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8670" activeTab="0"/>
  </bookViews>
  <sheets>
    <sheet name="Sch2A - Debt Cost" sheetId="1" r:id="rId1"/>
  </sheets>
  <externalReferences>
    <externalReference r:id="rId4"/>
    <externalReference r:id="rId5"/>
    <externalReference r:id="rId6"/>
  </externalReferences>
  <definedNames>
    <definedName name="contactf">#REF!</definedName>
    <definedName name="histdate">'[1]Financials'!$E$76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ofF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rint_end">#REF!</definedName>
    <definedName name="SALBENF">#REF!</definedName>
    <definedName name="salreg">#REF!</definedName>
    <definedName name="SALREGF">#REF!</definedName>
    <definedName name="Surtax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'[1]Financials'!$A$1</definedName>
    <definedName name="utitliy1">'[2]Financials'!$A$1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</definedNames>
  <calcPr fullCalcOnLoad="1"/>
</workbook>
</file>

<file path=xl/sharedStrings.xml><?xml version="1.0" encoding="utf-8"?>
<sst xmlns="http://schemas.openxmlformats.org/spreadsheetml/2006/main" count="66" uniqueCount="39">
  <si>
    <t>2009 Debt Costs</t>
  </si>
  <si>
    <t>As Updated Nov 12, 2007 (Exhibit E1, Tab 4, Schedule 2)</t>
  </si>
  <si>
    <t>Col. 1</t>
  </si>
  <si>
    <t>Col. 2</t>
  </si>
  <si>
    <t>Col. 3</t>
  </si>
  <si>
    <t>Col. 4</t>
  </si>
  <si>
    <t>Col. 5</t>
  </si>
  <si>
    <t>Col. 6</t>
  </si>
  <si>
    <t>Description</t>
  </si>
  <si>
    <t>Issue Date</t>
  </si>
  <si>
    <t>Maturity</t>
  </si>
  <si>
    <t>Principal ($)</t>
  </si>
  <si>
    <t>Coupon Rate</t>
  </si>
  <si>
    <t>Carrying Cost ($)</t>
  </si>
  <si>
    <t>May 6, 2003</t>
  </si>
  <si>
    <t>May 6, 2013</t>
  </si>
  <si>
    <t>$180M Debenture</t>
  </si>
  <si>
    <t>City Note Replacement</t>
  </si>
  <si>
    <t>Dec 31, 2007</t>
  </si>
  <si>
    <t>Dec 2017</t>
  </si>
  <si>
    <t>New Capex</t>
  </si>
  <si>
    <t>Jan 1, 2009</t>
  </si>
  <si>
    <t>Jan 2010</t>
  </si>
  <si>
    <t>Sept 1, 2009</t>
  </si>
  <si>
    <t>Dec 31, 2009</t>
  </si>
  <si>
    <t>Dec 2039</t>
  </si>
  <si>
    <t>Avg of Monthly Debt Outstanding</t>
  </si>
  <si>
    <t>As per Cost of Capital Guidelines</t>
  </si>
  <si>
    <t>1st tranche City Note Replacement</t>
  </si>
  <si>
    <t>Oct 1, 2009</t>
  </si>
  <si>
    <t>Oct 2039</t>
  </si>
  <si>
    <t>Notes:</t>
  </si>
  <si>
    <t>1. Coupon rate reflects amended City Note adjusted for Board's November 30/06 Report on Cost of Capital</t>
  </si>
  <si>
    <t>2. Includes amortized issue costs</t>
  </si>
  <si>
    <t>3. Coupon Rate reflects Conference Board of Canada forecast of long-term Govt Bonds of 3.70%, plus Corporate Spread</t>
  </si>
  <si>
    <t xml:space="preserve">     of 3.5%, plus administrative cost of 5 basis points</t>
  </si>
  <si>
    <r>
      <t>$980M City Note</t>
    </r>
    <r>
      <rPr>
        <vertAlign val="superscript"/>
        <sz val="10"/>
        <rFont val="MS Sans Serif"/>
        <family val="2"/>
      </rPr>
      <t>1</t>
    </r>
  </si>
  <si>
    <r>
      <t>Financing Costs</t>
    </r>
    <r>
      <rPr>
        <vertAlign val="superscript"/>
        <sz val="10"/>
        <rFont val="MS Sans Serif"/>
        <family val="2"/>
      </rPr>
      <t>2</t>
    </r>
  </si>
  <si>
    <r>
      <t>2nd tranche City Note Replacement</t>
    </r>
    <r>
      <rPr>
        <vertAlign val="superscript"/>
        <sz val="10"/>
        <rFont val="MS Sans Serif"/>
        <family val="2"/>
      </rPr>
      <t>3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</si>
</sst>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.0000_);_(* \(#,##0.0000\);_(* &quot;-&quot;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_-* #,##0.000_-;\-* #,##0.000_-;_-* &quot;-&quot;??_-;_-@_-"/>
    <numFmt numFmtId="177" formatCode="#,##0.0"/>
    <numFmt numFmtId="178" formatCode="0.0"/>
    <numFmt numFmtId="179" formatCode="#,##0.0000"/>
    <numFmt numFmtId="180" formatCode="_(* #,##0.0_);_(* \(#,##0.0\);_(* &quot;-&quot;??_);_(@_)"/>
    <numFmt numFmtId="181" formatCode="&quot;£ &quot;#,##0.00;[Red]\-&quot;£ &quot;#,##0.00"/>
    <numFmt numFmtId="182" formatCode="##\-#"/>
    <numFmt numFmtId="183" formatCode="mm/dd/yyyy"/>
    <numFmt numFmtId="184" formatCode="0\-0"/>
    <numFmt numFmtId="185" formatCode="#,##0.00000"/>
    <numFmt numFmtId="186" formatCode="_-* #,##0.0_-;\-* #,##0.0_-;_-* &quot;-&quot;??_-;_-@_-"/>
    <numFmt numFmtId="187" formatCode="_-* #,##0_-;\-* #,##0_-;_-* &quot;-&quot;??_-;_-@_-"/>
    <numFmt numFmtId="188" formatCode="0.0000"/>
    <numFmt numFmtId="189" formatCode="#,##0.0000;\-#,##0.0000"/>
    <numFmt numFmtId="190" formatCode="#,##0.00000;\-#,##0.00000"/>
    <numFmt numFmtId="191" formatCode="_-&quot;$&quot;* #,##0_-;\-&quot;$&quot;* #,##0_-;_-&quot;$&quot;* &quot;-&quot;??_-;_-@_-"/>
    <numFmt numFmtId="192" formatCode="0.000%"/>
    <numFmt numFmtId="193" formatCode="#,##0.000000;\-#,##0.000000"/>
    <numFmt numFmtId="194" formatCode="_-* #,##0.0000_-;\-* #,##0.0000_-;_-* &quot;-&quot;??_-;_-@_-"/>
    <numFmt numFmtId="195" formatCode="#,##0.000"/>
    <numFmt numFmtId="196" formatCode="0.00000"/>
    <numFmt numFmtId="197" formatCode="_-\ #,##0_-;\-\ #,##0_-;_-\ &quot;-&quot;??_-;_-@_-"/>
    <numFmt numFmtId="198" formatCode="#,##0.000000"/>
    <numFmt numFmtId="199" formatCode="_-&quot;$&quot;* #,##0.00000_-;\-&quot;$&quot;* #,##0.00000_-;_-&quot;$&quot;* &quot;-&quot;??_-;_-@_-"/>
    <numFmt numFmtId="200" formatCode="#,##0.000;\-#,##0.000"/>
    <numFmt numFmtId="201" formatCode="0.000000"/>
    <numFmt numFmtId="202" formatCode="[$-F800]dddd\,\ mmmm\ dd\,\ yyyy"/>
    <numFmt numFmtId="203" formatCode="_-* #,##0.000000_-;\-* #,##0.000000_-;_-* &quot;-&quot;??_-;_-@_-"/>
    <numFmt numFmtId="204" formatCode="_-&quot;$&quot;* #,##0.0000_-;\-&quot;$&quot;* #,##0.0000_-;_-&quot;$&quot;* &quot;-&quot;??_-;_-@_-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_-;_-@_-"/>
    <numFmt numFmtId="208" formatCode="_-* #,##0.00000_-;\-* #,##0.00000_-;_-* &quot;-&quot;??_-;_-@_-"/>
    <numFmt numFmtId="209" formatCode="&quot;$&quot;#,##0"/>
    <numFmt numFmtId="210" formatCode="&quot;$&quot;#,##0.0000"/>
    <numFmt numFmtId="211" formatCode="_-&quot;$&quot;* #,##0.0_-;\-&quot;$&quot;* #,##0.0_-;_-&quot;$&quot;* &quot;-&quot;??_-;_-@_-"/>
    <numFmt numFmtId="212" formatCode="_-* #,##0.0000_-;\-* #,##0.0000_-;_-* &quot;-&quot;????_-;_-@_-"/>
    <numFmt numFmtId="213" formatCode="_-&quot;$&quot;* #,##0.000_-;\-&quot;$&quot;* #,##0.000_-;_-&quot;$&quot;* &quot;-&quot;??_-;_-@_-"/>
    <numFmt numFmtId="214" formatCode="0.0000000"/>
    <numFmt numFmtId="215" formatCode="0.000"/>
    <numFmt numFmtId="216" formatCode="&quot;$&quot;#,##0.000;\-&quot;$&quot;#,##0.000"/>
    <numFmt numFmtId="217" formatCode="&quot;$&quot;#,##0.0000;\-&quot;$&quot;#,##0.0000"/>
    <numFmt numFmtId="218" formatCode="&quot;$&quot;#,##0.00000;\-&quot;$&quot;#,##0.00000"/>
    <numFmt numFmtId="219" formatCode="_-&quot;$&quot;\ #,##0.00_-;\-&quot;$&quot;\ #,##0.00_-;_-&quot;$&quot;\ &quot;-&quot;??_-;_-@_-"/>
    <numFmt numFmtId="220" formatCode="_-&quot;$&quot;\ #,##0.000_-;\-&quot;$&quot;\ #,##0.000_-;_-&quot;$&quot;\ &quot;-&quot;??_-;_-@_-"/>
    <numFmt numFmtId="221" formatCode="_-&quot;$&quot;\ #,##0.0000_-;\-&quot;$&quot;\ #,##0.0000_-;_-&quot;$&quot;\ &quot;-&quot;??_-;_-@_-"/>
    <numFmt numFmtId="222" formatCode="_-* #,##0.00000_-;\-* #,##0.00000_-;_-* &quot;-&quot;?????_-;_-@_-"/>
  </numFmts>
  <fonts count="30">
    <font>
      <sz val="10"/>
      <name val="Arial"/>
      <family val="0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2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3"/>
      <name val="Helv"/>
      <family val="0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vertAlign val="superscript"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0" fontId="0" fillId="0" borderId="0">
      <alignment/>
      <protection/>
    </xf>
    <xf numFmtId="177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3">
      <alignment/>
      <protection/>
    </xf>
    <xf numFmtId="1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38" fontId="11" fillId="6" borderId="0" applyNumberFormat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10" fontId="11" fillId="4" borderId="5" applyNumberFormat="0" applyBorder="0" applyAlignment="0" applyProtection="0"/>
    <xf numFmtId="0" fontId="17" fillId="18" borderId="3">
      <alignment/>
      <protection/>
    </xf>
    <xf numFmtId="0" fontId="18" fillId="0" borderId="6" applyNumberFormat="0" applyFill="0" applyAlignment="0" applyProtection="0"/>
    <xf numFmtId="182" fontId="0" fillId="0" borderId="0">
      <alignment/>
      <protection/>
    </xf>
    <xf numFmtId="174" fontId="0" fillId="0" borderId="0">
      <alignment/>
      <protection/>
    </xf>
    <xf numFmtId="0" fontId="19" fillId="8" borderId="0" applyNumberFormat="0" applyBorder="0" applyAlignment="0" applyProtection="0"/>
    <xf numFmtId="181" fontId="0" fillId="0" borderId="0">
      <alignment/>
      <protection/>
    </xf>
    <xf numFmtId="0" fontId="2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3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0" fillId="0" borderId="9" applyNumberFormat="0" applyFont="0" applyBorder="0" applyAlignment="0" applyProtection="0"/>
    <xf numFmtId="0" fontId="17" fillId="0" borderId="10">
      <alignment/>
      <protection/>
    </xf>
    <xf numFmtId="0" fontId="17" fillId="0" borderId="3">
      <alignment/>
      <protection/>
    </xf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197" fontId="26" fillId="0" borderId="16" xfId="0" applyNumberFormat="1" applyFont="1" applyBorder="1" applyAlignment="1">
      <alignment/>
    </xf>
    <xf numFmtId="10" fontId="26" fillId="0" borderId="16" xfId="75" applyNumberFormat="1" applyFont="1" applyBorder="1" applyAlignment="1">
      <alignment/>
    </xf>
    <xf numFmtId="197" fontId="26" fillId="0" borderId="17" xfId="0" applyNumberFormat="1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97" fontId="26" fillId="0" borderId="0" xfId="0" applyNumberFormat="1" applyFont="1" applyBorder="1" applyAlignment="1">
      <alignment/>
    </xf>
    <xf numFmtId="10" fontId="26" fillId="0" borderId="0" xfId="75" applyNumberFormat="1" applyFont="1" applyBorder="1" applyAlignment="1">
      <alignment/>
    </xf>
    <xf numFmtId="197" fontId="26" fillId="0" borderId="20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10" fontId="26" fillId="0" borderId="23" xfId="75" applyNumberFormat="1" applyFont="1" applyBorder="1" applyAlignment="1">
      <alignment/>
    </xf>
    <xf numFmtId="197" fontId="26" fillId="0" borderId="24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197" fontId="26" fillId="0" borderId="28" xfId="0" applyNumberFormat="1" applyFont="1" applyBorder="1" applyAlignment="1">
      <alignment/>
    </xf>
    <xf numFmtId="10" fontId="26" fillId="0" borderId="27" xfId="75" applyNumberFormat="1" applyFont="1" applyBorder="1" applyAlignment="1">
      <alignment/>
    </xf>
    <xf numFmtId="197" fontId="26" fillId="0" borderId="29" xfId="0" applyNumberFormat="1" applyFont="1" applyBorder="1" applyAlignment="1">
      <alignment/>
    </xf>
    <xf numFmtId="0" fontId="27" fillId="0" borderId="0" xfId="0" applyFont="1" applyAlignment="1">
      <alignment/>
    </xf>
    <xf numFmtId="49" fontId="26" fillId="0" borderId="19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10" fontId="26" fillId="0" borderId="0" xfId="75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10" fontId="26" fillId="0" borderId="0" xfId="75" applyNumberFormat="1" applyFont="1" applyAlignment="1">
      <alignment/>
    </xf>
    <xf numFmtId="10" fontId="26" fillId="0" borderId="0" xfId="0" applyNumberFormat="1" applyFont="1" applyAlignment="1">
      <alignment/>
    </xf>
    <xf numFmtId="197" fontId="26" fillId="0" borderId="27" xfId="0" applyNumberFormat="1" applyFont="1" applyBorder="1" applyAlignment="1">
      <alignment/>
    </xf>
    <xf numFmtId="10" fontId="26" fillId="0" borderId="0" xfId="0" applyNumberFormat="1" applyFont="1" applyBorder="1" applyAlignment="1">
      <alignment/>
    </xf>
    <xf numFmtId="0" fontId="25" fillId="0" borderId="0" xfId="0" applyFont="1" applyAlignment="1">
      <alignment horizontal="center"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$" xfId="15"/>
    <cellStyle name="$.00" xfId="16"/>
    <cellStyle name="$M" xfId="17"/>
    <cellStyle name="$M.00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0" xfId="48"/>
    <cellStyle name="Currency" xfId="49"/>
    <cellStyle name="Currency [0]" xfId="50"/>
    <cellStyle name="Currency0" xfId="51"/>
    <cellStyle name="Custom - Style1" xfId="52"/>
    <cellStyle name="Data   - Style2" xfId="53"/>
    <cellStyle name="Date" xfId="54"/>
    <cellStyle name="Explanatory Text" xfId="55"/>
    <cellStyle name="Fixed" xfId="56"/>
    <cellStyle name="Followed Hyperlink" xfId="57"/>
    <cellStyle name="Good" xfId="58"/>
    <cellStyle name="Grey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Input [yellow]" xfId="66"/>
    <cellStyle name="Labels - Style3" xfId="67"/>
    <cellStyle name="Linked Cell" xfId="68"/>
    <cellStyle name="M" xfId="69"/>
    <cellStyle name="M.00" xfId="70"/>
    <cellStyle name="Neutral" xfId="71"/>
    <cellStyle name="Normal - Style1" xfId="72"/>
    <cellStyle name="Note" xfId="73"/>
    <cellStyle name="Output" xfId="74"/>
    <cellStyle name="Percent" xfId="75"/>
    <cellStyle name="Percent [2]" xfId="76"/>
    <cellStyle name="Reset  - Style4" xfId="77"/>
    <cellStyle name="Table  - Style5" xfId="78"/>
    <cellStyle name="Title" xfId="79"/>
    <cellStyle name="Title  - Style6" xfId="80"/>
    <cellStyle name="Total" xfId="81"/>
    <cellStyle name="TotCol - Style7" xfId="82"/>
    <cellStyle name="TotRow - Style8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Budget\Bud2000\Guidelines\Guidelines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B"/>
      <sheetName val="HRVEHEQP"/>
      <sheetName val="HRVEHEQP 900"/>
      <sheetName val="ANVEHEQ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30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3.28125" style="1" customWidth="1"/>
    <col min="2" max="2" width="30.28125" style="1" customWidth="1"/>
    <col min="3" max="3" width="14.57421875" style="1" customWidth="1"/>
    <col min="4" max="4" width="12.7109375" style="1" customWidth="1"/>
    <col min="5" max="5" width="14.7109375" style="1" bestFit="1" customWidth="1"/>
    <col min="6" max="6" width="12.00390625" style="1" bestFit="1" customWidth="1"/>
    <col min="7" max="7" width="15.28125" style="1" bestFit="1" customWidth="1"/>
    <col min="8" max="16384" width="8.8515625" style="1" customWidth="1"/>
  </cols>
  <sheetData>
    <row r="1" spans="1:7" ht="15.75">
      <c r="A1" s="40" t="s">
        <v>0</v>
      </c>
      <c r="B1" s="40"/>
      <c r="C1" s="40"/>
      <c r="D1" s="40"/>
      <c r="E1" s="40"/>
      <c r="F1" s="40"/>
      <c r="G1" s="40"/>
    </row>
    <row r="3" ht="12.75">
      <c r="B3" s="2" t="s">
        <v>1</v>
      </c>
    </row>
    <row r="4" spans="2:7" ht="13.5" thickBo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4">
        <v>1</v>
      </c>
      <c r="B5" s="5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7" t="s">
        <v>13</v>
      </c>
    </row>
    <row r="6" spans="1:7" ht="15.75">
      <c r="A6" s="4">
        <v>2</v>
      </c>
      <c r="B6" s="8" t="s">
        <v>36</v>
      </c>
      <c r="C6" s="9" t="s">
        <v>14</v>
      </c>
      <c r="D6" s="10" t="s">
        <v>15</v>
      </c>
      <c r="E6" s="11">
        <v>735173206</v>
      </c>
      <c r="F6" s="12">
        <v>0.0536</v>
      </c>
      <c r="G6" s="13">
        <f>E6*F6</f>
        <v>39405283.8416</v>
      </c>
    </row>
    <row r="7" spans="1:7" ht="12.75">
      <c r="A7" s="4">
        <v>3</v>
      </c>
      <c r="B7" s="14" t="s">
        <v>16</v>
      </c>
      <c r="C7" s="15" t="s">
        <v>14</v>
      </c>
      <c r="D7" s="16" t="s">
        <v>15</v>
      </c>
      <c r="E7" s="17">
        <v>180000000</v>
      </c>
      <c r="F7" s="18">
        <v>0.0616</v>
      </c>
      <c r="G7" s="19">
        <f>F7*E7</f>
        <v>11088000</v>
      </c>
    </row>
    <row r="8" spans="1:7" ht="12.75">
      <c r="A8" s="4">
        <v>4</v>
      </c>
      <c r="B8" s="14" t="s">
        <v>17</v>
      </c>
      <c r="C8" s="15" t="s">
        <v>18</v>
      </c>
      <c r="D8" s="16" t="s">
        <v>19</v>
      </c>
      <c r="E8" s="17">
        <v>245057739</v>
      </c>
      <c r="F8" s="18">
        <v>0.052000000000000005</v>
      </c>
      <c r="G8" s="19">
        <f>F8*E8</f>
        <v>12743002.428000001</v>
      </c>
    </row>
    <row r="9" spans="1:7" ht="12.75">
      <c r="A9" s="4">
        <v>5</v>
      </c>
      <c r="B9" s="14" t="s">
        <v>20</v>
      </c>
      <c r="C9" s="15" t="s">
        <v>21</v>
      </c>
      <c r="D9" s="16" t="s">
        <v>22</v>
      </c>
      <c r="E9" s="17">
        <v>10000000</v>
      </c>
      <c r="F9" s="18">
        <v>0.057</v>
      </c>
      <c r="G9" s="19">
        <f>F9*E9</f>
        <v>570000</v>
      </c>
    </row>
    <row r="10" spans="1:7" ht="12.75">
      <c r="A10" s="4">
        <v>6</v>
      </c>
      <c r="B10" s="14" t="s">
        <v>20</v>
      </c>
      <c r="C10" s="15" t="s">
        <v>23</v>
      </c>
      <c r="D10" s="16" t="s">
        <v>22</v>
      </c>
      <c r="E10" s="17">
        <v>65000000</v>
      </c>
      <c r="F10" s="18">
        <v>0.0571</v>
      </c>
      <c r="G10" s="19">
        <f>E10*F10/365*122</f>
        <v>1240556.1643835616</v>
      </c>
    </row>
    <row r="11" spans="1:7" ht="12.75">
      <c r="A11" s="4">
        <v>7</v>
      </c>
      <c r="B11" s="14" t="s">
        <v>17</v>
      </c>
      <c r="C11" s="15" t="s">
        <v>24</v>
      </c>
      <c r="D11" s="16" t="s">
        <v>25</v>
      </c>
      <c r="E11" s="17">
        <v>245057739</v>
      </c>
      <c r="F11" s="18">
        <v>0.0656</v>
      </c>
      <c r="G11" s="19">
        <f>F11*E11*(1/365)</f>
        <v>44043.25391342466</v>
      </c>
    </row>
    <row r="12" spans="1:7" ht="15.75">
      <c r="A12" s="4">
        <v>8</v>
      </c>
      <c r="B12" s="20" t="s">
        <v>37</v>
      </c>
      <c r="C12" s="21"/>
      <c r="D12" s="22"/>
      <c r="E12" s="22"/>
      <c r="F12" s="23"/>
      <c r="G12" s="24">
        <v>465549.6666666667</v>
      </c>
    </row>
    <row r="13" spans="1:7" ht="13.5" thickBot="1">
      <c r="A13" s="4">
        <v>9</v>
      </c>
      <c r="B13" s="25" t="s">
        <v>26</v>
      </c>
      <c r="C13" s="26"/>
      <c r="D13" s="27"/>
      <c r="E13" s="28">
        <f>(12*E6+12*E7+12*E8+12*E9+4*E10+(1/30)*E11)/12</f>
        <v>1192578327.6083333</v>
      </c>
      <c r="F13" s="29">
        <f>G13/E13</f>
        <v>0.054970339336984586</v>
      </c>
      <c r="G13" s="30">
        <f>SUM(G6:G12)</f>
        <v>65556435.35456365</v>
      </c>
    </row>
    <row r="16" ht="12.75">
      <c r="B16" s="31" t="s">
        <v>27</v>
      </c>
    </row>
    <row r="17" spans="2:7" ht="13.5" thickBot="1"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</row>
    <row r="18" spans="1:7" ht="12.75">
      <c r="A18" s="4">
        <v>1</v>
      </c>
      <c r="B18" s="5" t="s">
        <v>8</v>
      </c>
      <c r="C18" s="6" t="s">
        <v>9</v>
      </c>
      <c r="D18" s="6" t="s">
        <v>10</v>
      </c>
      <c r="E18" s="6" t="s">
        <v>11</v>
      </c>
      <c r="F18" s="6" t="s">
        <v>12</v>
      </c>
      <c r="G18" s="7" t="s">
        <v>13</v>
      </c>
    </row>
    <row r="19" spans="1:7" ht="15.75">
      <c r="A19" s="4">
        <v>2</v>
      </c>
      <c r="B19" s="8" t="s">
        <v>36</v>
      </c>
      <c r="C19" s="9" t="s">
        <v>14</v>
      </c>
      <c r="D19" s="10" t="s">
        <v>15</v>
      </c>
      <c r="E19" s="11">
        <v>735173206</v>
      </c>
      <c r="F19" s="12">
        <v>0.0536</v>
      </c>
      <c r="G19" s="13">
        <f>F19*E19</f>
        <v>39405283.8416</v>
      </c>
    </row>
    <row r="20" spans="1:7" ht="12.75">
      <c r="A20" s="4">
        <v>3</v>
      </c>
      <c r="B20" s="14" t="s">
        <v>16</v>
      </c>
      <c r="C20" s="15" t="s">
        <v>14</v>
      </c>
      <c r="D20" s="16" t="s">
        <v>15</v>
      </c>
      <c r="E20" s="17">
        <v>180000000</v>
      </c>
      <c r="F20" s="18">
        <v>0.0616</v>
      </c>
      <c r="G20" s="19">
        <f>F20*E20</f>
        <v>11088000</v>
      </c>
    </row>
    <row r="21" spans="1:7" ht="12.75">
      <c r="A21" s="4">
        <v>4</v>
      </c>
      <c r="B21" s="14" t="s">
        <v>28</v>
      </c>
      <c r="C21" s="15" t="s">
        <v>18</v>
      </c>
      <c r="D21" s="16" t="s">
        <v>19</v>
      </c>
      <c r="E21" s="17">
        <v>245057739</v>
      </c>
      <c r="F21" s="18">
        <v>0.052000000000000005</v>
      </c>
      <c r="G21" s="19">
        <f>F21*E21</f>
        <v>12743002.428000001</v>
      </c>
    </row>
    <row r="22" spans="1:11" ht="15.75">
      <c r="A22" s="4">
        <v>7</v>
      </c>
      <c r="B22" s="14" t="s">
        <v>38</v>
      </c>
      <c r="C22" s="32" t="s">
        <v>29</v>
      </c>
      <c r="D22" s="33" t="s">
        <v>30</v>
      </c>
      <c r="E22" s="17">
        <v>245057739</v>
      </c>
      <c r="F22" s="34">
        <f>3.695%+3.5%+0.05%</f>
        <v>0.07245</v>
      </c>
      <c r="G22" s="19">
        <f>F22*E22*92/365</f>
        <v>4475090.009672876</v>
      </c>
      <c r="J22" s="35"/>
      <c r="K22" s="36"/>
    </row>
    <row r="23" spans="1:11" ht="15.75">
      <c r="A23" s="4">
        <v>8</v>
      </c>
      <c r="B23" s="20" t="s">
        <v>37</v>
      </c>
      <c r="C23" s="21"/>
      <c r="D23" s="22"/>
      <c r="E23" s="22"/>
      <c r="F23" s="23"/>
      <c r="G23" s="24">
        <v>411486</v>
      </c>
      <c r="J23" s="35"/>
      <c r="K23" s="37"/>
    </row>
    <row r="24" spans="1:11" ht="13.5" thickBot="1">
      <c r="A24" s="4">
        <v>9</v>
      </c>
      <c r="B24" s="25" t="s">
        <v>26</v>
      </c>
      <c r="C24" s="26"/>
      <c r="D24" s="27"/>
      <c r="E24" s="38">
        <f>E19+E20+E21+(92/365)*E22</f>
        <v>1221998923.049315</v>
      </c>
      <c r="F24" s="29">
        <f>G24/E24</f>
        <v>0.055747072271784416</v>
      </c>
      <c r="G24" s="30">
        <f>SUM(G19:G23)</f>
        <v>68122862.27927288</v>
      </c>
      <c r="J24" s="35"/>
      <c r="K24" s="39"/>
    </row>
    <row r="25" ht="12.75">
      <c r="K25" s="37"/>
    </row>
    <row r="26" ht="12.75">
      <c r="B26" s="1" t="s">
        <v>31</v>
      </c>
    </row>
    <row r="27" ht="12.75">
      <c r="B27" s="1" t="s">
        <v>32</v>
      </c>
    </row>
    <row r="28" ht="12.75">
      <c r="B28" s="1" t="s">
        <v>33</v>
      </c>
    </row>
    <row r="29" ht="12.75">
      <c r="B29" s="1" t="s">
        <v>34</v>
      </c>
    </row>
    <row r="30" ht="12.75">
      <c r="B30" s="1" t="s">
        <v>35</v>
      </c>
    </row>
  </sheetData>
  <sheetProtection/>
  <mergeCells count="1">
    <mergeCell ref="A1:G1"/>
  </mergeCells>
  <printOptions/>
  <pageMargins left="0.75" right="0.75" top="1.69" bottom="1" header="0.5" footer="0.5"/>
  <pageSetup fitToHeight="1" fitToWidth="1" horizontalDpi="600" verticalDpi="600" orientation="portrait" scale="86" r:id="rId1"/>
  <headerFooter alignWithMargins="0">
    <oddHeader>&amp;RToronto Hydro-Electric System  Limited
EB-2009-0069
Interrogatory Responses
Tab 1
Schedule 2A
Filed:  2009 Mar 30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dseal</dc:creator>
  <cp:keywords/>
  <dc:description/>
  <cp:lastModifiedBy>acrespo</cp:lastModifiedBy>
  <cp:lastPrinted>2009-03-30T16:05:44Z</cp:lastPrinted>
  <dcterms:created xsi:type="dcterms:W3CDTF">2009-03-24T15:29:50Z</dcterms:created>
  <dcterms:modified xsi:type="dcterms:W3CDTF">2009-03-30T16:05:49Z</dcterms:modified>
  <cp:category/>
  <cp:version/>
  <cp:contentType/>
  <cp:contentStatus/>
</cp:coreProperties>
</file>