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456" windowHeight="8580"/>
  </bookViews>
  <sheets>
    <sheet name="Q1 2005" sheetId="1" r:id="rId1"/>
    <sheet name="Q2 2005 " sheetId="5" r:id="rId2"/>
    <sheet name="Q3 2005  " sheetId="6" r:id="rId3"/>
    <sheet name="Q4 2005 " sheetId="7" r:id="rId4"/>
  </sheets>
  <calcPr calcId="114210" calcOnSave="0"/>
</workbook>
</file>

<file path=xl/calcChain.xml><?xml version="1.0" encoding="utf-8"?>
<calcChain xmlns="http://schemas.openxmlformats.org/spreadsheetml/2006/main">
  <c r="B7" i="5"/>
  <c r="I7"/>
  <c r="B7" i="6"/>
  <c r="I7"/>
  <c r="B7" i="7"/>
  <c r="F7"/>
  <c r="F7" i="6"/>
  <c r="B29" i="5"/>
  <c r="C29"/>
  <c r="E29"/>
  <c r="I29"/>
  <c r="B29" i="6"/>
  <c r="C29"/>
  <c r="E29"/>
  <c r="I29"/>
  <c r="B29" i="7"/>
  <c r="B28" i="5"/>
  <c r="I28"/>
  <c r="B28" i="6"/>
  <c r="I28"/>
  <c r="B28" i="7"/>
  <c r="B27" i="5"/>
  <c r="I27"/>
  <c r="B27" i="6"/>
  <c r="I27"/>
  <c r="B27" i="7"/>
  <c r="B26" i="5"/>
  <c r="I26"/>
  <c r="B26" i="6"/>
  <c r="I26"/>
  <c r="B26" i="7"/>
  <c r="B25" i="5"/>
  <c r="I25"/>
  <c r="B25" i="6"/>
  <c r="I25"/>
  <c r="B25" i="7"/>
  <c r="G24" i="1"/>
  <c r="B24"/>
  <c r="I24"/>
  <c r="B24" i="5"/>
  <c r="C24"/>
  <c r="E24"/>
  <c r="G24"/>
  <c r="H24"/>
  <c r="I24"/>
  <c r="B24" i="6"/>
  <c r="C24"/>
  <c r="E24"/>
  <c r="G24"/>
  <c r="H24"/>
  <c r="I24"/>
  <c r="B24" i="7"/>
  <c r="I23" i="6"/>
  <c r="B23" i="7"/>
  <c r="I22" i="1"/>
  <c r="B22" i="5"/>
  <c r="I22"/>
  <c r="B22" i="6"/>
  <c r="I22"/>
  <c r="B22" i="7"/>
  <c r="B21" i="5"/>
  <c r="I21"/>
  <c r="B21" i="6"/>
  <c r="I21"/>
  <c r="B21" i="7"/>
  <c r="B20" i="5"/>
  <c r="I20"/>
  <c r="B20" i="6"/>
  <c r="I20"/>
  <c r="B20" i="7"/>
  <c r="B19" i="5"/>
  <c r="I19"/>
  <c r="B19" i="6"/>
  <c r="I19"/>
  <c r="B19" i="7"/>
  <c r="B18" i="5"/>
  <c r="C18"/>
  <c r="E18"/>
  <c r="G18"/>
  <c r="I18"/>
  <c r="B18" i="6"/>
  <c r="C18"/>
  <c r="E18"/>
  <c r="G18"/>
  <c r="I18"/>
  <c r="B18" i="7"/>
  <c r="B17" i="5"/>
  <c r="I17"/>
  <c r="B17" i="6"/>
  <c r="I17"/>
  <c r="B17" i="7"/>
  <c r="B16" i="5"/>
  <c r="I16"/>
  <c r="B16" i="6"/>
  <c r="I16"/>
  <c r="B16" i="7"/>
  <c r="B15" i="5"/>
  <c r="I15"/>
  <c r="B15" i="6"/>
  <c r="I15"/>
  <c r="B15" i="7"/>
  <c r="B14" i="5"/>
  <c r="I14"/>
  <c r="B14" i="6"/>
  <c r="I14"/>
  <c r="B14" i="7"/>
  <c r="B13" i="5"/>
  <c r="C13"/>
  <c r="E13"/>
  <c r="G9"/>
  <c r="G13"/>
  <c r="I13"/>
  <c r="B13" i="6"/>
  <c r="C13"/>
  <c r="E13"/>
  <c r="G9"/>
  <c r="G13"/>
  <c r="I13"/>
  <c r="B13" i="7"/>
  <c r="B12" i="5"/>
  <c r="I12"/>
  <c r="B12" i="6"/>
  <c r="I12"/>
  <c r="B12" i="7"/>
  <c r="B11" i="5"/>
  <c r="I11"/>
  <c r="B11" i="6"/>
  <c r="I11"/>
  <c r="B11" i="7"/>
  <c r="B10" i="5"/>
  <c r="I10"/>
  <c r="B10" i="6"/>
  <c r="I10"/>
  <c r="B10" i="7"/>
  <c r="E9" i="6"/>
  <c r="B9" i="5"/>
  <c r="C9"/>
  <c r="E9"/>
  <c r="H9"/>
  <c r="I9"/>
  <c r="B9" i="6"/>
  <c r="C9"/>
  <c r="H9"/>
  <c r="I9"/>
  <c r="B9" i="7"/>
  <c r="B8" i="5"/>
  <c r="I8"/>
  <c r="B8" i="6"/>
  <c r="I8"/>
  <c r="B8" i="7"/>
  <c r="B6" i="5"/>
  <c r="I6"/>
  <c r="B6" i="6"/>
  <c r="I6"/>
  <c r="B6" i="7"/>
  <c r="B5" i="5"/>
  <c r="I5"/>
  <c r="B5" i="6"/>
  <c r="I5"/>
  <c r="B5" i="7"/>
  <c r="F5"/>
  <c r="I5"/>
  <c r="J5"/>
  <c r="F6"/>
  <c r="I6"/>
  <c r="J6"/>
  <c r="I7"/>
  <c r="J7"/>
  <c r="D8"/>
  <c r="I8"/>
  <c r="J8"/>
  <c r="C9"/>
  <c r="D9"/>
  <c r="E9"/>
  <c r="F9"/>
  <c r="G9"/>
  <c r="H9"/>
  <c r="I9"/>
  <c r="J9"/>
  <c r="F10"/>
  <c r="I10"/>
  <c r="J10"/>
  <c r="F11"/>
  <c r="I11"/>
  <c r="J11"/>
  <c r="D12"/>
  <c r="I12"/>
  <c r="J12"/>
  <c r="C13"/>
  <c r="D13"/>
  <c r="E13"/>
  <c r="F13"/>
  <c r="G13"/>
  <c r="I13"/>
  <c r="J13"/>
  <c r="F14"/>
  <c r="I14"/>
  <c r="J14"/>
  <c r="F15"/>
  <c r="I15"/>
  <c r="J15"/>
  <c r="F16"/>
  <c r="I16"/>
  <c r="J16"/>
  <c r="D17"/>
  <c r="I17"/>
  <c r="J17"/>
  <c r="C18"/>
  <c r="D18"/>
  <c r="E18"/>
  <c r="F18"/>
  <c r="G18"/>
  <c r="I18"/>
  <c r="J18"/>
  <c r="F19"/>
  <c r="I19"/>
  <c r="J19"/>
  <c r="F20"/>
  <c r="I20"/>
  <c r="J20"/>
  <c r="F21"/>
  <c r="I21"/>
  <c r="J21"/>
  <c r="D22"/>
  <c r="I22"/>
  <c r="J22"/>
  <c r="F23"/>
  <c r="I23"/>
  <c r="J23"/>
  <c r="C24"/>
  <c r="D24"/>
  <c r="E24"/>
  <c r="F24"/>
  <c r="G24"/>
  <c r="H24"/>
  <c r="I24"/>
  <c r="J24"/>
  <c r="F25"/>
  <c r="I25"/>
  <c r="F26"/>
  <c r="I26"/>
  <c r="D27"/>
  <c r="I27"/>
  <c r="J27"/>
  <c r="D28"/>
  <c r="I28"/>
  <c r="J28"/>
  <c r="C29"/>
  <c r="D29"/>
  <c r="E29"/>
  <c r="F29"/>
  <c r="G29"/>
  <c r="I29"/>
  <c r="J29"/>
  <c r="F23" i="6"/>
  <c r="J23"/>
  <c r="F19"/>
  <c r="F20"/>
  <c r="F21"/>
  <c r="F24"/>
  <c r="D22"/>
  <c r="D24"/>
  <c r="F19" i="5"/>
  <c r="F20"/>
  <c r="F21"/>
  <c r="B23"/>
  <c r="F23"/>
  <c r="F24"/>
  <c r="D22"/>
  <c r="D24"/>
  <c r="J23"/>
  <c r="I23"/>
  <c r="H24" i="1"/>
  <c r="F24"/>
  <c r="E24"/>
  <c r="D22"/>
  <c r="D24"/>
  <c r="C24"/>
  <c r="F23"/>
  <c r="J23"/>
  <c r="I23"/>
  <c r="F16" i="6"/>
  <c r="F5"/>
  <c r="J5"/>
  <c r="F6"/>
  <c r="J6"/>
  <c r="J7"/>
  <c r="D8"/>
  <c r="J8"/>
  <c r="D9"/>
  <c r="F9"/>
  <c r="J9"/>
  <c r="F10"/>
  <c r="J10"/>
  <c r="F11"/>
  <c r="J11"/>
  <c r="D12"/>
  <c r="J12"/>
  <c r="D13"/>
  <c r="F13"/>
  <c r="J13"/>
  <c r="F14"/>
  <c r="J14"/>
  <c r="F15"/>
  <c r="J15"/>
  <c r="J16"/>
  <c r="D17"/>
  <c r="J17"/>
  <c r="D18"/>
  <c r="F18"/>
  <c r="J18"/>
  <c r="J19"/>
  <c r="J20"/>
  <c r="J21"/>
  <c r="J22"/>
  <c r="J24"/>
  <c r="F25"/>
  <c r="F26"/>
  <c r="D27"/>
  <c r="J27"/>
  <c r="D28"/>
  <c r="J28"/>
  <c r="D29"/>
  <c r="F29"/>
  <c r="G29"/>
  <c r="J29"/>
  <c r="F5" i="5"/>
  <c r="J5"/>
  <c r="F6"/>
  <c r="J6"/>
  <c r="J7"/>
  <c r="D8"/>
  <c r="J8"/>
  <c r="D9"/>
  <c r="F9"/>
  <c r="J9"/>
  <c r="F10"/>
  <c r="J10"/>
  <c r="F11"/>
  <c r="J11"/>
  <c r="D12"/>
  <c r="J12"/>
  <c r="D13"/>
  <c r="F13"/>
  <c r="J13"/>
  <c r="F14"/>
  <c r="J14"/>
  <c r="F15"/>
  <c r="J15"/>
  <c r="J16"/>
  <c r="D17"/>
  <c r="J17"/>
  <c r="D18"/>
  <c r="F18"/>
  <c r="J18"/>
  <c r="J19"/>
  <c r="J20"/>
  <c r="J21"/>
  <c r="J22"/>
  <c r="J24"/>
  <c r="F25"/>
  <c r="F26"/>
  <c r="D27"/>
  <c r="J27"/>
  <c r="D28"/>
  <c r="J28"/>
  <c r="D29"/>
  <c r="F29"/>
  <c r="G29"/>
  <c r="J29"/>
  <c r="J24" i="1"/>
  <c r="F15"/>
  <c r="F18"/>
  <c r="J18"/>
  <c r="B18"/>
  <c r="I18"/>
  <c r="J13"/>
  <c r="I13"/>
  <c r="I9"/>
  <c r="J9"/>
  <c r="F25"/>
  <c r="D28"/>
  <c r="D27"/>
  <c r="D29"/>
  <c r="F26"/>
  <c r="F29"/>
  <c r="J29"/>
  <c r="B29"/>
  <c r="C29"/>
  <c r="E29"/>
  <c r="I29"/>
  <c r="G29"/>
  <c r="J28"/>
  <c r="I28"/>
  <c r="J27"/>
  <c r="I27"/>
  <c r="I26"/>
  <c r="I25"/>
  <c r="F21"/>
  <c r="J22"/>
  <c r="J21"/>
  <c r="I21"/>
  <c r="F20"/>
  <c r="J20"/>
  <c r="I20"/>
  <c r="F19"/>
  <c r="J19"/>
  <c r="I19"/>
  <c r="J7"/>
  <c r="I7"/>
  <c r="F6"/>
  <c r="J6"/>
  <c r="I6"/>
  <c r="D8"/>
  <c r="J8"/>
  <c r="I8"/>
  <c r="F5"/>
  <c r="J5"/>
  <c r="I5"/>
  <c r="G18"/>
  <c r="G9"/>
  <c r="G13"/>
  <c r="H9"/>
  <c r="F14"/>
  <c r="E18"/>
  <c r="D17"/>
  <c r="D18"/>
  <c r="C18"/>
  <c r="J17"/>
  <c r="I17"/>
  <c r="J16"/>
  <c r="I16"/>
  <c r="J15"/>
  <c r="I15"/>
  <c r="J14"/>
  <c r="I14"/>
  <c r="F12"/>
  <c r="F11"/>
  <c r="F10"/>
  <c r="F13"/>
  <c r="D12"/>
  <c r="D13"/>
  <c r="B13"/>
  <c r="C13"/>
  <c r="E13"/>
  <c r="J12"/>
  <c r="I12"/>
  <c r="J11"/>
  <c r="I11"/>
  <c r="J10"/>
  <c r="I10"/>
  <c r="F9"/>
  <c r="E9"/>
  <c r="D9"/>
  <c r="C9"/>
  <c r="B9"/>
</calcChain>
</file>

<file path=xl/sharedStrings.xml><?xml version="1.0" encoding="utf-8"?>
<sst xmlns="http://schemas.openxmlformats.org/spreadsheetml/2006/main" count="208" uniqueCount="42">
  <si>
    <t>Quarter</t>
  </si>
  <si>
    <t>Balance</t>
  </si>
  <si>
    <t xml:space="preserve">Opening </t>
  </si>
  <si>
    <t>Carrying</t>
  </si>
  <si>
    <t>Charges</t>
  </si>
  <si>
    <t>this Period</t>
  </si>
  <si>
    <t>Life to date</t>
  </si>
  <si>
    <t>Net</t>
  </si>
  <si>
    <t>Accruals</t>
  </si>
  <si>
    <t xml:space="preserve">Closing </t>
  </si>
  <si>
    <t xml:space="preserve">Life to </t>
  </si>
  <si>
    <t>Date</t>
  </si>
  <si>
    <t>Check</t>
  </si>
  <si>
    <t xml:space="preserve"> </t>
  </si>
  <si>
    <t>158001-10</t>
  </si>
  <si>
    <t>158001-05</t>
  </si>
  <si>
    <t>158001-00</t>
  </si>
  <si>
    <t>158201-00</t>
  </si>
  <si>
    <t>158201-10</t>
  </si>
  <si>
    <t>158401-00</t>
  </si>
  <si>
    <t>158401-05</t>
  </si>
  <si>
    <t>158401-10</t>
  </si>
  <si>
    <t>158001-06</t>
  </si>
  <si>
    <t>158401-06</t>
  </si>
  <si>
    <t>158201-06</t>
  </si>
  <si>
    <t>158601-00</t>
  </si>
  <si>
    <t>158601-05</t>
  </si>
  <si>
    <t>158601-06</t>
  </si>
  <si>
    <t>158601-10</t>
  </si>
  <si>
    <t>Adjustement</t>
  </si>
  <si>
    <t>charges</t>
  </si>
  <si>
    <t>158801-00</t>
  </si>
  <si>
    <t>158801-05</t>
  </si>
  <si>
    <t>158801-10</t>
  </si>
  <si>
    <t>158801-15</t>
  </si>
  <si>
    <t>.</t>
  </si>
  <si>
    <t>2004 year end</t>
  </si>
  <si>
    <t>158601-16</t>
  </si>
  <si>
    <t>Q2</t>
  </si>
  <si>
    <t>Q1</t>
  </si>
  <si>
    <t>Q4</t>
  </si>
  <si>
    <t>Q3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</si>
</sst>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43" fontId="0" fillId="2" borderId="1" xfId="1" applyFont="1" applyFill="1" applyBorder="1"/>
    <xf numFmtId="0" fontId="0" fillId="0" borderId="1" xfId="0" applyFill="1" applyBorder="1" applyAlignment="1">
      <alignment horizontal="left"/>
    </xf>
    <xf numFmtId="2" fontId="0" fillId="0" borderId="1" xfId="0" applyNumberFormat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43" fontId="2" fillId="0" borderId="1" xfId="1" applyFont="1" applyBorder="1"/>
    <xf numFmtId="0" fontId="2" fillId="0" borderId="1" xfId="0" applyFont="1" applyBorder="1"/>
    <xf numFmtId="165" fontId="2" fillId="0" borderId="1" xfId="1" applyNumberFormat="1" applyFont="1" applyBorder="1"/>
    <xf numFmtId="43" fontId="2" fillId="2" borderId="1" xfId="1" applyFont="1" applyFill="1" applyBorder="1"/>
    <xf numFmtId="2" fontId="2" fillId="0" borderId="1" xfId="0" applyNumberFormat="1" applyFont="1" applyBorder="1"/>
    <xf numFmtId="2" fontId="2" fillId="0" borderId="1" xfId="1" applyNumberFormat="1" applyFont="1" applyBorder="1"/>
    <xf numFmtId="164" fontId="2" fillId="0" borderId="1" xfId="1" applyNumberFormat="1" applyFont="1" applyBorder="1"/>
    <xf numFmtId="43" fontId="2" fillId="0" borderId="2" xfId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2" fillId="0" borderId="2" xfId="1" applyNumberFormat="1" applyFont="1" applyBorder="1"/>
    <xf numFmtId="0" fontId="0" fillId="0" borderId="2" xfId="0" applyBorder="1" applyAlignment="1">
      <alignment horizontal="left"/>
    </xf>
    <xf numFmtId="2" fontId="0" fillId="0" borderId="2" xfId="0" applyNumberFormat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5" fillId="0" borderId="1" xfId="0" applyFont="1" applyBorder="1" applyAlignment="1">
      <alignment horizontal="left"/>
    </xf>
    <xf numFmtId="43" fontId="1" fillId="0" borderId="2" xfId="1" applyFont="1" applyBorder="1"/>
    <xf numFmtId="2" fontId="1" fillId="0" borderId="2" xfId="1" applyNumberFormat="1" applyFont="1" applyBorder="1"/>
    <xf numFmtId="2" fontId="1" fillId="0" borderId="1" xfId="1" applyNumberFormat="1" applyFont="1" applyBorder="1"/>
    <xf numFmtId="164" fontId="1" fillId="0" borderId="1" xfId="1" applyNumberFormat="1" applyFont="1" applyBorder="1"/>
    <xf numFmtId="43" fontId="1" fillId="0" borderId="1" xfId="1" applyFont="1" applyBorder="1"/>
    <xf numFmtId="0" fontId="1" fillId="0" borderId="1" xfId="0" applyFont="1" applyBorder="1"/>
    <xf numFmtId="165" fontId="1" fillId="0" borderId="1" xfId="1" applyNumberFormat="1" applyFont="1" applyBorder="1"/>
    <xf numFmtId="43" fontId="1" fillId="2" borderId="1" xfId="1" applyFont="1" applyFill="1" applyBorder="1"/>
    <xf numFmtId="2" fontId="1" fillId="0" borderId="1" xfId="0" applyNumberFormat="1" applyFont="1" applyBorder="1"/>
    <xf numFmtId="43" fontId="2" fillId="2" borderId="2" xfId="1" applyFont="1" applyFill="1" applyBorder="1"/>
    <xf numFmtId="43" fontId="2" fillId="3" borderId="1" xfId="1" applyFont="1" applyFill="1" applyBorder="1"/>
    <xf numFmtId="43" fontId="2" fillId="3" borderId="2" xfId="1" applyFont="1" applyFill="1" applyBorder="1"/>
    <xf numFmtId="43" fontId="0" fillId="3" borderId="1" xfId="1" applyFont="1" applyFill="1" applyBorder="1"/>
    <xf numFmtId="43" fontId="2" fillId="0" borderId="1" xfId="1" applyNumberFormat="1" applyFont="1" applyBorder="1"/>
    <xf numFmtId="43" fontId="1" fillId="3" borderId="2" xfId="1" applyFont="1" applyFill="1" applyBorder="1"/>
    <xf numFmtId="43" fontId="1" fillId="3" borderId="1" xfId="1" applyFont="1" applyFill="1" applyBorder="1"/>
    <xf numFmtId="0" fontId="5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2" fontId="5" fillId="0" borderId="1" xfId="1" applyNumberFormat="1" applyFont="1" applyBorder="1"/>
    <xf numFmtId="43" fontId="5" fillId="3" borderId="1" xfId="1" applyFont="1" applyFill="1" applyBorder="1"/>
    <xf numFmtId="43" fontId="5" fillId="0" borderId="2" xfId="1" applyFont="1" applyBorder="1"/>
    <xf numFmtId="43" fontId="0" fillId="0" borderId="2" xfId="1" applyFont="1" applyBorder="1"/>
    <xf numFmtId="2" fontId="0" fillId="0" borderId="2" xfId="1" applyNumberFormat="1" applyFont="1" applyBorder="1"/>
    <xf numFmtId="43" fontId="0" fillId="3" borderId="2" xfId="1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pane ySplit="4" topLeftCell="A17" activePane="bottomLeft" state="frozen"/>
      <selection pane="bottomLeft" activeCell="J27" sqref="J27"/>
    </sheetView>
  </sheetViews>
  <sheetFormatPr defaultRowHeight="14.4"/>
  <cols>
    <col min="1" max="1" width="10.5546875" customWidth="1"/>
    <col min="2" max="2" width="12.5546875" bestFit="1" customWidth="1"/>
    <col min="3" max="3" width="10.6640625" bestFit="1" customWidth="1"/>
    <col min="4" max="4" width="11.109375" bestFit="1" customWidth="1"/>
    <col min="5" max="5" width="10.6640625" bestFit="1" customWidth="1"/>
    <col min="6" max="6" width="11.6640625" bestFit="1" customWidth="1"/>
    <col min="7" max="8" width="11.5546875" customWidth="1"/>
    <col min="9" max="10" width="11.6640625" bestFit="1" customWidth="1"/>
  </cols>
  <sheetData>
    <row r="1" spans="1:10">
      <c r="A1" s="55">
        <v>2005</v>
      </c>
      <c r="B1" s="17" t="s">
        <v>0</v>
      </c>
      <c r="C1" s="17" t="s">
        <v>3</v>
      </c>
      <c r="D1" s="23" t="s">
        <v>3</v>
      </c>
      <c r="E1" s="17" t="s">
        <v>7</v>
      </c>
      <c r="F1" s="23" t="s">
        <v>7</v>
      </c>
      <c r="G1" s="17" t="s">
        <v>29</v>
      </c>
      <c r="H1" s="23" t="s">
        <v>29</v>
      </c>
      <c r="I1" s="17" t="s">
        <v>0</v>
      </c>
      <c r="J1" s="52" t="s">
        <v>10</v>
      </c>
    </row>
    <row r="2" spans="1:10">
      <c r="A2" s="56" t="s">
        <v>39</v>
      </c>
      <c r="B2" s="18" t="s">
        <v>2</v>
      </c>
      <c r="C2" s="18" t="s">
        <v>4</v>
      </c>
      <c r="D2" s="24" t="s">
        <v>4</v>
      </c>
      <c r="E2" s="18" t="s">
        <v>8</v>
      </c>
      <c r="F2" s="24" t="s">
        <v>8</v>
      </c>
      <c r="G2" s="18" t="s">
        <v>3</v>
      </c>
      <c r="H2" s="24" t="s">
        <v>8</v>
      </c>
      <c r="I2" s="18" t="s">
        <v>9</v>
      </c>
      <c r="J2" s="53" t="s">
        <v>11</v>
      </c>
    </row>
    <row r="3" spans="1:10">
      <c r="A3" s="56"/>
      <c r="B3" s="18" t="s">
        <v>1</v>
      </c>
      <c r="C3" s="18" t="s">
        <v>5</v>
      </c>
      <c r="D3" s="24" t="s">
        <v>6</v>
      </c>
      <c r="E3" s="18" t="s">
        <v>5</v>
      </c>
      <c r="F3" s="24" t="s">
        <v>6</v>
      </c>
      <c r="G3" s="18" t="s">
        <v>30</v>
      </c>
      <c r="H3" s="24" t="s">
        <v>30</v>
      </c>
      <c r="I3" s="18" t="s">
        <v>1</v>
      </c>
      <c r="J3" s="53" t="s">
        <v>12</v>
      </c>
    </row>
    <row r="4" spans="1:10" ht="15" thickBot="1">
      <c r="A4" s="57"/>
      <c r="B4" s="19" t="s">
        <v>36</v>
      </c>
      <c r="C4" s="19"/>
      <c r="D4" s="25"/>
      <c r="E4" s="19"/>
      <c r="F4" s="25"/>
      <c r="G4" s="19"/>
      <c r="H4" s="25"/>
      <c r="I4" s="19"/>
      <c r="J4" s="54"/>
    </row>
    <row r="5" spans="1:10">
      <c r="A5" s="21" t="s">
        <v>16</v>
      </c>
      <c r="B5" s="49">
        <v>8628.27</v>
      </c>
      <c r="C5" s="22">
        <v>0</v>
      </c>
      <c r="D5" s="50">
        <v>0</v>
      </c>
      <c r="E5" s="49">
        <v>6033.75</v>
      </c>
      <c r="F5" s="49">
        <f>B5+E5</f>
        <v>14662.02</v>
      </c>
      <c r="G5" s="22">
        <v>0</v>
      </c>
      <c r="H5" s="50">
        <v>0</v>
      </c>
      <c r="I5" s="49">
        <f>+B5+C5+E5+H5</f>
        <v>14662.02</v>
      </c>
      <c r="J5" s="51">
        <f>+D5+F5+H5</f>
        <v>14662.02</v>
      </c>
    </row>
    <row r="6" spans="1:10">
      <c r="A6" s="1" t="s">
        <v>15</v>
      </c>
      <c r="B6" s="2">
        <v>36480</v>
      </c>
      <c r="C6" s="6">
        <v>0</v>
      </c>
      <c r="D6" s="7">
        <v>0</v>
      </c>
      <c r="E6" s="8">
        <v>0</v>
      </c>
      <c r="F6" s="2">
        <f>B6+E6</f>
        <v>36480</v>
      </c>
      <c r="G6" s="6">
        <v>0</v>
      </c>
      <c r="H6" s="7">
        <v>0</v>
      </c>
      <c r="I6" s="2">
        <f>+B6+C6+E6+H6</f>
        <v>36480</v>
      </c>
      <c r="J6" s="39">
        <f>+D6+F6+H6</f>
        <v>36480</v>
      </c>
    </row>
    <row r="7" spans="1:10">
      <c r="A7" s="1" t="s">
        <v>22</v>
      </c>
      <c r="B7" s="2">
        <v>0</v>
      </c>
      <c r="C7" s="6">
        <v>0</v>
      </c>
      <c r="D7" s="7">
        <v>0</v>
      </c>
      <c r="E7" s="8">
        <v>0</v>
      </c>
      <c r="F7" s="2">
        <v>0</v>
      </c>
      <c r="G7" s="6">
        <v>0</v>
      </c>
      <c r="H7" s="7">
        <v>0</v>
      </c>
      <c r="I7" s="2">
        <f>+B7+C7+E7+H7</f>
        <v>0</v>
      </c>
      <c r="J7" s="39">
        <f>+D7+F7+H7</f>
        <v>0</v>
      </c>
    </row>
    <row r="8" spans="1:10">
      <c r="A8" s="1" t="s">
        <v>14</v>
      </c>
      <c r="B8" s="9">
        <v>724.92</v>
      </c>
      <c r="C8" s="10">
        <v>589.89</v>
      </c>
      <c r="D8" s="9">
        <f>C8+B8</f>
        <v>1314.81</v>
      </c>
      <c r="E8" s="11">
        <v>0</v>
      </c>
      <c r="F8" s="11">
        <v>0</v>
      </c>
      <c r="G8" s="6">
        <v>0</v>
      </c>
      <c r="H8" s="7">
        <v>0</v>
      </c>
      <c r="I8" s="9">
        <f>+B8+C8+E8+G8</f>
        <v>1314.81</v>
      </c>
      <c r="J8" s="37">
        <f>+D8+F8+G8</f>
        <v>1314.81</v>
      </c>
    </row>
    <row r="9" spans="1:10">
      <c r="A9" s="3">
        <v>1580</v>
      </c>
      <c r="B9" s="12">
        <f t="shared" ref="B9:H9" si="0">B5+B6+B8+B7</f>
        <v>45833.19</v>
      </c>
      <c r="C9" s="12">
        <f t="shared" si="0"/>
        <v>589.89</v>
      </c>
      <c r="D9" s="12">
        <f t="shared" si="0"/>
        <v>1314.81</v>
      </c>
      <c r="E9" s="12">
        <f t="shared" si="0"/>
        <v>6033.75</v>
      </c>
      <c r="F9" s="12">
        <f t="shared" si="0"/>
        <v>51142.020000000004</v>
      </c>
      <c r="G9" s="12">
        <f t="shared" si="0"/>
        <v>0</v>
      </c>
      <c r="H9" s="12">
        <f t="shared" si="0"/>
        <v>0</v>
      </c>
      <c r="I9" s="12">
        <f>+B9+C9+E9+G9+H9</f>
        <v>52456.83</v>
      </c>
      <c r="J9" s="12">
        <f>+D9+F9+G9+H9</f>
        <v>52456.83</v>
      </c>
    </row>
    <row r="10" spans="1:10">
      <c r="A10" s="5" t="s">
        <v>17</v>
      </c>
      <c r="B10" s="9">
        <v>2657</v>
      </c>
      <c r="C10" s="13">
        <v>0</v>
      </c>
      <c r="D10" s="13">
        <v>0</v>
      </c>
      <c r="E10" s="13">
        <v>0</v>
      </c>
      <c r="F10" s="9">
        <f>B10+E10</f>
        <v>2657</v>
      </c>
      <c r="G10" s="6">
        <v>0</v>
      </c>
      <c r="H10" s="7">
        <v>0</v>
      </c>
      <c r="I10" s="9">
        <f>+B10+C10+E10</f>
        <v>2657</v>
      </c>
      <c r="J10" s="37">
        <f>+D10+F10</f>
        <v>2657</v>
      </c>
    </row>
    <row r="11" spans="1:10">
      <c r="A11" s="5" t="s">
        <v>24</v>
      </c>
      <c r="B11" s="13">
        <v>0</v>
      </c>
      <c r="C11" s="13">
        <v>0</v>
      </c>
      <c r="D11" s="13">
        <v>0</v>
      </c>
      <c r="E11" s="13">
        <v>0</v>
      </c>
      <c r="F11" s="9">
        <f>B11+E11</f>
        <v>0</v>
      </c>
      <c r="G11" s="6">
        <v>0</v>
      </c>
      <c r="H11" s="7">
        <v>0</v>
      </c>
      <c r="I11" s="9">
        <f>+B11+C11+E11</f>
        <v>0</v>
      </c>
      <c r="J11" s="37">
        <f>+D11+F11</f>
        <v>0</v>
      </c>
    </row>
    <row r="12" spans="1:10">
      <c r="A12" s="5" t="s">
        <v>18</v>
      </c>
      <c r="B12" s="13">
        <v>0</v>
      </c>
      <c r="C12" s="13">
        <v>48.15</v>
      </c>
      <c r="D12" s="9">
        <f>C12+B12</f>
        <v>48.15</v>
      </c>
      <c r="E12" s="13">
        <v>0</v>
      </c>
      <c r="F12" s="9">
        <f>B12+E12</f>
        <v>0</v>
      </c>
      <c r="G12" s="6">
        <v>0</v>
      </c>
      <c r="H12" s="7">
        <v>0</v>
      </c>
      <c r="I12" s="9">
        <f>+B12+C12+E12</f>
        <v>48.15</v>
      </c>
      <c r="J12" s="37">
        <f>+D12+F12</f>
        <v>48.15</v>
      </c>
    </row>
    <row r="13" spans="1:10">
      <c r="A13" s="3">
        <v>1582</v>
      </c>
      <c r="B13" s="12">
        <f>B10+B11+B12</f>
        <v>2657</v>
      </c>
      <c r="C13" s="12">
        <f>C10+C11+C12</f>
        <v>48.15</v>
      </c>
      <c r="D13" s="12">
        <f>D10+D11+D12</f>
        <v>48.15</v>
      </c>
      <c r="E13" s="12">
        <f>E10+E11+E12</f>
        <v>0</v>
      </c>
      <c r="F13" s="12">
        <f>F10+F11+F12</f>
        <v>2657</v>
      </c>
      <c r="G13" s="12">
        <f>G9+G10+G12+G11</f>
        <v>0</v>
      </c>
      <c r="H13" s="12"/>
      <c r="I13" s="12">
        <f>+B13+C13+E13+G13+H13</f>
        <v>2705.15</v>
      </c>
      <c r="J13" s="12">
        <f>+D13+F13+G13+H13</f>
        <v>2705.15</v>
      </c>
    </row>
    <row r="14" spans="1:10">
      <c r="A14" s="1" t="s">
        <v>19</v>
      </c>
      <c r="B14" s="10">
        <v>-19278.849999999999</v>
      </c>
      <c r="C14" s="13">
        <v>0</v>
      </c>
      <c r="D14" s="13">
        <v>0</v>
      </c>
      <c r="E14" s="9">
        <v>1496.25</v>
      </c>
      <c r="F14" s="9">
        <f>B14+E14</f>
        <v>-17782.599999999999</v>
      </c>
      <c r="G14" s="6">
        <v>0</v>
      </c>
      <c r="H14" s="7">
        <v>0</v>
      </c>
      <c r="I14" s="9">
        <f>+B14+C14+E14</f>
        <v>-17782.599999999999</v>
      </c>
      <c r="J14" s="37">
        <f>+D14+F14</f>
        <v>-17782.599999999999</v>
      </c>
    </row>
    <row r="15" spans="1:10">
      <c r="A15" s="1" t="s">
        <v>20</v>
      </c>
      <c r="B15" s="13">
        <v>-5880</v>
      </c>
      <c r="C15" s="13">
        <v>0</v>
      </c>
      <c r="D15" s="13">
        <v>0</v>
      </c>
      <c r="E15" s="13">
        <v>0</v>
      </c>
      <c r="F15" s="9">
        <f>B15+E15</f>
        <v>-5880</v>
      </c>
      <c r="G15" s="6">
        <v>0</v>
      </c>
      <c r="H15" s="7">
        <v>0</v>
      </c>
      <c r="I15" s="9">
        <f>+B15+C15+E15</f>
        <v>-5880</v>
      </c>
      <c r="J15" s="37">
        <f>+D15+F15</f>
        <v>-5880</v>
      </c>
    </row>
    <row r="16" spans="1:10">
      <c r="A16" s="1" t="s">
        <v>23</v>
      </c>
      <c r="B16" s="13">
        <v>0</v>
      </c>
      <c r="C16" s="13">
        <v>0</v>
      </c>
      <c r="D16" s="13">
        <v>0</v>
      </c>
      <c r="E16" s="13">
        <v>0</v>
      </c>
      <c r="F16" s="9">
        <v>0</v>
      </c>
      <c r="G16" s="6">
        <v>0</v>
      </c>
      <c r="H16" s="7">
        <v>0</v>
      </c>
      <c r="I16" s="9">
        <f>+B16+C16+E16</f>
        <v>0</v>
      </c>
      <c r="J16" s="37">
        <f>+D16+F16</f>
        <v>0</v>
      </c>
    </row>
    <row r="17" spans="1:11">
      <c r="A17" s="1" t="s">
        <v>21</v>
      </c>
      <c r="B17" s="10">
        <v>-980.72</v>
      </c>
      <c r="C17" s="13">
        <v>-650.39</v>
      </c>
      <c r="D17" s="9">
        <f>C17+B17</f>
        <v>-1631.1100000000001</v>
      </c>
      <c r="E17" s="13">
        <v>0</v>
      </c>
      <c r="F17" s="9">
        <v>0</v>
      </c>
      <c r="G17" s="6">
        <v>0</v>
      </c>
      <c r="H17" s="7">
        <v>0</v>
      </c>
      <c r="I17" s="9">
        <f>+B17+C17+E17</f>
        <v>-1631.1100000000001</v>
      </c>
      <c r="J17" s="37">
        <f>+D17+F17</f>
        <v>-1631.1100000000001</v>
      </c>
    </row>
    <row r="18" spans="1:11">
      <c r="A18" s="3">
        <v>1584</v>
      </c>
      <c r="B18" s="4">
        <f>B14+B15+B16+B17</f>
        <v>-26139.57</v>
      </c>
      <c r="C18" s="4">
        <f>C14+C15+C16+C17</f>
        <v>-650.39</v>
      </c>
      <c r="D18" s="4">
        <f>D14+D15+D16+D17</f>
        <v>-1631.1100000000001</v>
      </c>
      <c r="E18" s="4">
        <f>E14+E15+E16+E17</f>
        <v>1496.25</v>
      </c>
      <c r="F18" s="4">
        <f>F14+F15+F16+F17</f>
        <v>-23662.6</v>
      </c>
      <c r="G18" s="12">
        <f>G14+G15+G17+G16</f>
        <v>0</v>
      </c>
      <c r="H18" s="4"/>
      <c r="I18" s="12">
        <f>+B18+C18+E18+G18+H18</f>
        <v>-25293.71</v>
      </c>
      <c r="J18" s="12">
        <f>+D18+F18+G18+H18</f>
        <v>-25293.71</v>
      </c>
    </row>
    <row r="19" spans="1:11">
      <c r="A19" s="1" t="s">
        <v>25</v>
      </c>
      <c r="B19" s="10">
        <v>-10847.73</v>
      </c>
      <c r="C19" s="13">
        <v>0</v>
      </c>
      <c r="D19" s="13">
        <v>0</v>
      </c>
      <c r="E19" s="9">
        <v>470.28</v>
      </c>
      <c r="F19" s="9">
        <f>B19+E19</f>
        <v>-10377.449999999999</v>
      </c>
      <c r="G19" s="6">
        <v>0</v>
      </c>
      <c r="H19" s="7">
        <v>0</v>
      </c>
      <c r="I19" s="2">
        <f>+B19+C19+E19+H19</f>
        <v>-10377.449999999999</v>
      </c>
      <c r="J19" s="39">
        <f>+D19+F19+H19</f>
        <v>-10377.449999999999</v>
      </c>
      <c r="K19" t="s">
        <v>13</v>
      </c>
    </row>
    <row r="20" spans="1:11">
      <c r="A20" s="1" t="s">
        <v>26</v>
      </c>
      <c r="B20" s="13">
        <v>166525</v>
      </c>
      <c r="C20" s="13">
        <v>0</v>
      </c>
      <c r="D20" s="13">
        <v>0</v>
      </c>
      <c r="E20" s="13"/>
      <c r="F20" s="9">
        <f>B20+E20</f>
        <v>166525</v>
      </c>
      <c r="G20" s="6">
        <v>0</v>
      </c>
      <c r="H20" s="7">
        <v>0</v>
      </c>
      <c r="I20" s="2">
        <f>+B20+C20+E20+H20</f>
        <v>166525</v>
      </c>
      <c r="J20" s="39">
        <f>+D20+F20+H20</f>
        <v>166525</v>
      </c>
      <c r="K20" t="s">
        <v>13</v>
      </c>
    </row>
    <row r="21" spans="1:11">
      <c r="A21" s="1" t="s">
        <v>27</v>
      </c>
      <c r="B21" s="13">
        <v>127130.39</v>
      </c>
      <c r="C21" s="13">
        <v>0</v>
      </c>
      <c r="D21" s="13">
        <v>0</v>
      </c>
      <c r="E21" s="13">
        <v>0</v>
      </c>
      <c r="F21" s="9">
        <f>B21+E21</f>
        <v>127130.39</v>
      </c>
      <c r="G21" s="9">
        <v>0</v>
      </c>
      <c r="H21" s="9">
        <v>-127130.39</v>
      </c>
      <c r="I21" s="2">
        <f>+B21+C21+E21+H21</f>
        <v>0</v>
      </c>
      <c r="J21" s="39">
        <f>+D21+F21+H21</f>
        <v>0</v>
      </c>
      <c r="K21" t="s">
        <v>13</v>
      </c>
    </row>
    <row r="22" spans="1:11">
      <c r="A22" s="26" t="s">
        <v>28</v>
      </c>
      <c r="B22" s="43">
        <v>-544.16</v>
      </c>
      <c r="C22" s="44">
        <v>3418.11</v>
      </c>
      <c r="D22" s="45">
        <f>C22+B22</f>
        <v>2873.9500000000003</v>
      </c>
      <c r="E22" s="44">
        <v>0</v>
      </c>
      <c r="F22" s="45">
        <v>0</v>
      </c>
      <c r="G22" s="44">
        <v>-768.08</v>
      </c>
      <c r="H22" s="46">
        <v>0</v>
      </c>
      <c r="I22" s="45">
        <f>+B22+C22+E22+G22</f>
        <v>2105.8700000000003</v>
      </c>
      <c r="J22" s="47">
        <f>+D22+F22+G22</f>
        <v>2105.8700000000003</v>
      </c>
      <c r="K22" t="s">
        <v>13</v>
      </c>
    </row>
    <row r="23" spans="1:11">
      <c r="A23" s="26" t="s">
        <v>37</v>
      </c>
      <c r="B23" s="13">
        <v>0</v>
      </c>
      <c r="C23" s="13">
        <v>0</v>
      </c>
      <c r="D23" s="13">
        <v>0</v>
      </c>
      <c r="E23" s="13">
        <v>0</v>
      </c>
      <c r="F23" s="9">
        <f>B23+E23</f>
        <v>0</v>
      </c>
      <c r="G23" s="9">
        <v>0</v>
      </c>
      <c r="H23" s="9">
        <v>0</v>
      </c>
      <c r="I23" s="2">
        <f>+B23+C23+E23+H23</f>
        <v>0</v>
      </c>
      <c r="J23" s="39">
        <f>+D23+F23+H23</f>
        <v>0</v>
      </c>
    </row>
    <row r="24" spans="1:11">
      <c r="A24" s="3">
        <v>1586</v>
      </c>
      <c r="B24" s="4">
        <f>B19+B20+B21+B22</f>
        <v>282263.5</v>
      </c>
      <c r="C24" s="4">
        <f t="shared" ref="C24:H24" si="1">C19+C20+C21+C22</f>
        <v>3418.11</v>
      </c>
      <c r="D24" s="4">
        <f t="shared" si="1"/>
        <v>2873.9500000000003</v>
      </c>
      <c r="E24" s="4">
        <f t="shared" si="1"/>
        <v>470.28</v>
      </c>
      <c r="F24" s="4">
        <f t="shared" si="1"/>
        <v>283277.94</v>
      </c>
      <c r="G24" s="4">
        <f t="shared" si="1"/>
        <v>-768.08</v>
      </c>
      <c r="H24" s="4">
        <f t="shared" si="1"/>
        <v>-127130.39</v>
      </c>
      <c r="I24" s="12">
        <f>+B24+C24+E24+G24+H24</f>
        <v>158253.41999999998</v>
      </c>
      <c r="J24" s="12">
        <f>+D24+F24+G24+H24</f>
        <v>158253.41999999998</v>
      </c>
    </row>
    <row r="25" spans="1:11">
      <c r="A25" s="1" t="s">
        <v>31</v>
      </c>
      <c r="B25" s="10">
        <v>58117.09</v>
      </c>
      <c r="C25" s="13">
        <v>0</v>
      </c>
      <c r="D25" s="13">
        <v>0</v>
      </c>
      <c r="E25" s="9">
        <v>72664.58</v>
      </c>
      <c r="F25" s="9">
        <f>B25+E25</f>
        <v>130781.67</v>
      </c>
      <c r="G25" s="6">
        <v>0</v>
      </c>
      <c r="H25" s="7">
        <v>0</v>
      </c>
      <c r="I25" s="2">
        <f>+B25+C25+E25+H25</f>
        <v>130781.67</v>
      </c>
      <c r="J25" s="39">
        <v>143734.96</v>
      </c>
    </row>
    <row r="26" spans="1:11">
      <c r="A26" s="1" t="s">
        <v>32</v>
      </c>
      <c r="B26" s="13">
        <v>0</v>
      </c>
      <c r="C26" s="13">
        <v>0</v>
      </c>
      <c r="D26" s="13">
        <v>0</v>
      </c>
      <c r="E26" s="13">
        <v>13778.81</v>
      </c>
      <c r="F26" s="9">
        <f>B26+E26</f>
        <v>13778.81</v>
      </c>
      <c r="G26" s="6">
        <v>0</v>
      </c>
      <c r="H26" s="7">
        <v>0</v>
      </c>
      <c r="I26" s="2">
        <f>+B26+C26+E26+H26</f>
        <v>13778.81</v>
      </c>
      <c r="J26" s="39">
        <v>825.52</v>
      </c>
    </row>
    <row r="27" spans="1:11">
      <c r="A27" s="1" t="s">
        <v>33</v>
      </c>
      <c r="B27" s="13">
        <v>-965.45</v>
      </c>
      <c r="C27" s="13">
        <v>-821.23</v>
      </c>
      <c r="D27" s="9">
        <f>C27+B27</f>
        <v>-1786.68</v>
      </c>
      <c r="E27" s="13">
        <v>0</v>
      </c>
      <c r="F27" s="9">
        <v>0</v>
      </c>
      <c r="G27" s="9">
        <v>0</v>
      </c>
      <c r="H27" s="9">
        <v>0</v>
      </c>
      <c r="I27" s="2">
        <f>+B27+C27+E27+H27</f>
        <v>-1786.68</v>
      </c>
      <c r="J27" s="39">
        <f>+D27+F27+H27</f>
        <v>-1786.68</v>
      </c>
    </row>
    <row r="28" spans="1:11">
      <c r="A28" s="1" t="s">
        <v>34</v>
      </c>
      <c r="B28" s="10">
        <v>0</v>
      </c>
      <c r="C28" s="13">
        <v>0</v>
      </c>
      <c r="D28" s="9">
        <f>C28+B28</f>
        <v>0</v>
      </c>
      <c r="E28" s="13">
        <v>0</v>
      </c>
      <c r="F28" s="9">
        <v>0</v>
      </c>
      <c r="G28" s="6">
        <v>0</v>
      </c>
      <c r="H28" s="7">
        <v>0</v>
      </c>
      <c r="I28" s="9">
        <f>+B28+C28+E28+G28</f>
        <v>0</v>
      </c>
      <c r="J28" s="37">
        <f>+D28+F28+G28</f>
        <v>0</v>
      </c>
    </row>
    <row r="29" spans="1:11">
      <c r="A29" s="3">
        <v>1588</v>
      </c>
      <c r="B29" s="4">
        <f>B25+B26+B27+B28</f>
        <v>57151.64</v>
      </c>
      <c r="C29" s="4">
        <f>C25+C26+C27+C28</f>
        <v>-821.23</v>
      </c>
      <c r="D29" s="4">
        <f>D25+D26+D27+D28</f>
        <v>-1786.68</v>
      </c>
      <c r="E29" s="4">
        <f>E25+E26+E27+E28</f>
        <v>86443.39</v>
      </c>
      <c r="F29" s="4">
        <f>F25+F26+F27+F28</f>
        <v>144560.48000000001</v>
      </c>
      <c r="G29" s="12">
        <f>G25+G26+G28+G27</f>
        <v>0</v>
      </c>
      <c r="H29" s="4"/>
      <c r="I29" s="4">
        <f>+B29+C29+E29</f>
        <v>142773.79999999999</v>
      </c>
      <c r="J29" s="4">
        <f>+D29+F29</f>
        <v>142773.80000000002</v>
      </c>
    </row>
    <row r="30" spans="1:11">
      <c r="B30" t="s">
        <v>35</v>
      </c>
    </row>
    <row r="32" spans="1:11">
      <c r="J32" t="s">
        <v>13</v>
      </c>
    </row>
  </sheetData>
  <phoneticPr fontId="4" type="noConversion"/>
  <pageMargins left="0.7" right="0.7" top="0.75" bottom="0.75" header="0.3" footer="0.3"/>
  <pageSetup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pane ySplit="4" topLeftCell="A20" activePane="bottomLeft" state="frozen"/>
      <selection pane="bottomLeft" activeCell="J25" sqref="J25:J28"/>
    </sheetView>
  </sheetViews>
  <sheetFormatPr defaultRowHeight="14.4"/>
  <cols>
    <col min="1" max="1" width="10.5546875" customWidth="1"/>
    <col min="2" max="2" width="12.44140625" bestFit="1" customWidth="1"/>
    <col min="3" max="3" width="10.5546875" bestFit="1" customWidth="1"/>
    <col min="4" max="4" width="11" bestFit="1" customWidth="1"/>
    <col min="5" max="5" width="11.6640625" bestFit="1" customWidth="1"/>
    <col min="6" max="6" width="11.5546875" bestFit="1" customWidth="1"/>
    <col min="7" max="8" width="11.5546875" customWidth="1"/>
    <col min="9" max="10" width="11.5546875" bestFit="1" customWidth="1"/>
    <col min="11" max="11" width="9.44140625" bestFit="1" customWidth="1"/>
    <col min="12" max="12" width="10.109375" bestFit="1" customWidth="1"/>
    <col min="13" max="13" width="12.109375" bestFit="1" customWidth="1"/>
    <col min="14" max="14" width="11.44140625" bestFit="1" customWidth="1"/>
    <col min="15" max="15" width="10.109375" customWidth="1"/>
    <col min="16" max="16" width="11.44140625" bestFit="1" customWidth="1"/>
  </cols>
  <sheetData>
    <row r="1" spans="1:10">
      <c r="A1" s="55">
        <v>2005</v>
      </c>
      <c r="B1" s="17" t="s">
        <v>0</v>
      </c>
      <c r="C1" s="23" t="s">
        <v>3</v>
      </c>
      <c r="D1" s="17" t="s">
        <v>3</v>
      </c>
      <c r="E1" s="23" t="s">
        <v>7</v>
      </c>
      <c r="F1" s="17" t="s">
        <v>7</v>
      </c>
      <c r="G1" s="23" t="s">
        <v>29</v>
      </c>
      <c r="H1" s="17" t="s">
        <v>29</v>
      </c>
      <c r="I1" s="23" t="s">
        <v>0</v>
      </c>
      <c r="J1" s="17" t="s">
        <v>10</v>
      </c>
    </row>
    <row r="2" spans="1:10">
      <c r="A2" s="56" t="s">
        <v>38</v>
      </c>
      <c r="B2" s="18" t="s">
        <v>2</v>
      </c>
      <c r="C2" s="24" t="s">
        <v>4</v>
      </c>
      <c r="D2" s="18" t="s">
        <v>4</v>
      </c>
      <c r="E2" s="24" t="s">
        <v>8</v>
      </c>
      <c r="F2" s="18" t="s">
        <v>8</v>
      </c>
      <c r="G2" s="24" t="s">
        <v>3</v>
      </c>
      <c r="H2" s="18" t="s">
        <v>8</v>
      </c>
      <c r="I2" s="24" t="s">
        <v>9</v>
      </c>
      <c r="J2" s="18" t="s">
        <v>11</v>
      </c>
    </row>
    <row r="3" spans="1:10">
      <c r="A3" s="56"/>
      <c r="B3" s="18" t="s">
        <v>1</v>
      </c>
      <c r="C3" s="24" t="s">
        <v>5</v>
      </c>
      <c r="D3" s="18" t="s">
        <v>6</v>
      </c>
      <c r="E3" s="24" t="s">
        <v>5</v>
      </c>
      <c r="F3" s="18" t="s">
        <v>6</v>
      </c>
      <c r="G3" s="24" t="s">
        <v>30</v>
      </c>
      <c r="H3" s="18" t="s">
        <v>30</v>
      </c>
      <c r="I3" s="24" t="s">
        <v>1</v>
      </c>
      <c r="J3" s="18" t="s">
        <v>12</v>
      </c>
    </row>
    <row r="4" spans="1:10" ht="15" thickBot="1">
      <c r="A4" s="57"/>
      <c r="B4" s="19" t="s">
        <v>13</v>
      </c>
      <c r="C4" s="25"/>
      <c r="D4" s="19"/>
      <c r="E4" s="25"/>
      <c r="F4" s="19"/>
      <c r="G4" s="25"/>
      <c r="H4" s="19"/>
      <c r="I4" s="25"/>
      <c r="J4" s="19"/>
    </row>
    <row r="5" spans="1:10">
      <c r="A5" s="21" t="s">
        <v>16</v>
      </c>
      <c r="B5" s="16">
        <f ca="1">'Q1 2005'!I5</f>
        <v>14662.02</v>
      </c>
      <c r="C5" s="22">
        <v>0</v>
      </c>
      <c r="D5" s="20">
        <v>0</v>
      </c>
      <c r="E5" s="16">
        <v>-15642.65</v>
      </c>
      <c r="F5" s="16">
        <f>B5+E5</f>
        <v>-980.6299999999992</v>
      </c>
      <c r="G5" s="22">
        <v>0</v>
      </c>
      <c r="H5" s="20">
        <v>0</v>
      </c>
      <c r="I5" s="16">
        <f>+B5+C5+E5+H5</f>
        <v>-980.6299999999992</v>
      </c>
      <c r="J5" s="38">
        <f>+D5+F5+H5</f>
        <v>-980.6299999999992</v>
      </c>
    </row>
    <row r="6" spans="1:10">
      <c r="A6" s="1" t="s">
        <v>15</v>
      </c>
      <c r="B6" s="16">
        <f ca="1">'Q1 2005'!I6</f>
        <v>36480</v>
      </c>
      <c r="C6" s="6">
        <v>0</v>
      </c>
      <c r="D6" s="14">
        <v>0</v>
      </c>
      <c r="E6" s="15">
        <v>0</v>
      </c>
      <c r="F6" s="9">
        <f>B6+E6</f>
        <v>36480</v>
      </c>
      <c r="G6" s="6">
        <v>0</v>
      </c>
      <c r="H6" s="14">
        <v>0</v>
      </c>
      <c r="I6" s="9">
        <f>+B6+C6+E6+H6</f>
        <v>36480</v>
      </c>
      <c r="J6" s="37">
        <f>+D6+F6+H6</f>
        <v>36480</v>
      </c>
    </row>
    <row r="7" spans="1:10">
      <c r="A7" s="1" t="s">
        <v>22</v>
      </c>
      <c r="B7" s="16">
        <f ca="1">'Q1 2005'!I7</f>
        <v>0</v>
      </c>
      <c r="C7" s="6">
        <v>0</v>
      </c>
      <c r="D7" s="14">
        <v>0</v>
      </c>
      <c r="E7" s="15">
        <v>0</v>
      </c>
      <c r="F7" s="9">
        <v>0</v>
      </c>
      <c r="G7" s="6">
        <v>0</v>
      </c>
      <c r="H7" s="14">
        <v>0</v>
      </c>
      <c r="I7" s="9">
        <f>+B7+C7+E7+H7</f>
        <v>0</v>
      </c>
      <c r="J7" s="37">
        <f>+D7+F7+H7</f>
        <v>0</v>
      </c>
    </row>
    <row r="8" spans="1:10">
      <c r="A8" s="1" t="s">
        <v>14</v>
      </c>
      <c r="B8" s="16">
        <f ca="1">'Q1 2005'!I8</f>
        <v>1314.81</v>
      </c>
      <c r="C8" s="10">
        <v>702.01</v>
      </c>
      <c r="D8" s="9">
        <f>C8+B8</f>
        <v>2016.82</v>
      </c>
      <c r="E8" s="11">
        <v>0</v>
      </c>
      <c r="F8" s="11">
        <v>0</v>
      </c>
      <c r="G8" s="6">
        <v>0</v>
      </c>
      <c r="H8" s="14">
        <v>0</v>
      </c>
      <c r="I8" s="9">
        <f>+B8+C8+E8+G8</f>
        <v>2016.82</v>
      </c>
      <c r="J8" s="37">
        <f>+D8+F8+G8</f>
        <v>2016.82</v>
      </c>
    </row>
    <row r="9" spans="1:10">
      <c r="A9" s="3">
        <v>1580</v>
      </c>
      <c r="B9" s="36">
        <f ca="1">'Q1 2005'!I9</f>
        <v>52456.83</v>
      </c>
      <c r="C9" s="12">
        <f t="shared" ref="C9:H9" si="0">C5+C6+C8+C7</f>
        <v>702.01</v>
      </c>
      <c r="D9" s="12">
        <f t="shared" si="0"/>
        <v>2016.82</v>
      </c>
      <c r="E9" s="12">
        <f t="shared" si="0"/>
        <v>-15642.65</v>
      </c>
      <c r="F9" s="12">
        <f t="shared" si="0"/>
        <v>35499.370000000003</v>
      </c>
      <c r="G9" s="12">
        <f t="shared" si="0"/>
        <v>0</v>
      </c>
      <c r="H9" s="12">
        <f t="shared" si="0"/>
        <v>0</v>
      </c>
      <c r="I9" s="12">
        <f>+B9+C9+E9+G9+H9</f>
        <v>37516.19</v>
      </c>
      <c r="J9" s="12">
        <f>+D9+F9+G9+H9</f>
        <v>37516.19</v>
      </c>
    </row>
    <row r="10" spans="1:10">
      <c r="A10" s="5" t="s">
        <v>17</v>
      </c>
      <c r="B10" s="16">
        <f ca="1">'Q1 2005'!I10</f>
        <v>2657</v>
      </c>
      <c r="C10" s="13">
        <v>0</v>
      </c>
      <c r="D10" s="13">
        <v>0</v>
      </c>
      <c r="E10" s="13">
        <v>0</v>
      </c>
      <c r="F10" s="9">
        <f>B10+E10</f>
        <v>2657</v>
      </c>
      <c r="G10" s="6">
        <v>0</v>
      </c>
      <c r="H10" s="14">
        <v>0</v>
      </c>
      <c r="I10" s="9">
        <f>+B10+C10+E10</f>
        <v>2657</v>
      </c>
      <c r="J10" s="37">
        <f>+D10+F10</f>
        <v>2657</v>
      </c>
    </row>
    <row r="11" spans="1:10">
      <c r="A11" s="5" t="s">
        <v>24</v>
      </c>
      <c r="B11" s="16">
        <f ca="1">'Q1 2005'!I11</f>
        <v>0</v>
      </c>
      <c r="C11" s="13">
        <v>0</v>
      </c>
      <c r="D11" s="13">
        <v>0</v>
      </c>
      <c r="E11" s="13">
        <v>0</v>
      </c>
      <c r="F11" s="9">
        <f>B11+E11</f>
        <v>0</v>
      </c>
      <c r="G11" s="6">
        <v>0</v>
      </c>
      <c r="H11" s="14">
        <v>0</v>
      </c>
      <c r="I11" s="9">
        <f>+B11+C11+E11</f>
        <v>0</v>
      </c>
      <c r="J11" s="37">
        <f>+D11+F11</f>
        <v>0</v>
      </c>
    </row>
    <row r="12" spans="1:10">
      <c r="A12" s="5" t="s">
        <v>18</v>
      </c>
      <c r="B12" s="16">
        <f ca="1">'Q1 2005'!I12</f>
        <v>48.15</v>
      </c>
      <c r="C12" s="13">
        <v>48.15</v>
      </c>
      <c r="D12" s="9">
        <f>C12+B12</f>
        <v>96.3</v>
      </c>
      <c r="E12" s="13">
        <v>0</v>
      </c>
      <c r="F12" s="9">
        <v>0</v>
      </c>
      <c r="G12" s="6">
        <v>0</v>
      </c>
      <c r="H12" s="14">
        <v>0</v>
      </c>
      <c r="I12" s="9">
        <f>+B12+C12+E12</f>
        <v>96.3</v>
      </c>
      <c r="J12" s="37">
        <f>+D12+F12</f>
        <v>96.3</v>
      </c>
    </row>
    <row r="13" spans="1:10">
      <c r="A13" s="3">
        <v>1582</v>
      </c>
      <c r="B13" s="36">
        <f ca="1">'Q1 2005'!I13</f>
        <v>2705.15</v>
      </c>
      <c r="C13" s="12">
        <f>C10+C11+C12</f>
        <v>48.15</v>
      </c>
      <c r="D13" s="12">
        <f>D10+D11+D12</f>
        <v>96.3</v>
      </c>
      <c r="E13" s="12">
        <f>E10+E11+E12</f>
        <v>0</v>
      </c>
      <c r="F13" s="12">
        <f>F10+F11+F12</f>
        <v>2657</v>
      </c>
      <c r="G13" s="12">
        <f>G9+G10+G12+G11</f>
        <v>0</v>
      </c>
      <c r="H13" s="12"/>
      <c r="I13" s="12">
        <f>+B13+C13+E13+G13+H13</f>
        <v>2753.3</v>
      </c>
      <c r="J13" s="12">
        <f>+D13+F13+G13+H13</f>
        <v>2753.3</v>
      </c>
    </row>
    <row r="14" spans="1:10">
      <c r="A14" s="1" t="s">
        <v>19</v>
      </c>
      <c r="B14" s="16">
        <f ca="1">'Q1 2005'!I14</f>
        <v>-17782.599999999999</v>
      </c>
      <c r="C14" s="13">
        <v>0</v>
      </c>
      <c r="D14" s="13">
        <v>0</v>
      </c>
      <c r="E14" s="9">
        <v>-15032.57</v>
      </c>
      <c r="F14" s="9">
        <f>B14+E14</f>
        <v>-32815.17</v>
      </c>
      <c r="G14" s="6">
        <v>0</v>
      </c>
      <c r="H14" s="14">
        <v>0</v>
      </c>
      <c r="I14" s="9">
        <f>+B14+C14+E14</f>
        <v>-32815.17</v>
      </c>
      <c r="J14" s="37">
        <f>+D14+F14</f>
        <v>-32815.17</v>
      </c>
    </row>
    <row r="15" spans="1:10">
      <c r="A15" s="1" t="s">
        <v>20</v>
      </c>
      <c r="B15" s="16">
        <f ca="1">'Q1 2005'!I15</f>
        <v>-5880</v>
      </c>
      <c r="C15" s="13">
        <v>0</v>
      </c>
      <c r="D15" s="13">
        <v>0</v>
      </c>
      <c r="E15" s="13">
        <v>0</v>
      </c>
      <c r="F15" s="9">
        <f>B15+E15</f>
        <v>-5880</v>
      </c>
      <c r="G15" s="6">
        <v>0</v>
      </c>
      <c r="H15" s="14">
        <v>0</v>
      </c>
      <c r="I15" s="9">
        <f>+B15+C15+E15</f>
        <v>-5880</v>
      </c>
      <c r="J15" s="37">
        <f>+D15+F15</f>
        <v>-5880</v>
      </c>
    </row>
    <row r="16" spans="1:10">
      <c r="A16" s="1" t="s">
        <v>23</v>
      </c>
      <c r="B16" s="16">
        <f ca="1">'Q1 2005'!I16</f>
        <v>0</v>
      </c>
      <c r="C16" s="13">
        <v>0</v>
      </c>
      <c r="D16" s="13">
        <v>0</v>
      </c>
      <c r="E16" s="13">
        <v>0</v>
      </c>
      <c r="F16" s="9">
        <v>0</v>
      </c>
      <c r="G16" s="6">
        <v>0</v>
      </c>
      <c r="H16" s="14">
        <v>0</v>
      </c>
      <c r="I16" s="9">
        <f>+B16+C16+E16</f>
        <v>0</v>
      </c>
      <c r="J16" s="37">
        <f>+D16+F16</f>
        <v>0</v>
      </c>
    </row>
    <row r="17" spans="1:10">
      <c r="A17" s="1" t="s">
        <v>21</v>
      </c>
      <c r="B17" s="16">
        <f ca="1">'Q1 2005'!I17</f>
        <v>-1631.1100000000001</v>
      </c>
      <c r="C17" s="13">
        <v>-625.59</v>
      </c>
      <c r="D17" s="9">
        <f>C17+B17</f>
        <v>-2256.7000000000003</v>
      </c>
      <c r="E17" s="13">
        <v>0</v>
      </c>
      <c r="F17" s="9">
        <v>0</v>
      </c>
      <c r="G17" s="6">
        <v>0</v>
      </c>
      <c r="H17" s="14">
        <v>0</v>
      </c>
      <c r="I17" s="9">
        <f>+B17+C17+E17</f>
        <v>-2256.7000000000003</v>
      </c>
      <c r="J17" s="37">
        <f>+D17+F17</f>
        <v>-2256.7000000000003</v>
      </c>
    </row>
    <row r="18" spans="1:10">
      <c r="A18" s="3">
        <v>1584</v>
      </c>
      <c r="B18" s="36">
        <f ca="1">'Q1 2005'!I18</f>
        <v>-25293.71</v>
      </c>
      <c r="C18" s="12">
        <f>C14+C15+C16+C17</f>
        <v>-625.59</v>
      </c>
      <c r="D18" s="12">
        <f>D14+D15+D16+D17</f>
        <v>-2256.7000000000003</v>
      </c>
      <c r="E18" s="12">
        <f>E14+E15+E16+E17</f>
        <v>-15032.57</v>
      </c>
      <c r="F18" s="12">
        <f>F14+F15+F16+F17</f>
        <v>-38695.17</v>
      </c>
      <c r="G18" s="12">
        <f>G14+G15+G17+G16</f>
        <v>0</v>
      </c>
      <c r="H18" s="12"/>
      <c r="I18" s="12">
        <f>+B18+C18+E18+G18+H18</f>
        <v>-40951.869999999995</v>
      </c>
      <c r="J18" s="12">
        <f>+D18+F18+G18+H18</f>
        <v>-40951.869999999995</v>
      </c>
    </row>
    <row r="19" spans="1:10">
      <c r="A19" s="1" t="s">
        <v>25</v>
      </c>
      <c r="B19" s="16">
        <f ca="1">'Q1 2005'!I19</f>
        <v>-10377.449999999999</v>
      </c>
      <c r="C19" s="13">
        <v>0</v>
      </c>
      <c r="D19" s="13">
        <v>0</v>
      </c>
      <c r="E19" s="9">
        <v>-13460.9</v>
      </c>
      <c r="F19" s="9">
        <f>B19+E19</f>
        <v>-23838.35</v>
      </c>
      <c r="G19" s="6">
        <v>0</v>
      </c>
      <c r="H19" s="14">
        <v>0</v>
      </c>
      <c r="I19" s="9">
        <f>+B19+C19+E19+H19</f>
        <v>-23838.35</v>
      </c>
      <c r="J19" s="37">
        <f>+D19+F19+H19</f>
        <v>-23838.35</v>
      </c>
    </row>
    <row r="20" spans="1:10">
      <c r="A20" s="1" t="s">
        <v>26</v>
      </c>
      <c r="B20" s="16">
        <f ca="1">'Q1 2005'!I20</f>
        <v>166525</v>
      </c>
      <c r="C20" s="13">
        <v>0</v>
      </c>
      <c r="D20" s="13">
        <v>0</v>
      </c>
      <c r="E20" s="13"/>
      <c r="F20" s="9">
        <f>B20+E20</f>
        <v>166525</v>
      </c>
      <c r="G20" s="6">
        <v>0</v>
      </c>
      <c r="H20" s="14">
        <v>0</v>
      </c>
      <c r="I20" s="9">
        <f>+B20+C20+E20+H20</f>
        <v>166525</v>
      </c>
      <c r="J20" s="37">
        <f>+D20+F20+H20</f>
        <v>166525</v>
      </c>
    </row>
    <row r="21" spans="1:10">
      <c r="A21" s="1" t="s">
        <v>27</v>
      </c>
      <c r="B21" s="16">
        <f ca="1">'Q1 2005'!I21</f>
        <v>0</v>
      </c>
      <c r="C21" s="13">
        <v>0</v>
      </c>
      <c r="D21" s="13">
        <v>0</v>
      </c>
      <c r="E21" s="13">
        <v>0</v>
      </c>
      <c r="F21" s="9">
        <f>B21+E21</f>
        <v>0</v>
      </c>
      <c r="G21" s="9">
        <v>0</v>
      </c>
      <c r="H21" s="9">
        <v>0</v>
      </c>
      <c r="I21" s="9">
        <f>+B21+C21+E21+H21</f>
        <v>0</v>
      </c>
      <c r="J21" s="37">
        <f>+D21+F21+H21</f>
        <v>0</v>
      </c>
    </row>
    <row r="22" spans="1:10">
      <c r="A22" s="1" t="s">
        <v>28</v>
      </c>
      <c r="B22" s="48">
        <f ca="1">'Q1 2005'!I22</f>
        <v>2105.8700000000003</v>
      </c>
      <c r="C22" s="44">
        <v>2656.74</v>
      </c>
      <c r="D22" s="45">
        <f>C22+B22</f>
        <v>4762.6100000000006</v>
      </c>
      <c r="E22" s="44">
        <v>0</v>
      </c>
      <c r="F22" s="45">
        <v>0</v>
      </c>
      <c r="G22" s="44">
        <v>0</v>
      </c>
      <c r="H22" s="46">
        <v>0</v>
      </c>
      <c r="I22" s="45">
        <f>+B22+C22+E22+G22</f>
        <v>4762.6100000000006</v>
      </c>
      <c r="J22" s="47">
        <f>+D22+F22+G22</f>
        <v>4762.6100000000006</v>
      </c>
    </row>
    <row r="23" spans="1:10">
      <c r="A23" s="1" t="s">
        <v>27</v>
      </c>
      <c r="B23" s="16">
        <f ca="1">'Q1 2005'!I23</f>
        <v>0</v>
      </c>
      <c r="C23" s="13">
        <v>0</v>
      </c>
      <c r="D23" s="13">
        <v>0</v>
      </c>
      <c r="E23" s="13">
        <v>0</v>
      </c>
      <c r="F23" s="9">
        <f>B23+E23</f>
        <v>0</v>
      </c>
      <c r="G23" s="9">
        <v>0</v>
      </c>
      <c r="H23" s="9">
        <v>0</v>
      </c>
      <c r="I23" s="9">
        <f>+B23+C23+E23+H23</f>
        <v>0</v>
      </c>
      <c r="J23" s="37">
        <f>+D23+F23+H23</f>
        <v>0</v>
      </c>
    </row>
    <row r="24" spans="1:10">
      <c r="A24" s="3">
        <v>1586</v>
      </c>
      <c r="B24" s="36">
        <f ca="1">'Q1 2005'!I24</f>
        <v>158253.41999999998</v>
      </c>
      <c r="C24" s="12">
        <f t="shared" ref="C24:H24" si="1">C19+C20+C21+C22+C23</f>
        <v>2656.74</v>
      </c>
      <c r="D24" s="12">
        <f t="shared" si="1"/>
        <v>4762.6100000000006</v>
      </c>
      <c r="E24" s="12">
        <f t="shared" si="1"/>
        <v>-13460.9</v>
      </c>
      <c r="F24" s="12">
        <f t="shared" si="1"/>
        <v>142686.65</v>
      </c>
      <c r="G24" s="12">
        <f t="shared" si="1"/>
        <v>0</v>
      </c>
      <c r="H24" s="12">
        <f t="shared" si="1"/>
        <v>0</v>
      </c>
      <c r="I24" s="12">
        <f>+B24+C24+E24+G24+H24</f>
        <v>147449.25999999998</v>
      </c>
      <c r="J24" s="12">
        <f>+D24+F24+G24+H24</f>
        <v>147449.26</v>
      </c>
    </row>
    <row r="25" spans="1:10">
      <c r="A25" s="1" t="s">
        <v>31</v>
      </c>
      <c r="B25" s="16">
        <f ca="1">'Q1 2005'!I25</f>
        <v>130781.67</v>
      </c>
      <c r="C25" s="13">
        <v>0</v>
      </c>
      <c r="D25" s="13">
        <v>0</v>
      </c>
      <c r="E25" s="9">
        <v>-108571.34</v>
      </c>
      <c r="F25" s="9">
        <f>B25+E25</f>
        <v>22210.33</v>
      </c>
      <c r="G25" s="6">
        <v>0</v>
      </c>
      <c r="H25" s="14">
        <v>0</v>
      </c>
      <c r="I25" s="9">
        <f>+B25+C25+E25+H25</f>
        <v>22210.33</v>
      </c>
      <c r="J25" s="37">
        <v>17675.73</v>
      </c>
    </row>
    <row r="26" spans="1:10">
      <c r="A26" s="1" t="s">
        <v>32</v>
      </c>
      <c r="B26" s="16">
        <f ca="1">'Q1 2005'!I26</f>
        <v>13778.81</v>
      </c>
      <c r="C26" s="13">
        <v>0</v>
      </c>
      <c r="D26" s="13">
        <v>0</v>
      </c>
      <c r="E26" s="13">
        <v>-18058.77</v>
      </c>
      <c r="F26" s="9">
        <f>B26+E26</f>
        <v>-4279.9600000000009</v>
      </c>
      <c r="G26" s="6">
        <v>0</v>
      </c>
      <c r="H26" s="14">
        <v>0</v>
      </c>
      <c r="I26" s="9">
        <f>+B26+C26+E26+H26</f>
        <v>-4279.9600000000009</v>
      </c>
      <c r="J26" s="37">
        <v>254.64</v>
      </c>
    </row>
    <row r="27" spans="1:10">
      <c r="A27" s="1" t="s">
        <v>33</v>
      </c>
      <c r="B27" s="16">
        <f ca="1">'Q1 2005'!I27</f>
        <v>-1786.68</v>
      </c>
      <c r="C27" s="13">
        <v>483.04</v>
      </c>
      <c r="D27" s="9">
        <f>C27+B27</f>
        <v>-1303.6400000000001</v>
      </c>
      <c r="E27" s="13">
        <v>0</v>
      </c>
      <c r="F27" s="9">
        <v>0</v>
      </c>
      <c r="G27" s="9">
        <v>0</v>
      </c>
      <c r="H27" s="9">
        <v>0</v>
      </c>
      <c r="I27" s="9">
        <f>+B27+C27+E27+H27</f>
        <v>-1303.6400000000001</v>
      </c>
      <c r="J27" s="37">
        <f>+D27+F27+H27</f>
        <v>-1303.6400000000001</v>
      </c>
    </row>
    <row r="28" spans="1:10">
      <c r="A28" s="1" t="s">
        <v>34</v>
      </c>
      <c r="B28" s="16">
        <f ca="1">'Q1 2005'!I28</f>
        <v>0</v>
      </c>
      <c r="C28" s="13">
        <v>206.67</v>
      </c>
      <c r="D28" s="9">
        <f>C28+B28</f>
        <v>206.67</v>
      </c>
      <c r="E28" s="13">
        <v>0</v>
      </c>
      <c r="F28" s="9">
        <v>0</v>
      </c>
      <c r="G28" s="6">
        <v>0</v>
      </c>
      <c r="H28" s="14">
        <v>0</v>
      </c>
      <c r="I28" s="9">
        <f>+B28+C28+E28+G28</f>
        <v>206.67</v>
      </c>
      <c r="J28" s="37">
        <f>+D28+F28+G28</f>
        <v>206.67</v>
      </c>
    </row>
    <row r="29" spans="1:10">
      <c r="A29" s="3">
        <v>1588</v>
      </c>
      <c r="B29" s="36">
        <f ca="1">'Q1 2005'!I29</f>
        <v>142773.79999999999</v>
      </c>
      <c r="C29" s="12">
        <f>C25+C26+C27+C28</f>
        <v>689.71</v>
      </c>
      <c r="D29" s="12">
        <f>D25+D26+D27+D28</f>
        <v>-1096.97</v>
      </c>
      <c r="E29" s="12">
        <f>E25+E26+E27+E28</f>
        <v>-126630.11</v>
      </c>
      <c r="F29" s="12">
        <f>F25+F26+F27+F28</f>
        <v>17930.370000000003</v>
      </c>
      <c r="G29" s="12">
        <f>G25+G26+G28+G27</f>
        <v>0</v>
      </c>
      <c r="H29" s="12"/>
      <c r="I29" s="12">
        <f>+B29+C29+E29</f>
        <v>16833.39999999998</v>
      </c>
      <c r="J29" s="12">
        <f>+D29+F29</f>
        <v>16833.400000000001</v>
      </c>
    </row>
    <row r="30" spans="1:10">
      <c r="B30" t="s">
        <v>35</v>
      </c>
    </row>
    <row r="32" spans="1:10">
      <c r="J32" t="s">
        <v>13</v>
      </c>
    </row>
  </sheetData>
  <phoneticPr fontId="4" type="noConversion"/>
  <pageMargins left="0.7" right="0.7" top="0.75" bottom="0.75" header="0.3" footer="0.3"/>
  <pageSetup orientation="landscape" r:id="rId1"/>
  <headerFooter alignWithMargins="0"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pane ySplit="4" topLeftCell="A17" activePane="bottomLeft" state="frozen"/>
      <selection pane="bottomLeft" activeCell="J25" sqref="J25:J28"/>
    </sheetView>
  </sheetViews>
  <sheetFormatPr defaultRowHeight="14.4"/>
  <cols>
    <col min="1" max="1" width="10.5546875" customWidth="1"/>
    <col min="2" max="2" width="12.44140625" bestFit="1" customWidth="1"/>
    <col min="3" max="3" width="10.5546875" bestFit="1" customWidth="1"/>
    <col min="4" max="4" width="11" bestFit="1" customWidth="1"/>
    <col min="5" max="5" width="11.6640625" bestFit="1" customWidth="1"/>
    <col min="6" max="6" width="11.5546875" bestFit="1" customWidth="1"/>
    <col min="7" max="8" width="11.5546875" customWidth="1"/>
    <col min="9" max="10" width="11.5546875" bestFit="1" customWidth="1"/>
    <col min="11" max="11" width="9.88671875" customWidth="1"/>
    <col min="12" max="12" width="10.109375" bestFit="1" customWidth="1"/>
    <col min="13" max="13" width="12.109375" bestFit="1" customWidth="1"/>
    <col min="14" max="14" width="11.5546875" customWidth="1"/>
    <col min="15" max="15" width="10.109375" customWidth="1"/>
  </cols>
  <sheetData>
    <row r="1" spans="1:10">
      <c r="A1" s="55">
        <v>2005</v>
      </c>
      <c r="B1" s="17" t="s">
        <v>0</v>
      </c>
      <c r="C1" s="23" t="s">
        <v>3</v>
      </c>
      <c r="D1" s="17" t="s">
        <v>3</v>
      </c>
      <c r="E1" s="23" t="s">
        <v>7</v>
      </c>
      <c r="F1" s="17" t="s">
        <v>7</v>
      </c>
      <c r="G1" s="23" t="s">
        <v>29</v>
      </c>
      <c r="H1" s="17" t="s">
        <v>29</v>
      </c>
      <c r="I1" s="23" t="s">
        <v>0</v>
      </c>
      <c r="J1" s="17" t="s">
        <v>10</v>
      </c>
    </row>
    <row r="2" spans="1:10">
      <c r="A2" s="56" t="s">
        <v>41</v>
      </c>
      <c r="B2" s="18" t="s">
        <v>2</v>
      </c>
      <c r="C2" s="24" t="s">
        <v>4</v>
      </c>
      <c r="D2" s="18" t="s">
        <v>4</v>
      </c>
      <c r="E2" s="24" t="s">
        <v>8</v>
      </c>
      <c r="F2" s="18" t="s">
        <v>8</v>
      </c>
      <c r="G2" s="24" t="s">
        <v>3</v>
      </c>
      <c r="H2" s="18" t="s">
        <v>8</v>
      </c>
      <c r="I2" s="24" t="s">
        <v>9</v>
      </c>
      <c r="J2" s="18" t="s">
        <v>11</v>
      </c>
    </row>
    <row r="3" spans="1:10">
      <c r="A3" s="56"/>
      <c r="B3" s="18" t="s">
        <v>1</v>
      </c>
      <c r="C3" s="24" t="s">
        <v>5</v>
      </c>
      <c r="D3" s="18" t="s">
        <v>6</v>
      </c>
      <c r="E3" s="24" t="s">
        <v>5</v>
      </c>
      <c r="F3" s="18" t="s">
        <v>6</v>
      </c>
      <c r="G3" s="24" t="s">
        <v>30</v>
      </c>
      <c r="H3" s="18" t="s">
        <v>30</v>
      </c>
      <c r="I3" s="24" t="s">
        <v>1</v>
      </c>
      <c r="J3" s="18" t="s">
        <v>12</v>
      </c>
    </row>
    <row r="4" spans="1:10" ht="15" thickBot="1">
      <c r="A4" s="57"/>
      <c r="B4" s="19" t="s">
        <v>13</v>
      </c>
      <c r="C4" s="25"/>
      <c r="D4" s="19"/>
      <c r="E4" s="25"/>
      <c r="F4" s="19"/>
      <c r="G4" s="25"/>
      <c r="H4" s="19"/>
      <c r="I4" s="25"/>
      <c r="J4" s="19"/>
    </row>
    <row r="5" spans="1:10">
      <c r="A5" s="21" t="s">
        <v>16</v>
      </c>
      <c r="B5" s="16">
        <f ca="1">'Q2 2005 '!I5</f>
        <v>-980.6299999999992</v>
      </c>
      <c r="C5" s="22">
        <v>0</v>
      </c>
      <c r="D5" s="20">
        <v>0</v>
      </c>
      <c r="E5" s="16">
        <v>2171.13</v>
      </c>
      <c r="F5" s="16">
        <f>B5+E5</f>
        <v>1190.5000000000009</v>
      </c>
      <c r="G5" s="22">
        <v>0</v>
      </c>
      <c r="H5" s="20">
        <v>0</v>
      </c>
      <c r="I5" s="16">
        <f>+B5+C5+E5+H5</f>
        <v>1190.5000000000009</v>
      </c>
      <c r="J5" s="38">
        <f>+D5+F5+H5</f>
        <v>1190.5000000000009</v>
      </c>
    </row>
    <row r="6" spans="1:10">
      <c r="A6" s="1" t="s">
        <v>15</v>
      </c>
      <c r="B6" s="16">
        <f ca="1">'Q2 2005 '!I6</f>
        <v>36480</v>
      </c>
      <c r="C6" s="6">
        <v>0</v>
      </c>
      <c r="D6" s="14">
        <v>0</v>
      </c>
      <c r="E6" s="15">
        <v>0</v>
      </c>
      <c r="F6" s="9">
        <f>B6+E6</f>
        <v>36480</v>
      </c>
      <c r="G6" s="6">
        <v>0</v>
      </c>
      <c r="H6" s="14">
        <v>0</v>
      </c>
      <c r="I6" s="9">
        <f>+B6+C6+E6+H6</f>
        <v>36480</v>
      </c>
      <c r="J6" s="37">
        <f>+D6+F6+H6</f>
        <v>36480</v>
      </c>
    </row>
    <row r="7" spans="1:10">
      <c r="A7" s="1" t="s">
        <v>22</v>
      </c>
      <c r="B7" s="16">
        <f ca="1">'Q2 2005 '!I7</f>
        <v>0</v>
      </c>
      <c r="C7" s="6">
        <v>0</v>
      </c>
      <c r="D7" s="14">
        <v>0</v>
      </c>
      <c r="E7" s="40">
        <v>617</v>
      </c>
      <c r="F7" s="9">
        <f>B7+E7</f>
        <v>617</v>
      </c>
      <c r="G7" s="6">
        <v>0</v>
      </c>
      <c r="H7" s="14">
        <v>0</v>
      </c>
      <c r="I7" s="9">
        <f>+B7+C7+E7+H7</f>
        <v>617</v>
      </c>
      <c r="J7" s="37">
        <f>+D7+F7+H7</f>
        <v>617</v>
      </c>
    </row>
    <row r="8" spans="1:10">
      <c r="A8" s="1" t="s">
        <v>14</v>
      </c>
      <c r="B8" s="16">
        <f ca="1">'Q2 2005 '!I8</f>
        <v>2016.82</v>
      </c>
      <c r="C8" s="10">
        <v>658.5</v>
      </c>
      <c r="D8" s="9">
        <f>C8+B8</f>
        <v>2675.3199999999997</v>
      </c>
      <c r="E8" s="11">
        <v>0</v>
      </c>
      <c r="F8" s="11">
        <v>0</v>
      </c>
      <c r="G8" s="6">
        <v>0</v>
      </c>
      <c r="H8" s="14">
        <v>0</v>
      </c>
      <c r="I8" s="9">
        <f>+B8+C8+E8+G8</f>
        <v>2675.3199999999997</v>
      </c>
      <c r="J8" s="37">
        <f>+D8+F8+G8</f>
        <v>2675.3199999999997</v>
      </c>
    </row>
    <row r="9" spans="1:10">
      <c r="A9" s="3">
        <v>1580</v>
      </c>
      <c r="B9" s="36">
        <f ca="1">'Q2 2005 '!I9</f>
        <v>37516.19</v>
      </c>
      <c r="C9" s="12">
        <f t="shared" ref="C9:H9" si="0">C5+C6+C8+C7</f>
        <v>658.5</v>
      </c>
      <c r="D9" s="12">
        <f t="shared" si="0"/>
        <v>2675.3199999999997</v>
      </c>
      <c r="E9" s="12">
        <f t="shared" si="0"/>
        <v>2788.13</v>
      </c>
      <c r="F9" s="12">
        <f t="shared" si="0"/>
        <v>38287.5</v>
      </c>
      <c r="G9" s="12">
        <f t="shared" si="0"/>
        <v>0</v>
      </c>
      <c r="H9" s="12">
        <f t="shared" si="0"/>
        <v>0</v>
      </c>
      <c r="I9" s="12">
        <f>+B9+C9+E9+G9+H9</f>
        <v>40962.82</v>
      </c>
      <c r="J9" s="12">
        <f>+D9+F9+G9+H9</f>
        <v>40962.82</v>
      </c>
    </row>
    <row r="10" spans="1:10">
      <c r="A10" s="5" t="s">
        <v>17</v>
      </c>
      <c r="B10" s="16">
        <f ca="1">'Q2 2005 '!I10</f>
        <v>2657</v>
      </c>
      <c r="C10" s="13">
        <v>0</v>
      </c>
      <c r="D10" s="13">
        <v>0</v>
      </c>
      <c r="E10" s="13">
        <v>0</v>
      </c>
      <c r="F10" s="9">
        <f>B10+E10</f>
        <v>2657</v>
      </c>
      <c r="G10" s="6">
        <v>0</v>
      </c>
      <c r="H10" s="14">
        <v>0</v>
      </c>
      <c r="I10" s="9">
        <f>+B10+C10+E10</f>
        <v>2657</v>
      </c>
      <c r="J10" s="37">
        <f>+D10+F10</f>
        <v>2657</v>
      </c>
    </row>
    <row r="11" spans="1:10">
      <c r="A11" s="5" t="s">
        <v>24</v>
      </c>
      <c r="B11" s="16">
        <f ca="1">'Q2 2005 '!I11</f>
        <v>0</v>
      </c>
      <c r="C11" s="13">
        <v>0</v>
      </c>
      <c r="D11" s="13">
        <v>0</v>
      </c>
      <c r="E11" s="13">
        <v>1269</v>
      </c>
      <c r="F11" s="9">
        <f>B11+E11</f>
        <v>1269</v>
      </c>
      <c r="G11" s="6">
        <v>0</v>
      </c>
      <c r="H11" s="14">
        <v>0</v>
      </c>
      <c r="I11" s="9">
        <f>+B11+C11+E11</f>
        <v>1269</v>
      </c>
      <c r="J11" s="37">
        <f>+D11+F11</f>
        <v>1269</v>
      </c>
    </row>
    <row r="12" spans="1:10">
      <c r="A12" s="5" t="s">
        <v>18</v>
      </c>
      <c r="B12" s="16">
        <f ca="1">'Q2 2005 '!I12</f>
        <v>96.3</v>
      </c>
      <c r="C12" s="13">
        <v>48.15</v>
      </c>
      <c r="D12" s="9">
        <f>C12+B12</f>
        <v>144.44999999999999</v>
      </c>
      <c r="E12" s="13">
        <v>0</v>
      </c>
      <c r="F12" s="9">
        <v>0</v>
      </c>
      <c r="G12" s="6">
        <v>0</v>
      </c>
      <c r="H12" s="14">
        <v>0</v>
      </c>
      <c r="I12" s="9">
        <f>+B12+C12+E12</f>
        <v>144.44999999999999</v>
      </c>
      <c r="J12" s="37">
        <f>+D12+F12</f>
        <v>144.44999999999999</v>
      </c>
    </row>
    <row r="13" spans="1:10">
      <c r="A13" s="3">
        <v>1582</v>
      </c>
      <c r="B13" s="36">
        <f ca="1">'Q2 2005 '!I13</f>
        <v>2753.3</v>
      </c>
      <c r="C13" s="12">
        <f>C10+C11+C12</f>
        <v>48.15</v>
      </c>
      <c r="D13" s="12">
        <f>D10+D11+D12</f>
        <v>144.44999999999999</v>
      </c>
      <c r="E13" s="12">
        <f>E10+E11+E12</f>
        <v>1269</v>
      </c>
      <c r="F13" s="12">
        <f>F10+F11+F12</f>
        <v>3926</v>
      </c>
      <c r="G13" s="12">
        <f>G9+G10+G12+G11</f>
        <v>0</v>
      </c>
      <c r="H13" s="12"/>
      <c r="I13" s="12">
        <f>+B13+C13+E13+G13+H13</f>
        <v>4070.4500000000003</v>
      </c>
      <c r="J13" s="12">
        <f>+D13+F13+G13+H13</f>
        <v>4070.45</v>
      </c>
    </row>
    <row r="14" spans="1:10">
      <c r="A14" s="1" t="s">
        <v>19</v>
      </c>
      <c r="B14" s="16">
        <f ca="1">'Q2 2005 '!I14</f>
        <v>-32815.17</v>
      </c>
      <c r="C14" s="13">
        <v>0</v>
      </c>
      <c r="D14" s="13">
        <v>0</v>
      </c>
      <c r="E14" s="9">
        <v>-521.59</v>
      </c>
      <c r="F14" s="9">
        <f>B14+E14</f>
        <v>-33336.759999999995</v>
      </c>
      <c r="G14" s="6">
        <v>0</v>
      </c>
      <c r="H14" s="14">
        <v>0</v>
      </c>
      <c r="I14" s="9">
        <f>+B14+C14+E14</f>
        <v>-33336.759999999995</v>
      </c>
      <c r="J14" s="37">
        <f>+D14+F14</f>
        <v>-33336.759999999995</v>
      </c>
    </row>
    <row r="15" spans="1:10">
      <c r="A15" s="1" t="s">
        <v>20</v>
      </c>
      <c r="B15" s="16">
        <f ca="1">'Q2 2005 '!I15</f>
        <v>-5880</v>
      </c>
      <c r="C15" s="13">
        <v>0</v>
      </c>
      <c r="D15" s="13">
        <v>0</v>
      </c>
      <c r="E15" s="13">
        <v>0</v>
      </c>
      <c r="F15" s="9">
        <f>B15+E15</f>
        <v>-5880</v>
      </c>
      <c r="G15" s="6">
        <v>0</v>
      </c>
      <c r="H15" s="14">
        <v>0</v>
      </c>
      <c r="I15" s="9">
        <f>+B15+C15+E15</f>
        <v>-5880</v>
      </c>
      <c r="J15" s="37">
        <f>+D15+F15</f>
        <v>-5880</v>
      </c>
    </row>
    <row r="16" spans="1:10">
      <c r="A16" s="1" t="s">
        <v>23</v>
      </c>
      <c r="B16" s="16">
        <f ca="1">'Q2 2005 '!I16</f>
        <v>0</v>
      </c>
      <c r="C16" s="13">
        <v>0</v>
      </c>
      <c r="D16" s="13">
        <v>0</v>
      </c>
      <c r="E16" s="13">
        <v>-7931</v>
      </c>
      <c r="F16" s="9">
        <f>B16+E16</f>
        <v>-7931</v>
      </c>
      <c r="G16" s="6">
        <v>0</v>
      </c>
      <c r="H16" s="14">
        <v>0</v>
      </c>
      <c r="I16" s="9">
        <f>+B16+C16+E16</f>
        <v>-7931</v>
      </c>
      <c r="J16" s="37">
        <f>+D16+F16</f>
        <v>-7931</v>
      </c>
    </row>
    <row r="17" spans="1:10">
      <c r="A17" s="1" t="s">
        <v>21</v>
      </c>
      <c r="B17" s="16">
        <f ca="1">'Q2 2005 '!I17</f>
        <v>-2256.7000000000003</v>
      </c>
      <c r="C17" s="13">
        <v>-706.81</v>
      </c>
      <c r="D17" s="9">
        <f>C17+B17</f>
        <v>-2963.51</v>
      </c>
      <c r="E17" s="13">
        <v>0</v>
      </c>
      <c r="F17" s="9">
        <v>0</v>
      </c>
      <c r="G17" s="6">
        <v>0</v>
      </c>
      <c r="H17" s="14">
        <v>0</v>
      </c>
      <c r="I17" s="9">
        <f>+B17+C17+E17</f>
        <v>-2963.51</v>
      </c>
      <c r="J17" s="37">
        <f>+D17+F17</f>
        <v>-2963.51</v>
      </c>
    </row>
    <row r="18" spans="1:10">
      <c r="A18" s="3">
        <v>1584</v>
      </c>
      <c r="B18" s="36">
        <f ca="1">'Q2 2005 '!I18</f>
        <v>-40951.869999999995</v>
      </c>
      <c r="C18" s="12">
        <f>C14+C15+C16+C17</f>
        <v>-706.81</v>
      </c>
      <c r="D18" s="12">
        <f>D14+D15+D16+D17</f>
        <v>-2963.51</v>
      </c>
      <c r="E18" s="12">
        <f>E14+E15+E16+E17</f>
        <v>-8452.59</v>
      </c>
      <c r="F18" s="12">
        <f>F14+F15+F16+F17</f>
        <v>-47147.759999999995</v>
      </c>
      <c r="G18" s="12">
        <f>G14+G15+G17+G16</f>
        <v>0</v>
      </c>
      <c r="H18" s="12"/>
      <c r="I18" s="12">
        <f>+B18+C18+E18+G18+H18</f>
        <v>-50111.26999999999</v>
      </c>
      <c r="J18" s="12">
        <f>+D18+F18+G18+H18</f>
        <v>-50111.27</v>
      </c>
    </row>
    <row r="19" spans="1:10">
      <c r="A19" s="1" t="s">
        <v>25</v>
      </c>
      <c r="B19" s="16">
        <f ca="1">'Q2 2005 '!I19</f>
        <v>-23838.35</v>
      </c>
      <c r="C19" s="13">
        <v>0</v>
      </c>
      <c r="D19" s="13">
        <v>0</v>
      </c>
      <c r="E19" s="9">
        <v>-1031.83</v>
      </c>
      <c r="F19" s="9">
        <f>B19+E19</f>
        <v>-24870.18</v>
      </c>
      <c r="G19" s="6">
        <v>0</v>
      </c>
      <c r="H19" s="14">
        <v>0</v>
      </c>
      <c r="I19" s="9">
        <f>+B19+C19+E19+H19</f>
        <v>-24870.18</v>
      </c>
      <c r="J19" s="37">
        <f>+D19+F19+H19</f>
        <v>-24870.18</v>
      </c>
    </row>
    <row r="20" spans="1:10">
      <c r="A20" s="1" t="s">
        <v>26</v>
      </c>
      <c r="B20" s="16">
        <f ca="1">'Q2 2005 '!I20</f>
        <v>166525</v>
      </c>
      <c r="C20" s="13">
        <v>0</v>
      </c>
      <c r="D20" s="13">
        <v>0</v>
      </c>
      <c r="E20" s="13"/>
      <c r="F20" s="9">
        <f>B20+E20</f>
        <v>166525</v>
      </c>
      <c r="G20" s="6">
        <v>0</v>
      </c>
      <c r="H20" s="14">
        <v>0</v>
      </c>
      <c r="I20" s="9">
        <f>+B20+C20+E20+H20</f>
        <v>166525</v>
      </c>
      <c r="J20" s="37">
        <f>+D20+F20+H20</f>
        <v>166525</v>
      </c>
    </row>
    <row r="21" spans="1:10">
      <c r="A21" s="26" t="s">
        <v>27</v>
      </c>
      <c r="B21" s="48">
        <f ca="1">'Q2 2005 '!I21</f>
        <v>0</v>
      </c>
      <c r="C21" s="44">
        <v>0</v>
      </c>
      <c r="D21" s="44">
        <v>0</v>
      </c>
      <c r="E21" s="44">
        <v>232670</v>
      </c>
      <c r="F21" s="45">
        <f>B21+E21</f>
        <v>232670</v>
      </c>
      <c r="G21" s="45">
        <v>0</v>
      </c>
      <c r="H21" s="45">
        <v>0</v>
      </c>
      <c r="I21" s="45">
        <f>+B21+C21+E21+H21</f>
        <v>232670</v>
      </c>
      <c r="J21" s="47">
        <f>+D21+F21+H21</f>
        <v>232670</v>
      </c>
    </row>
    <row r="22" spans="1:10">
      <c r="A22" s="26" t="s">
        <v>28</v>
      </c>
      <c r="B22" s="48">
        <f ca="1">'Q2 2005 '!I22</f>
        <v>4762.6100000000006</v>
      </c>
      <c r="C22" s="44">
        <v>2578.0300000000002</v>
      </c>
      <c r="D22" s="45">
        <f>C22+B22</f>
        <v>7340.6400000000012</v>
      </c>
      <c r="E22" s="44">
        <v>0</v>
      </c>
      <c r="F22" s="45">
        <v>0</v>
      </c>
      <c r="G22" s="44">
        <v>0</v>
      </c>
      <c r="H22" s="46">
        <v>0</v>
      </c>
      <c r="I22" s="45">
        <f>+B22+C22+E22+G22</f>
        <v>7340.6400000000012</v>
      </c>
      <c r="J22" s="47">
        <f>+D22+F22+G22</f>
        <v>7340.6400000000012</v>
      </c>
    </row>
    <row r="23" spans="1:10">
      <c r="A23" s="1" t="s">
        <v>37</v>
      </c>
      <c r="B23" s="16"/>
      <c r="C23" s="13"/>
      <c r="D23" s="9"/>
      <c r="E23" s="13">
        <v>-28791</v>
      </c>
      <c r="F23" s="9">
        <f>B23+E23</f>
        <v>-28791</v>
      </c>
      <c r="G23" s="6">
        <v>0</v>
      </c>
      <c r="H23" s="14">
        <v>0</v>
      </c>
      <c r="I23" s="9">
        <f>+B23+C23+E23+G23</f>
        <v>-28791</v>
      </c>
      <c r="J23" s="37">
        <f>+D23+F23+G23</f>
        <v>-28791</v>
      </c>
    </row>
    <row r="24" spans="1:10">
      <c r="A24" s="3">
        <v>1586</v>
      </c>
      <c r="B24" s="36">
        <f ca="1">'Q2 2005 '!I24</f>
        <v>147449.25999999998</v>
      </c>
      <c r="C24" s="12">
        <f t="shared" ref="C24:H24" si="1">C19+C20+C21+C22+C23</f>
        <v>2578.0300000000002</v>
      </c>
      <c r="D24" s="12">
        <f t="shared" si="1"/>
        <v>7340.6400000000012</v>
      </c>
      <c r="E24" s="12">
        <f t="shared" si="1"/>
        <v>202847.17</v>
      </c>
      <c r="F24" s="12">
        <f t="shared" si="1"/>
        <v>345533.82</v>
      </c>
      <c r="G24" s="12">
        <f t="shared" si="1"/>
        <v>0</v>
      </c>
      <c r="H24" s="12">
        <f t="shared" si="1"/>
        <v>0</v>
      </c>
      <c r="I24" s="12">
        <f>+B24+C24+E24+G24+H24</f>
        <v>352874.45999999996</v>
      </c>
      <c r="J24" s="12">
        <f>+D24+F24+G24+H24</f>
        <v>352874.46</v>
      </c>
    </row>
    <row r="25" spans="1:10">
      <c r="A25" s="1" t="s">
        <v>31</v>
      </c>
      <c r="B25" s="16">
        <f ca="1">'Q2 2005 '!I25</f>
        <v>22210.33</v>
      </c>
      <c r="C25" s="13">
        <v>0</v>
      </c>
      <c r="D25" s="13">
        <v>0</v>
      </c>
      <c r="E25" s="9">
        <v>55292.87</v>
      </c>
      <c r="F25" s="9">
        <f>B25+E25</f>
        <v>77503.200000000012</v>
      </c>
      <c r="G25" s="6">
        <v>0</v>
      </c>
      <c r="H25" s="14">
        <v>0</v>
      </c>
      <c r="I25" s="9">
        <f>+B25+C25+E25+H25</f>
        <v>77503.200000000012</v>
      </c>
      <c r="J25" s="37">
        <v>46214.17</v>
      </c>
    </row>
    <row r="26" spans="1:10">
      <c r="A26" s="1" t="s">
        <v>32</v>
      </c>
      <c r="B26" s="16">
        <f ca="1">'Q2 2005 '!I26</f>
        <v>-4279.9600000000009</v>
      </c>
      <c r="C26" s="13">
        <v>0</v>
      </c>
      <c r="D26" s="13">
        <v>0</v>
      </c>
      <c r="E26" s="13">
        <v>-29418.02</v>
      </c>
      <c r="F26" s="9">
        <f>B26+E26</f>
        <v>-33697.980000000003</v>
      </c>
      <c r="G26" s="6">
        <v>0</v>
      </c>
      <c r="H26" s="14">
        <v>0</v>
      </c>
      <c r="I26" s="9">
        <f>+B26+C26+E26+H26</f>
        <v>-33697.980000000003</v>
      </c>
      <c r="J26" s="37">
        <v>-2408.9499999999998</v>
      </c>
    </row>
    <row r="27" spans="1:10">
      <c r="A27" s="1" t="s">
        <v>33</v>
      </c>
      <c r="B27" s="16">
        <f ca="1">'Q2 2005 '!I27</f>
        <v>-1303.6400000000001</v>
      </c>
      <c r="C27" s="13">
        <v>259.23</v>
      </c>
      <c r="D27" s="9">
        <f>C27+B27</f>
        <v>-1044.4100000000001</v>
      </c>
      <c r="E27" s="13">
        <v>0</v>
      </c>
      <c r="F27" s="9">
        <v>0</v>
      </c>
      <c r="G27" s="9">
        <v>0</v>
      </c>
      <c r="H27" s="9">
        <v>0</v>
      </c>
      <c r="I27" s="9">
        <f>+B27+C27+E27+H27</f>
        <v>-1044.4100000000001</v>
      </c>
      <c r="J27" s="37">
        <f>+D27+F27+H27</f>
        <v>-1044.4100000000001</v>
      </c>
    </row>
    <row r="28" spans="1:10">
      <c r="A28" s="1" t="s">
        <v>34</v>
      </c>
      <c r="B28" s="16">
        <f ca="1">'Q2 2005 '!I28</f>
        <v>206.67</v>
      </c>
      <c r="C28" s="13">
        <v>-187.94</v>
      </c>
      <c r="D28" s="9">
        <f>C28+B28</f>
        <v>18.72999999999999</v>
      </c>
      <c r="E28" s="13">
        <v>0</v>
      </c>
      <c r="F28" s="9">
        <v>0</v>
      </c>
      <c r="G28" s="6">
        <v>0</v>
      </c>
      <c r="H28" s="14">
        <v>0</v>
      </c>
      <c r="I28" s="9">
        <f>+B28+C28+E28+G28</f>
        <v>18.72999999999999</v>
      </c>
      <c r="J28" s="37">
        <f>+D28+F28+G28</f>
        <v>18.72999999999999</v>
      </c>
    </row>
    <row r="29" spans="1:10">
      <c r="A29" s="3">
        <v>1588</v>
      </c>
      <c r="B29" s="36">
        <f ca="1">'Q2 2005 '!I29</f>
        <v>16833.39999999998</v>
      </c>
      <c r="C29" s="12">
        <f>C25+C26+C27+C28</f>
        <v>71.29000000000002</v>
      </c>
      <c r="D29" s="12">
        <f>D25+D26+D27+D28</f>
        <v>-1025.68</v>
      </c>
      <c r="E29" s="12">
        <f>E25+E26+E27+E28</f>
        <v>25874.850000000002</v>
      </c>
      <c r="F29" s="12">
        <f>F25+F26+F27+F28</f>
        <v>43805.220000000008</v>
      </c>
      <c r="G29" s="12">
        <f>G25+G26+G28+G27</f>
        <v>0</v>
      </c>
      <c r="H29" s="12"/>
      <c r="I29" s="12">
        <f>+B29+C29+E29</f>
        <v>42779.539999999979</v>
      </c>
      <c r="J29" s="12">
        <f>+D29+F29</f>
        <v>42779.540000000008</v>
      </c>
    </row>
    <row r="30" spans="1:10">
      <c r="B30" t="s">
        <v>35</v>
      </c>
    </row>
    <row r="32" spans="1:10">
      <c r="J32" t="s">
        <v>13</v>
      </c>
    </row>
  </sheetData>
  <phoneticPr fontId="4" type="noConversion"/>
  <pageMargins left="0.7" right="0.7" top="0.75" bottom="0.75" header="0.3" footer="0.3"/>
  <pageSetup orientation="landscape" r:id="rId1"/>
  <headerFooter alignWithMargins="0"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pane ySplit="4" topLeftCell="A17" activePane="bottomLeft" state="frozen"/>
      <selection pane="bottomLeft" activeCell="J25" sqref="J25:J28"/>
    </sheetView>
  </sheetViews>
  <sheetFormatPr defaultRowHeight="14.4"/>
  <cols>
    <col min="1" max="1" width="10.5546875" customWidth="1"/>
    <col min="2" max="2" width="12.44140625" bestFit="1" customWidth="1"/>
    <col min="3" max="3" width="10.5546875" bestFit="1" customWidth="1"/>
    <col min="4" max="4" width="11" bestFit="1" customWidth="1"/>
    <col min="5" max="5" width="11.6640625" bestFit="1" customWidth="1"/>
    <col min="6" max="6" width="11.5546875" bestFit="1" customWidth="1"/>
    <col min="7" max="8" width="11.5546875" customWidth="1"/>
    <col min="9" max="10" width="11.5546875" bestFit="1" customWidth="1"/>
  </cols>
  <sheetData>
    <row r="1" spans="1:10">
      <c r="A1" s="55">
        <v>2005</v>
      </c>
      <c r="B1" s="17" t="s">
        <v>0</v>
      </c>
      <c r="C1" s="23" t="s">
        <v>3</v>
      </c>
      <c r="D1" s="17" t="s">
        <v>3</v>
      </c>
      <c r="E1" s="23" t="s">
        <v>7</v>
      </c>
      <c r="F1" s="17" t="s">
        <v>7</v>
      </c>
      <c r="G1" s="23" t="s">
        <v>29</v>
      </c>
      <c r="H1" s="17" t="s">
        <v>29</v>
      </c>
      <c r="I1" s="23" t="s">
        <v>0</v>
      </c>
      <c r="J1" s="17" t="s">
        <v>10</v>
      </c>
    </row>
    <row r="2" spans="1:10">
      <c r="A2" s="56" t="s">
        <v>40</v>
      </c>
      <c r="B2" s="18" t="s">
        <v>2</v>
      </c>
      <c r="C2" s="24" t="s">
        <v>4</v>
      </c>
      <c r="D2" s="18" t="s">
        <v>4</v>
      </c>
      <c r="E2" s="24" t="s">
        <v>8</v>
      </c>
      <c r="F2" s="18" t="s">
        <v>8</v>
      </c>
      <c r="G2" s="24" t="s">
        <v>3</v>
      </c>
      <c r="H2" s="18" t="s">
        <v>8</v>
      </c>
      <c r="I2" s="24" t="s">
        <v>9</v>
      </c>
      <c r="J2" s="18" t="s">
        <v>11</v>
      </c>
    </row>
    <row r="3" spans="1:10">
      <c r="A3" s="56"/>
      <c r="B3" s="18" t="s">
        <v>1</v>
      </c>
      <c r="C3" s="24" t="s">
        <v>5</v>
      </c>
      <c r="D3" s="18" t="s">
        <v>6</v>
      </c>
      <c r="E3" s="24" t="s">
        <v>5</v>
      </c>
      <c r="F3" s="18" t="s">
        <v>6</v>
      </c>
      <c r="G3" s="24" t="s">
        <v>30</v>
      </c>
      <c r="H3" s="18" t="s">
        <v>30</v>
      </c>
      <c r="I3" s="24" t="s">
        <v>1</v>
      </c>
      <c r="J3" s="18" t="s">
        <v>12</v>
      </c>
    </row>
    <row r="4" spans="1:10" ht="15" thickBot="1">
      <c r="A4" s="57"/>
      <c r="B4" s="19" t="s">
        <v>13</v>
      </c>
      <c r="C4" s="25"/>
      <c r="D4" s="19"/>
      <c r="E4" s="25"/>
      <c r="F4" s="19"/>
      <c r="G4" s="25"/>
      <c r="H4" s="19"/>
      <c r="I4" s="25"/>
      <c r="J4" s="19"/>
    </row>
    <row r="5" spans="1:10">
      <c r="A5" s="21" t="s">
        <v>16</v>
      </c>
      <c r="B5" s="27">
        <f ca="1">'Q3 2005  '!I5</f>
        <v>1190.5000000000009</v>
      </c>
      <c r="C5" s="22">
        <v>0</v>
      </c>
      <c r="D5" s="28">
        <v>0</v>
      </c>
      <c r="E5" s="27">
        <v>-2366.0700000000002</v>
      </c>
      <c r="F5" s="27">
        <f>B5+E5</f>
        <v>-1175.5699999999993</v>
      </c>
      <c r="G5" s="22">
        <v>0</v>
      </c>
      <c r="H5" s="28">
        <v>0</v>
      </c>
      <c r="I5" s="27">
        <f>+B5+C5+E5+H5</f>
        <v>-1175.5699999999993</v>
      </c>
      <c r="J5" s="41">
        <f>+D5+F5+H5</f>
        <v>-1175.5699999999993</v>
      </c>
    </row>
    <row r="6" spans="1:10">
      <c r="A6" s="1" t="s">
        <v>15</v>
      </c>
      <c r="B6" s="27">
        <f ca="1">'Q3 2005  '!I6</f>
        <v>36480</v>
      </c>
      <c r="C6" s="6">
        <v>0</v>
      </c>
      <c r="D6" s="29">
        <v>0</v>
      </c>
      <c r="E6" s="30">
        <v>0</v>
      </c>
      <c r="F6" s="31">
        <f>B6+E6</f>
        <v>36480</v>
      </c>
      <c r="G6" s="6">
        <v>0</v>
      </c>
      <c r="H6" s="29">
        <v>0</v>
      </c>
      <c r="I6" s="31">
        <f>+B6+C6+E6+H6</f>
        <v>36480</v>
      </c>
      <c r="J6" s="42">
        <f>+D6+F6+H6</f>
        <v>36480</v>
      </c>
    </row>
    <row r="7" spans="1:10">
      <c r="A7" s="1" t="s">
        <v>22</v>
      </c>
      <c r="B7" s="27">
        <f ca="1">'Q3 2005  '!I7</f>
        <v>617</v>
      </c>
      <c r="C7" s="6">
        <v>0</v>
      </c>
      <c r="D7" s="29">
        <v>0</v>
      </c>
      <c r="E7" s="30">
        <v>0</v>
      </c>
      <c r="F7" s="31">
        <f>B7+E7</f>
        <v>617</v>
      </c>
      <c r="G7" s="6">
        <v>0</v>
      </c>
      <c r="H7" s="29">
        <v>0</v>
      </c>
      <c r="I7" s="31">
        <f>+B7+C7+E7+H7</f>
        <v>617</v>
      </c>
      <c r="J7" s="42">
        <f>+D7+F7+H7</f>
        <v>617</v>
      </c>
    </row>
    <row r="8" spans="1:10">
      <c r="A8" s="1" t="s">
        <v>14</v>
      </c>
      <c r="B8" s="27">
        <f ca="1">'Q3 2005  '!I8</f>
        <v>2675.3199999999997</v>
      </c>
      <c r="C8" s="32">
        <v>685.16</v>
      </c>
      <c r="D8" s="31">
        <f>C8+B8</f>
        <v>3360.4799999999996</v>
      </c>
      <c r="E8" s="33">
        <v>0</v>
      </c>
      <c r="F8" s="33">
        <v>0</v>
      </c>
      <c r="G8" s="6">
        <v>0</v>
      </c>
      <c r="H8" s="29">
        <v>0</v>
      </c>
      <c r="I8" s="31">
        <f>+B8+C8+E8+G8</f>
        <v>3360.4799999999996</v>
      </c>
      <c r="J8" s="42">
        <f>+D8+F8+G8</f>
        <v>3360.4799999999996</v>
      </c>
    </row>
    <row r="9" spans="1:10">
      <c r="A9" s="3">
        <v>1580</v>
      </c>
      <c r="B9" s="27">
        <f ca="1">'Q3 2005  '!I9</f>
        <v>40962.82</v>
      </c>
      <c r="C9" s="34">
        <f t="shared" ref="C9:H9" si="0">C5+C6+C8+C7</f>
        <v>685.16</v>
      </c>
      <c r="D9" s="34">
        <f t="shared" si="0"/>
        <v>3360.4799999999996</v>
      </c>
      <c r="E9" s="34">
        <f t="shared" si="0"/>
        <v>-2366.0700000000002</v>
      </c>
      <c r="F9" s="34">
        <f t="shared" si="0"/>
        <v>35921.43</v>
      </c>
      <c r="G9" s="34">
        <f t="shared" si="0"/>
        <v>0</v>
      </c>
      <c r="H9" s="34">
        <f t="shared" si="0"/>
        <v>0</v>
      </c>
      <c r="I9" s="34">
        <f>+B9+C9+E9+G9+H9</f>
        <v>39281.910000000003</v>
      </c>
      <c r="J9" s="34">
        <f>+D9+F9+G9+H9</f>
        <v>39281.910000000003</v>
      </c>
    </row>
    <row r="10" spans="1:10">
      <c r="A10" s="5" t="s">
        <v>17</v>
      </c>
      <c r="B10" s="27">
        <f ca="1">'Q3 2005  '!I10</f>
        <v>2657</v>
      </c>
      <c r="C10" s="35">
        <v>0</v>
      </c>
      <c r="D10" s="35">
        <v>0</v>
      </c>
      <c r="E10" s="35">
        <v>0</v>
      </c>
      <c r="F10" s="31">
        <f>B10+E10</f>
        <v>2657</v>
      </c>
      <c r="G10" s="6">
        <v>0</v>
      </c>
      <c r="H10" s="29">
        <v>0</v>
      </c>
      <c r="I10" s="31">
        <f>+B10+C10+E10</f>
        <v>2657</v>
      </c>
      <c r="J10" s="42">
        <f>+D10+F10</f>
        <v>2657</v>
      </c>
    </row>
    <row r="11" spans="1:10">
      <c r="A11" s="5" t="s">
        <v>24</v>
      </c>
      <c r="B11" s="27">
        <f ca="1">'Q3 2005  '!I11</f>
        <v>1269</v>
      </c>
      <c r="C11" s="35">
        <v>0</v>
      </c>
      <c r="D11" s="35">
        <v>0</v>
      </c>
      <c r="E11" s="35">
        <v>0</v>
      </c>
      <c r="F11" s="31">
        <f>B11+E11</f>
        <v>1269</v>
      </c>
      <c r="G11" s="6">
        <v>0</v>
      </c>
      <c r="H11" s="29">
        <v>0</v>
      </c>
      <c r="I11" s="31">
        <f>+B11+C11+E11</f>
        <v>1269</v>
      </c>
      <c r="J11" s="42">
        <f>+D11+F11</f>
        <v>1269</v>
      </c>
    </row>
    <row r="12" spans="1:10">
      <c r="A12" s="5" t="s">
        <v>18</v>
      </c>
      <c r="B12" s="27">
        <f ca="1">'Q3 2005  '!I12</f>
        <v>144.44999999999999</v>
      </c>
      <c r="C12" s="35">
        <v>71.16</v>
      </c>
      <c r="D12" s="31">
        <f>C12+B12</f>
        <v>215.60999999999999</v>
      </c>
      <c r="E12" s="35">
        <v>0</v>
      </c>
      <c r="F12" s="31">
        <v>0</v>
      </c>
      <c r="G12" s="6">
        <v>0</v>
      </c>
      <c r="H12" s="29">
        <v>0</v>
      </c>
      <c r="I12" s="31">
        <f>+B12+C12+E12</f>
        <v>215.60999999999999</v>
      </c>
      <c r="J12" s="42">
        <f>+D12+F12</f>
        <v>215.60999999999999</v>
      </c>
    </row>
    <row r="13" spans="1:10">
      <c r="A13" s="3">
        <v>1582</v>
      </c>
      <c r="B13" s="27">
        <f ca="1">'Q3 2005  '!I13</f>
        <v>4070.4500000000003</v>
      </c>
      <c r="C13" s="34">
        <f>C10+C11+C12</f>
        <v>71.16</v>
      </c>
      <c r="D13" s="34">
        <f>D10+D11+D12</f>
        <v>215.60999999999999</v>
      </c>
      <c r="E13" s="34">
        <f>E10+E11+E12</f>
        <v>0</v>
      </c>
      <c r="F13" s="34">
        <f>F10+F11+F12</f>
        <v>3926</v>
      </c>
      <c r="G13" s="34">
        <f>G9+G10+G12+G11</f>
        <v>0</v>
      </c>
      <c r="H13" s="34"/>
      <c r="I13" s="34">
        <f>+B13+C13+E13+G13+H13</f>
        <v>4141.6100000000006</v>
      </c>
      <c r="J13" s="34">
        <f>+D13+F13+G13+H13</f>
        <v>4141.6099999999997</v>
      </c>
    </row>
    <row r="14" spans="1:10">
      <c r="A14" s="1" t="s">
        <v>19</v>
      </c>
      <c r="B14" s="27">
        <f ca="1">'Q3 2005  '!I14</f>
        <v>-33336.759999999995</v>
      </c>
      <c r="C14" s="35">
        <v>0</v>
      </c>
      <c r="D14" s="35">
        <v>0</v>
      </c>
      <c r="E14" s="31">
        <v>-3897.98</v>
      </c>
      <c r="F14" s="31">
        <f>B14+E14</f>
        <v>-37234.74</v>
      </c>
      <c r="G14" s="6">
        <v>0</v>
      </c>
      <c r="H14" s="29">
        <v>0</v>
      </c>
      <c r="I14" s="31">
        <f>+B14+C14+E14</f>
        <v>-37234.74</v>
      </c>
      <c r="J14" s="42">
        <f>+D14+F14</f>
        <v>-37234.74</v>
      </c>
    </row>
    <row r="15" spans="1:10">
      <c r="A15" s="1" t="s">
        <v>20</v>
      </c>
      <c r="B15" s="27">
        <f ca="1">'Q3 2005  '!I15</f>
        <v>-5880</v>
      </c>
      <c r="C15" s="35">
        <v>0</v>
      </c>
      <c r="D15" s="35">
        <v>0</v>
      </c>
      <c r="E15" s="35">
        <v>0</v>
      </c>
      <c r="F15" s="31">
        <f>B15+E15</f>
        <v>-5880</v>
      </c>
      <c r="G15" s="6">
        <v>0</v>
      </c>
      <c r="H15" s="29">
        <v>0</v>
      </c>
      <c r="I15" s="31">
        <f>+B15+C15+E15</f>
        <v>-5880</v>
      </c>
      <c r="J15" s="42">
        <f>+D15+F15</f>
        <v>-5880</v>
      </c>
    </row>
    <row r="16" spans="1:10">
      <c r="A16" s="1" t="s">
        <v>23</v>
      </c>
      <c r="B16" s="27">
        <f ca="1">'Q3 2005  '!I16</f>
        <v>-7931</v>
      </c>
      <c r="C16" s="35">
        <v>0</v>
      </c>
      <c r="D16" s="35">
        <v>0</v>
      </c>
      <c r="E16" s="35">
        <v>0</v>
      </c>
      <c r="F16" s="31">
        <f>B16+E16</f>
        <v>-7931</v>
      </c>
      <c r="G16" s="6">
        <v>0</v>
      </c>
      <c r="H16" s="29">
        <v>0</v>
      </c>
      <c r="I16" s="31">
        <f>+B16+C16+E16</f>
        <v>-7931</v>
      </c>
      <c r="J16" s="42">
        <f>+D16+F16</f>
        <v>-7931</v>
      </c>
    </row>
    <row r="17" spans="1:10">
      <c r="A17" s="1" t="s">
        <v>21</v>
      </c>
      <c r="B17" s="27">
        <f ca="1">'Q3 2005  '!I17</f>
        <v>-2963.51</v>
      </c>
      <c r="C17" s="35">
        <v>-871.82</v>
      </c>
      <c r="D17" s="31">
        <f>C17+B17</f>
        <v>-3835.3300000000004</v>
      </c>
      <c r="E17" s="35">
        <v>0</v>
      </c>
      <c r="F17" s="31">
        <v>0</v>
      </c>
      <c r="G17" s="6">
        <v>0</v>
      </c>
      <c r="H17" s="29">
        <v>0</v>
      </c>
      <c r="I17" s="31">
        <f>+B17+C17+E17</f>
        <v>-3835.3300000000004</v>
      </c>
      <c r="J17" s="42">
        <f>+D17+F17</f>
        <v>-3835.3300000000004</v>
      </c>
    </row>
    <row r="18" spans="1:10">
      <c r="A18" s="3">
        <v>1584</v>
      </c>
      <c r="B18" s="27">
        <f ca="1">'Q3 2005  '!I18</f>
        <v>-50111.26999999999</v>
      </c>
      <c r="C18" s="34">
        <f>C14+C15+C16+C17</f>
        <v>-871.82</v>
      </c>
      <c r="D18" s="34">
        <f>D14+D15+D16+D17</f>
        <v>-3835.3300000000004</v>
      </c>
      <c r="E18" s="34">
        <f>E14+E15+E16+E17</f>
        <v>-3897.98</v>
      </c>
      <c r="F18" s="34">
        <f>F14+F15+F16+F17</f>
        <v>-51045.74</v>
      </c>
      <c r="G18" s="34">
        <f>G14+G15+G17+G16</f>
        <v>0</v>
      </c>
      <c r="H18" s="34"/>
      <c r="I18" s="34">
        <f>+B18+C18+E18+G18+H18</f>
        <v>-54881.069999999992</v>
      </c>
      <c r="J18" s="34">
        <f>+D18+F18+G18+H18</f>
        <v>-54881.07</v>
      </c>
    </row>
    <row r="19" spans="1:10">
      <c r="A19" s="1" t="s">
        <v>25</v>
      </c>
      <c r="B19" s="27">
        <f ca="1">'Q3 2005  '!I19</f>
        <v>-24870.18</v>
      </c>
      <c r="C19" s="35">
        <v>0</v>
      </c>
      <c r="D19" s="35">
        <v>0</v>
      </c>
      <c r="E19" s="31">
        <v>-3964.93</v>
      </c>
      <c r="F19" s="31">
        <f>B19+E19</f>
        <v>-28835.11</v>
      </c>
      <c r="G19" s="6">
        <v>0</v>
      </c>
      <c r="H19" s="29">
        <v>0</v>
      </c>
      <c r="I19" s="31">
        <f>+B19+C19+E19+H19</f>
        <v>-28835.11</v>
      </c>
      <c r="J19" s="42">
        <f>+D19+F19+H19</f>
        <v>-28835.11</v>
      </c>
    </row>
    <row r="20" spans="1:10">
      <c r="A20" s="1" t="s">
        <v>26</v>
      </c>
      <c r="B20" s="27">
        <f ca="1">'Q3 2005  '!I20</f>
        <v>166525</v>
      </c>
      <c r="C20" s="35">
        <v>0</v>
      </c>
      <c r="D20" s="35">
        <v>0</v>
      </c>
      <c r="E20" s="35"/>
      <c r="F20" s="31">
        <f>B20+E20</f>
        <v>166525</v>
      </c>
      <c r="G20" s="6">
        <v>0</v>
      </c>
      <c r="H20" s="29">
        <v>0</v>
      </c>
      <c r="I20" s="31">
        <f>+B20+C20+E20+H20</f>
        <v>166525</v>
      </c>
      <c r="J20" s="42">
        <f>+D20+F20+H20</f>
        <v>166525</v>
      </c>
    </row>
    <row r="21" spans="1:10">
      <c r="A21" s="1" t="s">
        <v>27</v>
      </c>
      <c r="B21" s="48">
        <f ca="1">'Q3 2005  '!I21</f>
        <v>232670</v>
      </c>
      <c r="C21" s="44">
        <v>0</v>
      </c>
      <c r="D21" s="44">
        <v>0</v>
      </c>
      <c r="E21" s="44">
        <v>0</v>
      </c>
      <c r="F21" s="45">
        <f>B21+E21</f>
        <v>232670</v>
      </c>
      <c r="G21" s="45">
        <v>0</v>
      </c>
      <c r="H21" s="45">
        <v>0</v>
      </c>
      <c r="I21" s="45">
        <f>+B21+C21+E21+H21</f>
        <v>232670</v>
      </c>
      <c r="J21" s="45">
        <f>+D21+F21+H21</f>
        <v>232670</v>
      </c>
    </row>
    <row r="22" spans="1:10">
      <c r="A22" s="1" t="s">
        <v>28</v>
      </c>
      <c r="B22" s="48">
        <f ca="1">'Q3 2005  '!I22</f>
        <v>7340.6400000000012</v>
      </c>
      <c r="C22" s="44">
        <v>6244.36</v>
      </c>
      <c r="D22" s="45">
        <f>C22+B22</f>
        <v>13585</v>
      </c>
      <c r="E22" s="44">
        <v>0</v>
      </c>
      <c r="F22" s="45">
        <v>0</v>
      </c>
      <c r="G22" s="44">
        <v>0</v>
      </c>
      <c r="H22" s="46">
        <v>0</v>
      </c>
      <c r="I22" s="45">
        <f>+B22+C22+E22+G22</f>
        <v>13585</v>
      </c>
      <c r="J22" s="45">
        <f>+D22+F22+G22</f>
        <v>13585</v>
      </c>
    </row>
    <row r="23" spans="1:10">
      <c r="A23" s="1" t="s">
        <v>37</v>
      </c>
      <c r="B23" s="27">
        <f ca="1">'Q3 2005  '!I23</f>
        <v>-28791</v>
      </c>
      <c r="C23" s="35"/>
      <c r="D23" s="31"/>
      <c r="E23" s="35">
        <v>0</v>
      </c>
      <c r="F23" s="31">
        <f>B23+E23</f>
        <v>-28791</v>
      </c>
      <c r="G23" s="6">
        <v>0</v>
      </c>
      <c r="H23" s="29">
        <v>0</v>
      </c>
      <c r="I23" s="31">
        <f>+B23+C23+E23+G23</f>
        <v>-28791</v>
      </c>
      <c r="J23" s="42">
        <f>+D23+F23+G23</f>
        <v>-28791</v>
      </c>
    </row>
    <row r="24" spans="1:10">
      <c r="A24" s="3">
        <v>1586</v>
      </c>
      <c r="B24" s="27">
        <f ca="1">'Q3 2005  '!I24</f>
        <v>352874.45999999996</v>
      </c>
      <c r="C24" s="34">
        <f t="shared" ref="C24:H24" si="1">C19+C20+C21+C22+C23</f>
        <v>6244.36</v>
      </c>
      <c r="D24" s="34">
        <f t="shared" si="1"/>
        <v>13585</v>
      </c>
      <c r="E24" s="34">
        <f t="shared" si="1"/>
        <v>-3964.93</v>
      </c>
      <c r="F24" s="34">
        <f t="shared" si="1"/>
        <v>341568.89</v>
      </c>
      <c r="G24" s="34">
        <f t="shared" si="1"/>
        <v>0</v>
      </c>
      <c r="H24" s="34">
        <f t="shared" si="1"/>
        <v>0</v>
      </c>
      <c r="I24" s="34">
        <f>+B24+C24+E24+G24+H24</f>
        <v>355153.88999999996</v>
      </c>
      <c r="J24" s="34">
        <f>+D24+F24+G24+H24</f>
        <v>355153.89</v>
      </c>
    </row>
    <row r="25" spans="1:10">
      <c r="A25" s="1" t="s">
        <v>31</v>
      </c>
      <c r="B25" s="27">
        <f ca="1">'Q3 2005  '!I25</f>
        <v>77503.200000000012</v>
      </c>
      <c r="C25" s="35">
        <v>0</v>
      </c>
      <c r="D25" s="35">
        <v>0</v>
      </c>
      <c r="E25" s="31">
        <v>27551.21</v>
      </c>
      <c r="F25" s="31">
        <f>B25+E25</f>
        <v>105054.41</v>
      </c>
      <c r="G25" s="6">
        <v>0</v>
      </c>
      <c r="H25" s="29">
        <v>0</v>
      </c>
      <c r="I25" s="31">
        <f>+B25+C25+E25+H25</f>
        <v>105054.41</v>
      </c>
      <c r="J25" s="42">
        <v>45859.48</v>
      </c>
    </row>
    <row r="26" spans="1:10">
      <c r="A26" s="1" t="s">
        <v>32</v>
      </c>
      <c r="B26" s="27">
        <f ca="1">'Q3 2005  '!I26</f>
        <v>-33697.980000000003</v>
      </c>
      <c r="C26" s="35">
        <v>0</v>
      </c>
      <c r="D26" s="35">
        <v>0</v>
      </c>
      <c r="E26" s="35">
        <v>-25487.439999999999</v>
      </c>
      <c r="F26" s="31">
        <f>B26+E26</f>
        <v>-59185.42</v>
      </c>
      <c r="G26" s="6">
        <v>0</v>
      </c>
      <c r="H26" s="29">
        <v>0</v>
      </c>
      <c r="I26" s="31">
        <f>+B26+C26+E26+H26</f>
        <v>-59185.42</v>
      </c>
      <c r="J26" s="42">
        <v>9.51</v>
      </c>
    </row>
    <row r="27" spans="1:10">
      <c r="A27" s="1" t="s">
        <v>33</v>
      </c>
      <c r="B27" s="27">
        <f ca="1">'Q3 2005  '!I27</f>
        <v>-1044.4100000000001</v>
      </c>
      <c r="C27" s="35">
        <v>1693.28</v>
      </c>
      <c r="D27" s="31">
        <f>C27+B27</f>
        <v>648.86999999999989</v>
      </c>
      <c r="E27" s="35">
        <v>0</v>
      </c>
      <c r="F27" s="31">
        <v>0</v>
      </c>
      <c r="G27" s="31">
        <v>0</v>
      </c>
      <c r="H27" s="31">
        <v>0</v>
      </c>
      <c r="I27" s="31">
        <f>+B27+C27+E27+H27</f>
        <v>648.86999999999989</v>
      </c>
      <c r="J27" s="42">
        <f>+D27+F27+H27</f>
        <v>648.86999999999989</v>
      </c>
    </row>
    <row r="28" spans="1:10">
      <c r="A28" s="1" t="s">
        <v>34</v>
      </c>
      <c r="B28" s="27">
        <f ca="1">'Q3 2005  '!I28</f>
        <v>18.72999999999999</v>
      </c>
      <c r="C28" s="35">
        <v>-797.53</v>
      </c>
      <c r="D28" s="31">
        <f>C28+B28</f>
        <v>-778.8</v>
      </c>
      <c r="E28" s="35">
        <v>0</v>
      </c>
      <c r="F28" s="31">
        <v>0</v>
      </c>
      <c r="G28" s="6">
        <v>0</v>
      </c>
      <c r="H28" s="29">
        <v>0</v>
      </c>
      <c r="I28" s="31">
        <f>+B28+C28+E28+G28</f>
        <v>-778.8</v>
      </c>
      <c r="J28" s="42">
        <f>+D28+F28+G28</f>
        <v>-778.8</v>
      </c>
    </row>
    <row r="29" spans="1:10">
      <c r="A29" s="3">
        <v>1588</v>
      </c>
      <c r="B29" s="27">
        <f ca="1">'Q3 2005  '!I29</f>
        <v>42779.539999999979</v>
      </c>
      <c r="C29" s="34">
        <f>C25+C26+C27+C28</f>
        <v>895.75</v>
      </c>
      <c r="D29" s="34">
        <f>D25+D26+D27+D28</f>
        <v>-129.93000000000006</v>
      </c>
      <c r="E29" s="34">
        <f>E25+E26+E27+E28</f>
        <v>2063.7700000000004</v>
      </c>
      <c r="F29" s="34">
        <f>F25+F26+F27+F28</f>
        <v>45868.990000000005</v>
      </c>
      <c r="G29" s="34">
        <f>G25+G26+G28+G27</f>
        <v>0</v>
      </c>
      <c r="H29" s="34"/>
      <c r="I29" s="34">
        <f>+B29+C29+E29</f>
        <v>45739.059999999983</v>
      </c>
      <c r="J29" s="34">
        <f>+D29+F29</f>
        <v>45739.060000000005</v>
      </c>
    </row>
    <row r="30" spans="1:10">
      <c r="B30" t="s">
        <v>35</v>
      </c>
    </row>
    <row r="32" spans="1:10">
      <c r="J32" t="s">
        <v>13</v>
      </c>
    </row>
  </sheetData>
  <phoneticPr fontId="4" type="noConversion"/>
  <pageMargins left="0.7" right="0.7" top="0.75" bottom="0.75" header="0.3" footer="0.3"/>
  <pageSetup orientation="landscape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2005</vt:lpstr>
      <vt:lpstr>Q2 2005 </vt:lpstr>
      <vt:lpstr>Q3 2005  </vt:lpstr>
      <vt:lpstr>Q4 2005 </vt:lpstr>
    </vt:vector>
  </TitlesOfParts>
  <Company>BDO Dunwoody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SLevac</dc:creator>
  <cp:lastModifiedBy>Rene</cp:lastModifiedBy>
  <cp:lastPrinted>2010-01-13T13:34:51Z</cp:lastPrinted>
  <dcterms:created xsi:type="dcterms:W3CDTF">2009-12-06T15:51:57Z</dcterms:created>
  <dcterms:modified xsi:type="dcterms:W3CDTF">2010-01-19T17:56:17Z</dcterms:modified>
</cp:coreProperties>
</file>