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2009" sheetId="1" r:id="rId1"/>
  </sheets>
  <definedNames>
    <definedName name="_xlfn.BAHTTEXT" hidden="1">#NAME?</definedName>
    <definedName name="_xlnm.Print_Area" localSheetId="0">'2009'!$A$1:$P$39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<sst xmlns="http://schemas.openxmlformats.org/spreadsheetml/2006/main" count="63" uniqueCount="63">
  <si>
    <t>Description</t>
  </si>
  <si>
    <t>Opening Balance</t>
  </si>
  <si>
    <t>Additions</t>
  </si>
  <si>
    <t>Land</t>
  </si>
  <si>
    <t>Buildings</t>
  </si>
  <si>
    <t>Transformer Station Equipment &gt;50 kV</t>
  </si>
  <si>
    <t>Substation Equipment</t>
  </si>
  <si>
    <t>Poles, Towers &amp; Fixtures</t>
  </si>
  <si>
    <t>UG Conduit</t>
  </si>
  <si>
    <t>UG Conductors &amp; Devices</t>
  </si>
  <si>
    <t>OH Conductors &amp; Devices</t>
  </si>
  <si>
    <t>Line Transformers</t>
  </si>
  <si>
    <t>Services (OH &amp; UG)</t>
  </si>
  <si>
    <t>Meters</t>
  </si>
  <si>
    <t>Land Rights</t>
  </si>
  <si>
    <t>Office Furniture &amp; Equipment 10yr</t>
  </si>
  <si>
    <t>Computer - Hardware</t>
  </si>
  <si>
    <t>Computer Software</t>
  </si>
  <si>
    <t>Stores Equipment</t>
  </si>
  <si>
    <t>Tools, Shop &amp; Garage Equipment</t>
  </si>
  <si>
    <t>Measurement &amp; Testing Equipment</t>
  </si>
  <si>
    <t>Communications Equipment</t>
  </si>
  <si>
    <t>System Supervisor Equipment</t>
  </si>
  <si>
    <t>Contributions &amp; Grants</t>
  </si>
  <si>
    <t>Total</t>
  </si>
  <si>
    <t>Depreciation Rate</t>
  </si>
  <si>
    <t>File Number:</t>
  </si>
  <si>
    <t>Exhibit:</t>
  </si>
  <si>
    <t>Tab:</t>
  </si>
  <si>
    <t>Schedule:</t>
  </si>
  <si>
    <t>Page:</t>
  </si>
  <si>
    <t>Account</t>
  </si>
  <si>
    <t>(a)</t>
  </si>
  <si>
    <t>(b)</t>
  </si>
  <si>
    <t>Net for Depreciation</t>
  </si>
  <si>
    <t>(d)</t>
  </si>
  <si>
    <t>Total for Depreciation</t>
  </si>
  <si>
    <t>Years</t>
  </si>
  <si>
    <t>(f)</t>
  </si>
  <si>
    <t>(g) = 1 / (f)</t>
  </si>
  <si>
    <t>Depreciation Expense</t>
  </si>
  <si>
    <t>(h) = (e) / (f)</t>
  </si>
  <si>
    <t>(c) = (a) - (b)</t>
  </si>
  <si>
    <t>Transportation Equipment - other</t>
  </si>
  <si>
    <t>Transportation Equipment - small trucks/mini vans</t>
  </si>
  <si>
    <t>Transportation Equipment - work platforms</t>
  </si>
  <si>
    <t>Miscellaneous Equipment</t>
  </si>
  <si>
    <t>adj</t>
  </si>
  <si>
    <t>Depreciation</t>
  </si>
  <si>
    <t>Disposal</t>
  </si>
  <si>
    <t>Transfers</t>
  </si>
  <si>
    <t xml:space="preserve">Less Fully Depreciated </t>
  </si>
  <si>
    <t>(c1)</t>
  </si>
  <si>
    <t>(c2)</t>
  </si>
  <si>
    <t>Closing Balance 2009</t>
  </si>
  <si>
    <t>(e)=(c-c1+c2)         + 1.0 x (d)</t>
  </si>
  <si>
    <t>Adjustment</t>
  </si>
  <si>
    <t>(i)</t>
  </si>
  <si>
    <t>(j) = (h) + (i)</t>
  </si>
  <si>
    <t>Depreciation and Amortization Expense 2010</t>
  </si>
  <si>
    <t>EB-2010-0144</t>
  </si>
  <si>
    <t>WATERLOO NORTH HYDRO INC.</t>
  </si>
  <si>
    <t>Date: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</si>
</sst>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(#\)"/>
    <numFmt numFmtId="177" formatCode="&quot;$&quot;#,##0_);[Red]\(&quot;$&quot;#,##0\);&quot;$&quot;\ \-"/>
    <numFmt numFmtId="178" formatCode="0.0%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_-;\-* #,##0.0_-;_-* &quot;-&quot;??_-;_-@_-"/>
    <numFmt numFmtId="182" formatCode="_-* #,##0_-;\-* #,##0_-;_-* &quot;-&quot;??_-;_-@_-"/>
    <numFmt numFmtId="183" formatCode="_-&quot;$&quot;* #,##0.0000_-;\-&quot;$&quot;* #,##0.0000_-;_-&quot;$&quot;* &quot;-&quot;??_-;_-@_-"/>
    <numFmt numFmtId="184" formatCode="_-&quot;$&quot;* #,##0.0000000_-;\-&quot;$&quot;* #,##0.0000000_-;_-&quot;$&quot;* &quot;-&quot;??_-;_-@_-"/>
    <numFmt numFmtId="185" formatCode="0.0"/>
    <numFmt numFmtId="186" formatCode="\(#\)\l"/>
    <numFmt numFmtId="187" formatCode="0.000%"/>
    <numFmt numFmtId="188" formatCode="0.0000%"/>
    <numFmt numFmtId="189" formatCode="_-&quot;$&quot;* #,##0.000_-;\-&quot;$&quot;* #,##0.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_(* #,##0.000_);_(* \(#,##0.000\);_(* &quot;-&quot;??_);_(@_)"/>
    <numFmt numFmtId="193" formatCode="_(* #,##0.0000_);_(* \(#,##0.0000\);_(* &quot;-&quot;??_);_(@_)"/>
    <numFmt numFmtId="194" formatCode="_(* #,##0_);_(* \(#,##0\);_(* &quot;-&quot;??_);_(@_)"/>
    <numFmt numFmtId="195" formatCode="#,##0;[Red]\(#,##0\)"/>
    <numFmt numFmtId="196" formatCode="#,##0.0000000000;[Red]#,##0.0000000000"/>
    <numFmt numFmtId="197" formatCode="_(* #,##0.0_);_(* \(#,##0.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 horizontal="center"/>
    </xf>
    <xf numFmtId="194" fontId="0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82" fontId="0" fillId="0" borderId="16" xfId="42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3" fillId="24" borderId="20" xfId="0" applyFont="1" applyFill="1" applyBorder="1" applyAlignment="1" quotePrefix="1">
      <alignment horizontal="center" vertical="center"/>
    </xf>
    <xf numFmtId="0" fontId="3" fillId="24" borderId="21" xfId="0" applyFont="1" applyFill="1" applyBorder="1" applyAlignment="1" quotePrefix="1">
      <alignment horizontal="center" vertical="center"/>
    </xf>
    <xf numFmtId="0" fontId="3" fillId="24" borderId="22" xfId="0" applyFont="1" applyFill="1" applyBorder="1" applyAlignment="1" quotePrefix="1">
      <alignment horizontal="center" vertical="center"/>
    </xf>
    <xf numFmtId="0" fontId="3" fillId="24" borderId="23" xfId="0" applyFont="1" applyFill="1" applyBorder="1" applyAlignment="1" quotePrefix="1">
      <alignment horizontal="center" vertical="center"/>
    </xf>
    <xf numFmtId="0" fontId="3" fillId="24" borderId="21" xfId="0" applyFont="1" applyFill="1" applyBorder="1" applyAlignment="1" quotePrefix="1">
      <alignment horizontal="center" vertical="center" wrapText="1"/>
    </xf>
    <xf numFmtId="0" fontId="3" fillId="24" borderId="20" xfId="0" applyFont="1" applyFill="1" applyBorder="1" applyAlignment="1" quotePrefix="1">
      <alignment horizontal="center" vertical="center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182" fontId="0" fillId="0" borderId="27" xfId="42" applyNumberFormat="1" applyFont="1" applyFill="1" applyBorder="1" applyAlignment="1">
      <alignment/>
    </xf>
    <xf numFmtId="182" fontId="0" fillId="0" borderId="19" xfId="42" applyNumberFormat="1" applyFont="1" applyFill="1" applyBorder="1" applyAlignment="1">
      <alignment/>
    </xf>
    <xf numFmtId="182" fontId="0" fillId="0" borderId="28" xfId="42" applyNumberFormat="1" applyFont="1" applyFill="1" applyBorder="1" applyAlignment="1">
      <alignment/>
    </xf>
    <xf numFmtId="182" fontId="0" fillId="0" borderId="29" xfId="42" applyNumberFormat="1" applyFont="1" applyFill="1" applyBorder="1" applyAlignment="1">
      <alignment/>
    </xf>
    <xf numFmtId="182" fontId="0" fillId="0" borderId="19" xfId="42" applyNumberFormat="1" applyFont="1" applyFill="1" applyBorder="1" applyAlignment="1">
      <alignment/>
    </xf>
    <xf numFmtId="182" fontId="0" fillId="0" borderId="27" xfId="42" applyNumberFormat="1" applyFont="1" applyFill="1" applyBorder="1" applyAlignment="1">
      <alignment/>
    </xf>
    <xf numFmtId="182" fontId="0" fillId="0" borderId="18" xfId="42" applyNumberFormat="1" applyFont="1" applyFill="1" applyBorder="1" applyAlignment="1">
      <alignment/>
    </xf>
    <xf numFmtId="182" fontId="0" fillId="0" borderId="16" xfId="42" applyNumberFormat="1" applyFont="1" applyFill="1" applyBorder="1" applyAlignment="1">
      <alignment/>
    </xf>
    <xf numFmtId="182" fontId="0" fillId="0" borderId="30" xfId="42" applyNumberFormat="1" applyFont="1" applyFill="1" applyBorder="1" applyAlignment="1">
      <alignment/>
    </xf>
    <xf numFmtId="182" fontId="0" fillId="0" borderId="16" xfId="42" applyNumberFormat="1" applyFont="1" applyFill="1" applyBorder="1" applyAlignment="1">
      <alignment/>
    </xf>
    <xf numFmtId="182" fontId="0" fillId="0" borderId="31" xfId="42" applyNumberFormat="1" applyFont="1" applyFill="1" applyBorder="1" applyAlignment="1">
      <alignment/>
    </xf>
    <xf numFmtId="182" fontId="0" fillId="0" borderId="32" xfId="42" applyNumberFormat="1" applyFont="1" applyFill="1" applyBorder="1" applyAlignment="1">
      <alignment/>
    </xf>
    <xf numFmtId="182" fontId="0" fillId="0" borderId="16" xfId="42" applyNumberFormat="1" applyFont="1" applyFill="1" applyBorder="1" applyAlignment="1">
      <alignment/>
    </xf>
    <xf numFmtId="182" fontId="0" fillId="0" borderId="30" xfId="42" applyNumberFormat="1" applyFont="1" applyFill="1" applyBorder="1" applyAlignment="1">
      <alignment/>
    </xf>
    <xf numFmtId="182" fontId="0" fillId="0" borderId="12" xfId="42" applyNumberFormat="1" applyFont="1" applyFill="1" applyBorder="1" applyAlignment="1">
      <alignment/>
    </xf>
    <xf numFmtId="182" fontId="0" fillId="0" borderId="31" xfId="42" applyNumberFormat="1" applyFont="1" applyFill="1" applyBorder="1" applyAlignment="1">
      <alignment/>
    </xf>
    <xf numFmtId="182" fontId="0" fillId="0" borderId="32" xfId="42" applyNumberFormat="1" applyFont="1" applyFill="1" applyBorder="1" applyAlignment="1">
      <alignment/>
    </xf>
    <xf numFmtId="182" fontId="0" fillId="0" borderId="16" xfId="42" applyNumberFormat="1" applyFont="1" applyFill="1" applyBorder="1" applyAlignment="1">
      <alignment/>
    </xf>
    <xf numFmtId="182" fontId="0" fillId="0" borderId="30" xfId="42" applyNumberFormat="1" applyFont="1" applyFill="1" applyBorder="1" applyAlignment="1">
      <alignment/>
    </xf>
    <xf numFmtId="182" fontId="0" fillId="0" borderId="26" xfId="42" applyNumberFormat="1" applyFont="1" applyFill="1" applyBorder="1" applyAlignment="1">
      <alignment/>
    </xf>
    <xf numFmtId="182" fontId="0" fillId="0" borderId="33" xfId="42" applyNumberFormat="1" applyFont="1" applyFill="1" applyBorder="1" applyAlignment="1">
      <alignment/>
    </xf>
    <xf numFmtId="182" fontId="0" fillId="0" borderId="34" xfId="42" applyNumberFormat="1" applyFont="1" applyFill="1" applyBorder="1" applyAlignment="1">
      <alignment/>
    </xf>
    <xf numFmtId="182" fontId="0" fillId="0" borderId="35" xfId="42" applyNumberFormat="1" applyFont="1" applyFill="1" applyBorder="1" applyAlignment="1">
      <alignment/>
    </xf>
    <xf numFmtId="182" fontId="0" fillId="0" borderId="36" xfId="42" applyNumberFormat="1" applyFont="1" applyFill="1" applyBorder="1" applyAlignment="1">
      <alignment/>
    </xf>
    <xf numFmtId="182" fontId="0" fillId="0" borderId="34" xfId="42" applyNumberFormat="1" applyFont="1" applyFill="1" applyBorder="1" applyAlignment="1">
      <alignment/>
    </xf>
    <xf numFmtId="182" fontId="0" fillId="0" borderId="33" xfId="42" applyNumberFormat="1" applyFont="1" applyFill="1" applyBorder="1" applyAlignment="1">
      <alignment/>
    </xf>
    <xf numFmtId="182" fontId="0" fillId="0" borderId="13" xfId="42" applyNumberFormat="1" applyFont="1" applyFill="1" applyBorder="1" applyAlignment="1">
      <alignment/>
    </xf>
    <xf numFmtId="182" fontId="3" fillId="24" borderId="37" xfId="42" applyNumberFormat="1" applyFont="1" applyFill="1" applyBorder="1" applyAlignment="1">
      <alignment/>
    </xf>
    <xf numFmtId="182" fontId="3" fillId="24" borderId="38" xfId="42" applyNumberFormat="1" applyFont="1" applyFill="1" applyBorder="1" applyAlignment="1">
      <alignment/>
    </xf>
    <xf numFmtId="182" fontId="3" fillId="24" borderId="39" xfId="42" applyNumberFormat="1" applyFont="1" applyFill="1" applyBorder="1" applyAlignment="1">
      <alignment/>
    </xf>
    <xf numFmtId="182" fontId="3" fillId="24" borderId="40" xfId="42" applyNumberFormat="1" applyFont="1" applyFill="1" applyBorder="1" applyAlignment="1">
      <alignment/>
    </xf>
    <xf numFmtId="182" fontId="3" fillId="24" borderId="21" xfId="42" applyNumberFormat="1" applyFont="1" applyFill="1" applyBorder="1" applyAlignment="1">
      <alignment/>
    </xf>
    <xf numFmtId="41" fontId="23" fillId="0" borderId="16" xfId="42" applyNumberFormat="1" applyFont="1" applyBorder="1" applyAlignment="1">
      <alignment/>
    </xf>
    <xf numFmtId="41" fontId="23" fillId="0" borderId="12" xfId="42" applyNumberFormat="1" applyFont="1" applyBorder="1" applyAlignment="1">
      <alignment/>
    </xf>
    <xf numFmtId="41" fontId="24" fillId="6" borderId="41" xfId="42" applyNumberFormat="1" applyFont="1" applyFill="1" applyBorder="1" applyAlignment="1">
      <alignment/>
    </xf>
    <xf numFmtId="171" fontId="0" fillId="0" borderId="16" xfId="42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5" fontId="0" fillId="0" borderId="0" xfId="0" applyNumberFormat="1" applyFont="1" applyFill="1" applyAlignment="1">
      <alignment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43" fontId="22" fillId="0" borderId="0" xfId="0" applyNumberFormat="1" applyFont="1" applyFill="1" applyBorder="1" applyAlignment="1">
      <alignment horizontal="center"/>
    </xf>
    <xf numFmtId="182" fontId="0" fillId="0" borderId="34" xfId="42" applyNumberFormat="1" applyFont="1" applyFill="1" applyBorder="1" applyAlignment="1">
      <alignment horizontal="center" vertical="center"/>
    </xf>
    <xf numFmtId="182" fontId="0" fillId="0" borderId="26" xfId="42" applyNumberFormat="1" applyFont="1" applyFill="1" applyBorder="1" applyAlignment="1">
      <alignment horizontal="center" vertical="center"/>
    </xf>
    <xf numFmtId="182" fontId="0" fillId="0" borderId="19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847725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1" name="Straight Arrow Connector 2"/>
        <xdr:cNvSpPr>
          <a:spLocks/>
        </xdr:cNvSpPr>
      </xdr:nvSpPr>
      <xdr:spPr>
        <a:xfrm rot="5400000">
          <a:off x="16316325" y="699135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161925</xdr:rowOff>
    </xdr:from>
    <xdr:to>
      <xdr:col>16</xdr:col>
      <xdr:colOff>0</xdr:colOff>
      <xdr:row>38</xdr:row>
      <xdr:rowOff>161925</xdr:rowOff>
    </xdr:to>
    <xdr:sp>
      <xdr:nvSpPr>
        <xdr:cNvPr id="2" name="Straight Arrow Connector 4"/>
        <xdr:cNvSpPr>
          <a:spLocks/>
        </xdr:cNvSpPr>
      </xdr:nvSpPr>
      <xdr:spPr>
        <a:xfrm rot="5400000">
          <a:off x="16316325" y="699135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847725</xdr:colOff>
      <xdr:row>39</xdr:row>
      <xdr:rowOff>0</xdr:rowOff>
    </xdr:from>
    <xdr:to>
      <xdr:col>16</xdr:col>
      <xdr:colOff>0</xdr:colOff>
      <xdr:row>39</xdr:row>
      <xdr:rowOff>0</xdr:rowOff>
    </xdr:to>
    <xdr:sp>
      <xdr:nvSpPr>
        <xdr:cNvPr id="3" name="Straight Arrow Connector 13"/>
        <xdr:cNvSpPr>
          <a:spLocks/>
        </xdr:cNvSpPr>
      </xdr:nvSpPr>
      <xdr:spPr>
        <a:xfrm rot="5400000">
          <a:off x="16316325" y="6991350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9"/>
  <sheetViews>
    <sheetView showGridLines="0" tabSelected="1" zoomScalePageLayoutView="0" workbookViewId="0" topLeftCell="A1">
      <pane xSplit="2" ySplit="12" topLeftCell="F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P6" sqref="P6"/>
    </sheetView>
  </sheetViews>
  <sheetFormatPr defaultColWidth="9.140625" defaultRowHeight="12.75"/>
  <cols>
    <col min="1" max="1" width="9.140625" style="1" customWidth="1"/>
    <col min="2" max="2" width="43.421875" style="1" bestFit="1" customWidth="1"/>
    <col min="3" max="3" width="17.421875" style="1" bestFit="1" customWidth="1"/>
    <col min="4" max="4" width="15.57421875" style="1" bestFit="1" customWidth="1"/>
    <col min="5" max="5" width="16.28125" style="1" bestFit="1" customWidth="1"/>
    <col min="6" max="6" width="14.00390625" style="1" bestFit="1" customWidth="1"/>
    <col min="7" max="7" width="14.8515625" style="1" customWidth="1"/>
    <col min="8" max="8" width="2.140625" style="1" hidden="1" customWidth="1"/>
    <col min="9" max="9" width="16.140625" style="8" bestFit="1" customWidth="1"/>
    <col min="10" max="10" width="18.28125" style="1" customWidth="1"/>
    <col min="11" max="11" width="16.57421875" style="1" customWidth="1"/>
    <col min="12" max="12" width="7.00390625" style="1" customWidth="1"/>
    <col min="13" max="13" width="12.57421875" style="1" customWidth="1"/>
    <col min="14" max="14" width="14.8515625" style="3" customWidth="1"/>
    <col min="15" max="15" width="15.8515625" style="4" customWidth="1"/>
    <col min="16" max="16" width="12.7109375" style="6" customWidth="1"/>
    <col min="17" max="16384" width="9.140625" style="1" customWidth="1"/>
  </cols>
  <sheetData>
    <row r="1" spans="1:16" ht="16.5" thickBot="1">
      <c r="A1" s="71" t="s">
        <v>61</v>
      </c>
      <c r="B1" s="72"/>
      <c r="C1" s="72"/>
      <c r="D1" s="72"/>
      <c r="E1" s="72"/>
      <c r="F1" s="72"/>
      <c r="G1" s="72"/>
      <c r="H1" s="73"/>
      <c r="I1" s="3"/>
      <c r="N1" s="2" t="s">
        <v>26</v>
      </c>
      <c r="O1" s="1"/>
      <c r="P1" s="67" t="s">
        <v>60</v>
      </c>
    </row>
    <row r="2" spans="9:16" ht="12.75">
      <c r="I2" s="3"/>
      <c r="N2" s="2" t="s">
        <v>27</v>
      </c>
      <c r="O2" s="1"/>
      <c r="P2" s="68">
        <v>4</v>
      </c>
    </row>
    <row r="3" spans="9:16" ht="12.75">
      <c r="I3" s="3"/>
      <c r="N3" s="2" t="s">
        <v>28</v>
      </c>
      <c r="O3" s="1"/>
      <c r="P3" s="69"/>
    </row>
    <row r="4" spans="9:16" ht="12.75">
      <c r="I4" s="3"/>
      <c r="N4" s="2" t="s">
        <v>29</v>
      </c>
      <c r="O4" s="1"/>
      <c r="P4" s="69"/>
    </row>
    <row r="5" spans="9:16" ht="12.75">
      <c r="I5" s="3"/>
      <c r="N5" s="2" t="s">
        <v>30</v>
      </c>
      <c r="O5" s="1"/>
      <c r="P5" s="67">
        <v>80</v>
      </c>
    </row>
    <row r="6" spans="9:16" ht="12.75">
      <c r="I6" s="3"/>
      <c r="L6" s="2"/>
      <c r="P6" s="3"/>
    </row>
    <row r="7" spans="9:16" ht="12.75">
      <c r="I7" s="4"/>
      <c r="L7" s="2"/>
      <c r="N7" s="2" t="s">
        <v>62</v>
      </c>
      <c r="P7" s="70">
        <v>40417</v>
      </c>
    </row>
    <row r="8" ht="12.75">
      <c r="I8" s="4"/>
    </row>
    <row r="9" spans="1:16" ht="15.75">
      <c r="A9" s="80" t="s">
        <v>59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5"/>
      <c r="P9" s="7"/>
    </row>
    <row r="10" spans="9:15" ht="16.5" thickBot="1">
      <c r="I10" s="3"/>
      <c r="O10" s="76"/>
    </row>
    <row r="11" spans="1:16" s="11" customFormat="1" ht="38.25">
      <c r="A11" s="81" t="s">
        <v>31</v>
      </c>
      <c r="B11" s="83" t="s">
        <v>0</v>
      </c>
      <c r="C11" s="9" t="s">
        <v>1</v>
      </c>
      <c r="D11" s="10" t="s">
        <v>51</v>
      </c>
      <c r="E11" s="9" t="s">
        <v>34</v>
      </c>
      <c r="F11" s="10" t="s">
        <v>49</v>
      </c>
      <c r="G11" s="15" t="s">
        <v>50</v>
      </c>
      <c r="H11" s="14" t="s">
        <v>47</v>
      </c>
      <c r="I11" s="10" t="s">
        <v>2</v>
      </c>
      <c r="J11" s="85" t="s">
        <v>54</v>
      </c>
      <c r="K11" s="10" t="s">
        <v>36</v>
      </c>
      <c r="L11" s="9" t="s">
        <v>37</v>
      </c>
      <c r="M11" s="10" t="s">
        <v>25</v>
      </c>
      <c r="N11" s="19" t="s">
        <v>40</v>
      </c>
      <c r="O11" s="28" t="s">
        <v>56</v>
      </c>
      <c r="P11" s="10" t="s">
        <v>48</v>
      </c>
    </row>
    <row r="12" spans="1:16" s="11" customFormat="1" ht="30" customHeight="1" thickBot="1">
      <c r="A12" s="82"/>
      <c r="B12" s="84"/>
      <c r="C12" s="22" t="s">
        <v>32</v>
      </c>
      <c r="D12" s="23" t="s">
        <v>33</v>
      </c>
      <c r="E12" s="22" t="s">
        <v>42</v>
      </c>
      <c r="F12" s="23" t="s">
        <v>52</v>
      </c>
      <c r="G12" s="24" t="s">
        <v>53</v>
      </c>
      <c r="H12" s="25"/>
      <c r="I12" s="23" t="s">
        <v>35</v>
      </c>
      <c r="J12" s="86"/>
      <c r="K12" s="26" t="s">
        <v>55</v>
      </c>
      <c r="L12" s="22" t="s">
        <v>38</v>
      </c>
      <c r="M12" s="23" t="s">
        <v>39</v>
      </c>
      <c r="N12" s="27" t="s">
        <v>41</v>
      </c>
      <c r="O12" s="29" t="s">
        <v>57</v>
      </c>
      <c r="P12" s="30" t="s">
        <v>58</v>
      </c>
    </row>
    <row r="13" spans="1:16" ht="12.75" customHeight="1">
      <c r="A13" s="20">
        <v>1805</v>
      </c>
      <c r="B13" s="21" t="s">
        <v>3</v>
      </c>
      <c r="C13" s="31">
        <v>1829186.41</v>
      </c>
      <c r="D13" s="32">
        <v>0</v>
      </c>
      <c r="E13" s="31">
        <f>+C13-D13</f>
        <v>1829186.41</v>
      </c>
      <c r="F13" s="32">
        <v>11000</v>
      </c>
      <c r="G13" s="33"/>
      <c r="H13" s="34"/>
      <c r="I13" s="35"/>
      <c r="J13" s="31">
        <f aca="true" t="shared" si="0" ref="J13:J37">C13-F13+I13+G13+H13</f>
        <v>1818186.41</v>
      </c>
      <c r="K13" s="40">
        <f>E13-F13+G13+I13</f>
        <v>1818186.41</v>
      </c>
      <c r="L13" s="31"/>
      <c r="M13" s="32"/>
      <c r="N13" s="36"/>
      <c r="O13" s="37"/>
      <c r="P13" s="38"/>
    </row>
    <row r="14" spans="1:16" ht="12.75" customHeight="1">
      <c r="A14" s="12">
        <v>1806</v>
      </c>
      <c r="B14" s="16" t="s">
        <v>14</v>
      </c>
      <c r="C14" s="39">
        <v>375881.74</v>
      </c>
      <c r="D14" s="40">
        <v>0</v>
      </c>
      <c r="E14" s="39">
        <f aca="true" t="shared" si="1" ref="E14:E37">+C14-D14</f>
        <v>375881.74</v>
      </c>
      <c r="F14" s="40"/>
      <c r="G14" s="41"/>
      <c r="H14" s="42"/>
      <c r="I14" s="43">
        <v>15805</v>
      </c>
      <c r="J14" s="39">
        <f t="shared" si="0"/>
        <v>391686.74</v>
      </c>
      <c r="K14" s="40">
        <f>E14-F14+G14+I14</f>
        <v>391686.74</v>
      </c>
      <c r="L14" s="39"/>
      <c r="M14" s="40"/>
      <c r="N14" s="44"/>
      <c r="O14" s="45"/>
      <c r="P14" s="38">
        <f>SUM(O14:O14)</f>
        <v>0</v>
      </c>
    </row>
    <row r="15" spans="1:16" ht="12.75" customHeight="1">
      <c r="A15" s="12">
        <v>1808</v>
      </c>
      <c r="B15" s="16" t="s">
        <v>4</v>
      </c>
      <c r="C15" s="39">
        <v>9021731.11</v>
      </c>
      <c r="D15" s="38">
        <v>97199.47</v>
      </c>
      <c r="E15" s="39">
        <f t="shared" si="1"/>
        <v>8924531.639999999</v>
      </c>
      <c r="F15" s="40">
        <v>30433.16</v>
      </c>
      <c r="G15" s="41"/>
      <c r="H15" s="42"/>
      <c r="I15" s="43">
        <v>1289001.58</v>
      </c>
      <c r="J15" s="39">
        <f t="shared" si="0"/>
        <v>10280299.53</v>
      </c>
      <c r="K15" s="40">
        <f>E15-F15+G15+I15</f>
        <v>10183100.059999999</v>
      </c>
      <c r="L15" s="39">
        <v>50</v>
      </c>
      <c r="M15" s="66">
        <f>1/L15</f>
        <v>0.02</v>
      </c>
      <c r="N15" s="44">
        <f>K15/L15</f>
        <v>203662.00119999997</v>
      </c>
      <c r="O15" s="64">
        <v>-23398.036000000004</v>
      </c>
      <c r="P15" s="38">
        <f aca="true" t="shared" si="2" ref="P15:P27">SUM(N15:O15)</f>
        <v>180263.96519999998</v>
      </c>
    </row>
    <row r="16" spans="1:16" ht="12.75" customHeight="1">
      <c r="A16" s="12">
        <v>1815</v>
      </c>
      <c r="B16" s="16" t="s">
        <v>5</v>
      </c>
      <c r="C16" s="39">
        <v>22083801.66</v>
      </c>
      <c r="D16" s="40">
        <v>590114.7</v>
      </c>
      <c r="E16" s="39">
        <f t="shared" si="1"/>
        <v>21493686.96</v>
      </c>
      <c r="F16" s="38"/>
      <c r="G16" s="46"/>
      <c r="H16" s="47"/>
      <c r="I16" s="43">
        <v>5636133.72</v>
      </c>
      <c r="J16" s="39">
        <f t="shared" si="0"/>
        <v>27719935.38</v>
      </c>
      <c r="K16" s="40">
        <f aca="true" t="shared" si="3" ref="K16:K37">E16-F16+G16+I16</f>
        <v>27129820.68</v>
      </c>
      <c r="L16" s="39">
        <v>40</v>
      </c>
      <c r="M16" s="66">
        <f>1/L16</f>
        <v>0.025</v>
      </c>
      <c r="N16" s="44">
        <f>K16/L16</f>
        <v>678245.517</v>
      </c>
      <c r="O16" s="64">
        <v>-9162.55</v>
      </c>
      <c r="P16" s="38">
        <f t="shared" si="2"/>
        <v>669082.967</v>
      </c>
    </row>
    <row r="17" spans="1:16" ht="12.75" customHeight="1">
      <c r="A17" s="12">
        <v>1820</v>
      </c>
      <c r="B17" s="16" t="s">
        <v>6</v>
      </c>
      <c r="C17" s="39">
        <v>5078440.11</v>
      </c>
      <c r="D17" s="38">
        <v>1598630.08</v>
      </c>
      <c r="E17" s="39">
        <f t="shared" si="1"/>
        <v>3479810.0300000003</v>
      </c>
      <c r="F17" s="38">
        <v>79262.78</v>
      </c>
      <c r="G17" s="46"/>
      <c r="H17" s="47"/>
      <c r="I17" s="48">
        <v>59882</v>
      </c>
      <c r="J17" s="39">
        <f t="shared" si="0"/>
        <v>5059059.33</v>
      </c>
      <c r="K17" s="40">
        <f>E17-F17+G17+I17</f>
        <v>3460429.2500000005</v>
      </c>
      <c r="L17" s="39">
        <v>30</v>
      </c>
      <c r="M17" s="66">
        <f>1/L17</f>
        <v>0.03333333333333333</v>
      </c>
      <c r="N17" s="44">
        <f>K17/L17</f>
        <v>115347.64166666668</v>
      </c>
      <c r="O17" s="64">
        <v>-31214.51</v>
      </c>
      <c r="P17" s="38">
        <f t="shared" si="2"/>
        <v>84133.13166666668</v>
      </c>
    </row>
    <row r="18" spans="1:16" ht="12.75" customHeight="1">
      <c r="A18" s="12">
        <v>1830</v>
      </c>
      <c r="B18" s="16" t="s">
        <v>7</v>
      </c>
      <c r="C18" s="39">
        <v>41379029.5</v>
      </c>
      <c r="D18" s="40">
        <v>3115576.34</v>
      </c>
      <c r="E18" s="39">
        <f t="shared" si="1"/>
        <v>38263453.16</v>
      </c>
      <c r="F18" s="40"/>
      <c r="G18" s="41"/>
      <c r="H18" s="42"/>
      <c r="I18" s="43">
        <v>4292721.3659</v>
      </c>
      <c r="J18" s="39">
        <f t="shared" si="0"/>
        <v>45671750.8659</v>
      </c>
      <c r="K18" s="40">
        <f t="shared" si="3"/>
        <v>42556174.5259</v>
      </c>
      <c r="L18" s="39">
        <v>25</v>
      </c>
      <c r="M18" s="66">
        <f aca="true" t="shared" si="4" ref="M18:M24">1/L18</f>
        <v>0.04</v>
      </c>
      <c r="N18" s="44">
        <f aca="true" t="shared" si="5" ref="N18:N24">K18/L18</f>
        <v>1702246.981036</v>
      </c>
      <c r="O18" s="64">
        <v>-8652.65</v>
      </c>
      <c r="P18" s="38">
        <f t="shared" si="2"/>
        <v>1693594.331036</v>
      </c>
    </row>
    <row r="19" spans="1:16" ht="12.75" customHeight="1">
      <c r="A19" s="12">
        <v>1835</v>
      </c>
      <c r="B19" s="16" t="s">
        <v>10</v>
      </c>
      <c r="C19" s="39">
        <v>18365509.48</v>
      </c>
      <c r="D19" s="40">
        <v>1087254.23</v>
      </c>
      <c r="E19" s="39">
        <f t="shared" si="1"/>
        <v>17278255.25</v>
      </c>
      <c r="F19" s="40"/>
      <c r="G19" s="41"/>
      <c r="H19" s="42"/>
      <c r="I19" s="43">
        <v>2538264.1697000004</v>
      </c>
      <c r="J19" s="39">
        <f t="shared" si="0"/>
        <v>20903773.6497</v>
      </c>
      <c r="K19" s="40">
        <f t="shared" si="3"/>
        <v>19816519.4197</v>
      </c>
      <c r="L19" s="39">
        <v>25</v>
      </c>
      <c r="M19" s="66">
        <f t="shared" si="4"/>
        <v>0.04</v>
      </c>
      <c r="N19" s="44">
        <f t="shared" si="5"/>
        <v>792660.776788</v>
      </c>
      <c r="O19" s="64">
        <v>-4509.11</v>
      </c>
      <c r="P19" s="38">
        <f t="shared" si="2"/>
        <v>788151.666788</v>
      </c>
    </row>
    <row r="20" spans="1:16" ht="12.75" customHeight="1">
      <c r="A20" s="12">
        <v>1840</v>
      </c>
      <c r="B20" s="16" t="s">
        <v>8</v>
      </c>
      <c r="C20" s="39">
        <v>12496551.51</v>
      </c>
      <c r="D20" s="40">
        <v>0</v>
      </c>
      <c r="E20" s="39">
        <f t="shared" si="1"/>
        <v>12496551.51</v>
      </c>
      <c r="F20" s="40"/>
      <c r="G20" s="41"/>
      <c r="H20" s="42"/>
      <c r="I20" s="43">
        <v>628603.2328999998</v>
      </c>
      <c r="J20" s="39">
        <f t="shared" si="0"/>
        <v>13125154.742899999</v>
      </c>
      <c r="K20" s="40">
        <f t="shared" si="3"/>
        <v>13125154.742899999</v>
      </c>
      <c r="L20" s="39">
        <v>25</v>
      </c>
      <c r="M20" s="66">
        <f t="shared" si="4"/>
        <v>0.04</v>
      </c>
      <c r="N20" s="44">
        <f t="shared" si="5"/>
        <v>525006.189716</v>
      </c>
      <c r="O20" s="64">
        <v>-47513.87</v>
      </c>
      <c r="P20" s="38">
        <f t="shared" si="2"/>
        <v>477492.319716</v>
      </c>
    </row>
    <row r="21" spans="1:16" ht="12.75" customHeight="1">
      <c r="A21" s="12">
        <v>1845</v>
      </c>
      <c r="B21" s="16" t="s">
        <v>9</v>
      </c>
      <c r="C21" s="39">
        <v>28792144.32</v>
      </c>
      <c r="D21" s="40">
        <v>2031630.54</v>
      </c>
      <c r="E21" s="39">
        <f t="shared" si="1"/>
        <v>26760513.78</v>
      </c>
      <c r="F21" s="40"/>
      <c r="G21" s="41"/>
      <c r="H21" s="42"/>
      <c r="I21" s="43">
        <v>2930459.3392000003</v>
      </c>
      <c r="J21" s="39">
        <f t="shared" si="0"/>
        <v>31722603.6592</v>
      </c>
      <c r="K21" s="40">
        <f t="shared" si="3"/>
        <v>29690973.119200002</v>
      </c>
      <c r="L21" s="39">
        <v>25</v>
      </c>
      <c r="M21" s="66">
        <f t="shared" si="4"/>
        <v>0.04</v>
      </c>
      <c r="N21" s="44">
        <f t="shared" si="5"/>
        <v>1187638.9247680001</v>
      </c>
      <c r="O21" s="64">
        <v>-22228.28</v>
      </c>
      <c r="P21" s="38">
        <f t="shared" si="2"/>
        <v>1165410.644768</v>
      </c>
    </row>
    <row r="22" spans="1:16" ht="12.75" customHeight="1">
      <c r="A22" s="12">
        <v>1850</v>
      </c>
      <c r="B22" s="16" t="s">
        <v>11</v>
      </c>
      <c r="C22" s="39">
        <v>37668256.010000005</v>
      </c>
      <c r="D22" s="40">
        <v>1342047.36</v>
      </c>
      <c r="E22" s="39">
        <f t="shared" si="1"/>
        <v>36326208.650000006</v>
      </c>
      <c r="F22" s="40"/>
      <c r="G22" s="41"/>
      <c r="H22" s="42"/>
      <c r="I22" s="43">
        <v>2866093.3598</v>
      </c>
      <c r="J22" s="39">
        <f t="shared" si="0"/>
        <v>40534349.36980001</v>
      </c>
      <c r="K22" s="40">
        <f t="shared" si="3"/>
        <v>39192302.00980001</v>
      </c>
      <c r="L22" s="39">
        <v>25</v>
      </c>
      <c r="M22" s="66">
        <f t="shared" si="4"/>
        <v>0.04</v>
      </c>
      <c r="N22" s="44">
        <f t="shared" si="5"/>
        <v>1567692.0803920003</v>
      </c>
      <c r="O22" s="64">
        <v>31283.61</v>
      </c>
      <c r="P22" s="38">
        <f t="shared" si="2"/>
        <v>1598975.6903920004</v>
      </c>
    </row>
    <row r="23" spans="1:16" ht="12.75" customHeight="1">
      <c r="A23" s="12">
        <v>1855</v>
      </c>
      <c r="B23" s="16" t="s">
        <v>12</v>
      </c>
      <c r="C23" s="39">
        <v>19213316.71</v>
      </c>
      <c r="D23" s="40">
        <v>1029736.35</v>
      </c>
      <c r="E23" s="39">
        <f t="shared" si="1"/>
        <v>18183580.36</v>
      </c>
      <c r="F23" s="40"/>
      <c r="G23" s="41"/>
      <c r="H23" s="42"/>
      <c r="I23" s="43">
        <v>1814689.7325000002</v>
      </c>
      <c r="J23" s="39">
        <f t="shared" si="0"/>
        <v>21028006.442500003</v>
      </c>
      <c r="K23" s="40">
        <f t="shared" si="3"/>
        <v>19998270.0925</v>
      </c>
      <c r="L23" s="39">
        <v>25</v>
      </c>
      <c r="M23" s="66">
        <f t="shared" si="4"/>
        <v>0.04</v>
      </c>
      <c r="N23" s="44">
        <f t="shared" si="5"/>
        <v>799930.8037</v>
      </c>
      <c r="O23" s="64">
        <v>-29666.31</v>
      </c>
      <c r="P23" s="38">
        <f t="shared" si="2"/>
        <v>770264.4937</v>
      </c>
    </row>
    <row r="24" spans="1:16" ht="12.75" customHeight="1">
      <c r="A24" s="12">
        <v>1860</v>
      </c>
      <c r="B24" s="16" t="s">
        <v>13</v>
      </c>
      <c r="C24" s="39">
        <v>8602658.540000001</v>
      </c>
      <c r="D24" s="40">
        <v>1284555.21</v>
      </c>
      <c r="E24" s="39">
        <f t="shared" si="1"/>
        <v>7318103.330000001</v>
      </c>
      <c r="F24" s="40"/>
      <c r="G24" s="41"/>
      <c r="H24" s="42"/>
      <c r="I24" s="43">
        <v>386860</v>
      </c>
      <c r="J24" s="39">
        <f t="shared" si="0"/>
        <v>8989518.540000001</v>
      </c>
      <c r="K24" s="40">
        <f>E24-F24+G24+I24</f>
        <v>7704963.330000001</v>
      </c>
      <c r="L24" s="39">
        <v>25</v>
      </c>
      <c r="M24" s="66">
        <f t="shared" si="4"/>
        <v>0.04</v>
      </c>
      <c r="N24" s="49">
        <f t="shared" si="5"/>
        <v>308198.53320000006</v>
      </c>
      <c r="O24" s="64">
        <v>35474.04</v>
      </c>
      <c r="P24" s="38">
        <f t="shared" si="2"/>
        <v>343672.57320000004</v>
      </c>
    </row>
    <row r="25" spans="1:16" ht="12.75" customHeight="1">
      <c r="A25" s="12">
        <v>1915</v>
      </c>
      <c r="B25" s="16" t="s">
        <v>15</v>
      </c>
      <c r="C25" s="39">
        <v>797482.62</v>
      </c>
      <c r="D25" s="40">
        <v>404829.62</v>
      </c>
      <c r="E25" s="39">
        <f t="shared" si="1"/>
        <v>392653</v>
      </c>
      <c r="F25" s="40"/>
      <c r="G25" s="41"/>
      <c r="H25" s="42"/>
      <c r="I25" s="43"/>
      <c r="J25" s="39">
        <f t="shared" si="0"/>
        <v>797482.62</v>
      </c>
      <c r="K25" s="40">
        <f t="shared" si="3"/>
        <v>392653</v>
      </c>
      <c r="L25" s="39">
        <v>10</v>
      </c>
      <c r="M25" s="66">
        <f aca="true" t="shared" si="6" ref="M25:M30">1/L25</f>
        <v>0.1</v>
      </c>
      <c r="N25" s="44">
        <f aca="true" t="shared" si="7" ref="N25:N30">K25/L25</f>
        <v>39265.3</v>
      </c>
      <c r="O25" s="64">
        <v>649.06</v>
      </c>
      <c r="P25" s="38">
        <f t="shared" si="2"/>
        <v>39914.36</v>
      </c>
    </row>
    <row r="26" spans="1:16" ht="12.75" customHeight="1">
      <c r="A26" s="12">
        <v>1920</v>
      </c>
      <c r="B26" s="16" t="s">
        <v>16</v>
      </c>
      <c r="C26" s="39">
        <v>2904473.94</v>
      </c>
      <c r="D26" s="40">
        <v>2384060.07</v>
      </c>
      <c r="E26" s="39">
        <f t="shared" si="1"/>
        <v>520413.8700000001</v>
      </c>
      <c r="F26" s="40"/>
      <c r="G26" s="41"/>
      <c r="H26" s="42"/>
      <c r="I26" s="43">
        <v>137339</v>
      </c>
      <c r="J26" s="39">
        <f t="shared" si="0"/>
        <v>3041812.94</v>
      </c>
      <c r="K26" s="40">
        <f>E26-F26+G26+I26</f>
        <v>657752.8700000001</v>
      </c>
      <c r="L26" s="39">
        <v>5</v>
      </c>
      <c r="M26" s="66">
        <f t="shared" si="6"/>
        <v>0.2</v>
      </c>
      <c r="N26" s="44">
        <f t="shared" si="7"/>
        <v>131550.57400000002</v>
      </c>
      <c r="O26" s="64">
        <v>5653.2</v>
      </c>
      <c r="P26" s="38">
        <f t="shared" si="2"/>
        <v>137203.77400000003</v>
      </c>
    </row>
    <row r="27" spans="1:16" ht="12.75" customHeight="1">
      <c r="A27" s="12">
        <v>1925</v>
      </c>
      <c r="B27" s="16" t="s">
        <v>17</v>
      </c>
      <c r="C27" s="39">
        <v>3740260.65</v>
      </c>
      <c r="D27" s="40">
        <v>2162054.43</v>
      </c>
      <c r="E27" s="39">
        <f t="shared" si="1"/>
        <v>1578206.2199999997</v>
      </c>
      <c r="F27" s="40"/>
      <c r="G27" s="41"/>
      <c r="H27" s="42"/>
      <c r="I27" s="43">
        <v>629482.88</v>
      </c>
      <c r="J27" s="39">
        <f t="shared" si="0"/>
        <v>4369743.53</v>
      </c>
      <c r="K27" s="40">
        <f t="shared" si="3"/>
        <v>2207689.0999999996</v>
      </c>
      <c r="L27" s="39">
        <v>5</v>
      </c>
      <c r="M27" s="66">
        <f t="shared" si="6"/>
        <v>0.2</v>
      </c>
      <c r="N27" s="44">
        <f t="shared" si="7"/>
        <v>441537.81999999995</v>
      </c>
      <c r="O27" s="64">
        <v>-5581.68</v>
      </c>
      <c r="P27" s="38">
        <f t="shared" si="2"/>
        <v>435956.13999999996</v>
      </c>
    </row>
    <row r="28" spans="1:16" ht="12.75" customHeight="1">
      <c r="A28" s="12">
        <v>1930</v>
      </c>
      <c r="B28" s="16" t="s">
        <v>43</v>
      </c>
      <c r="C28" s="39">
        <v>270435.34</v>
      </c>
      <c r="D28" s="40">
        <v>114730.21</v>
      </c>
      <c r="E28" s="39">
        <f t="shared" si="1"/>
        <v>155705.13</v>
      </c>
      <c r="F28" s="40"/>
      <c r="G28" s="41"/>
      <c r="H28" s="42"/>
      <c r="I28" s="18"/>
      <c r="J28" s="39">
        <f t="shared" si="0"/>
        <v>270435.34</v>
      </c>
      <c r="K28" s="40">
        <f t="shared" si="3"/>
        <v>155705.13</v>
      </c>
      <c r="L28" s="39">
        <v>8</v>
      </c>
      <c r="M28" s="66">
        <f t="shared" si="6"/>
        <v>0.125</v>
      </c>
      <c r="N28" s="44">
        <f t="shared" si="7"/>
        <v>19463.14125</v>
      </c>
      <c r="O28" s="64">
        <v>43020.6</v>
      </c>
      <c r="P28" s="77">
        <f>SUM(N28:O30)</f>
        <v>499874.85825</v>
      </c>
    </row>
    <row r="29" spans="1:16" ht="12.75" customHeight="1">
      <c r="A29" s="12">
        <v>1930</v>
      </c>
      <c r="B29" s="16" t="s">
        <v>44</v>
      </c>
      <c r="C29" s="39">
        <v>1703143.48</v>
      </c>
      <c r="D29" s="38">
        <v>959361.02</v>
      </c>
      <c r="E29" s="39">
        <f t="shared" si="1"/>
        <v>743782.46</v>
      </c>
      <c r="F29" s="40"/>
      <c r="G29" s="41"/>
      <c r="H29" s="42"/>
      <c r="I29" s="18"/>
      <c r="J29" s="39">
        <f t="shared" si="0"/>
        <v>1703143.48</v>
      </c>
      <c r="K29" s="40">
        <f t="shared" si="3"/>
        <v>743782.46</v>
      </c>
      <c r="L29" s="39">
        <v>5</v>
      </c>
      <c r="M29" s="66">
        <f t="shared" si="6"/>
        <v>0.2</v>
      </c>
      <c r="N29" s="44">
        <f t="shared" si="7"/>
        <v>148756.492</v>
      </c>
      <c r="O29" s="64">
        <v>29933.5</v>
      </c>
      <c r="P29" s="78"/>
    </row>
    <row r="30" spans="1:16" ht="12.75" customHeight="1">
      <c r="A30" s="12">
        <v>1930</v>
      </c>
      <c r="B30" s="16" t="s">
        <v>45</v>
      </c>
      <c r="C30" s="39">
        <v>4956002.67</v>
      </c>
      <c r="D30" s="40">
        <v>2846892.15</v>
      </c>
      <c r="E30" s="39">
        <f t="shared" si="1"/>
        <v>2109110.52</v>
      </c>
      <c r="F30" s="40">
        <v>339706.4</v>
      </c>
      <c r="G30" s="41"/>
      <c r="H30" s="42"/>
      <c r="I30" s="18">
        <v>631743.36</v>
      </c>
      <c r="J30" s="39">
        <f t="shared" si="0"/>
        <v>5248039.63</v>
      </c>
      <c r="K30" s="40">
        <f t="shared" si="3"/>
        <v>2401147.48</v>
      </c>
      <c r="L30" s="39">
        <v>8</v>
      </c>
      <c r="M30" s="66">
        <f t="shared" si="6"/>
        <v>0.125</v>
      </c>
      <c r="N30" s="44">
        <f t="shared" si="7"/>
        <v>300143.435</v>
      </c>
      <c r="O30" s="64">
        <v>-41442.31</v>
      </c>
      <c r="P30" s="79"/>
    </row>
    <row r="31" spans="1:16" ht="12.75" customHeight="1">
      <c r="A31" s="12">
        <v>1935</v>
      </c>
      <c r="B31" s="16" t="s">
        <v>18</v>
      </c>
      <c r="C31" s="39">
        <v>177702.81</v>
      </c>
      <c r="D31" s="38">
        <v>67961.35</v>
      </c>
      <c r="E31" s="39">
        <f t="shared" si="1"/>
        <v>109741.45999999999</v>
      </c>
      <c r="F31" s="38"/>
      <c r="G31" s="46"/>
      <c r="H31" s="47"/>
      <c r="I31" s="43"/>
      <c r="J31" s="39">
        <f t="shared" si="0"/>
        <v>177702.81</v>
      </c>
      <c r="K31" s="40">
        <f t="shared" si="3"/>
        <v>109741.45999999999</v>
      </c>
      <c r="L31" s="39">
        <v>10</v>
      </c>
      <c r="M31" s="66">
        <f aca="true" t="shared" si="8" ref="M31:M36">1/L31</f>
        <v>0.1</v>
      </c>
      <c r="N31" s="44">
        <f aca="true" t="shared" si="9" ref="N31:N36">K31/L31</f>
        <v>10974.145999999999</v>
      </c>
      <c r="O31" s="64">
        <v>0</v>
      </c>
      <c r="P31" s="38">
        <f aca="true" t="shared" si="10" ref="P31:P37">SUM(N31:O31)</f>
        <v>10974.145999999999</v>
      </c>
    </row>
    <row r="32" spans="1:16" ht="12.75" customHeight="1">
      <c r="A32" s="12">
        <v>1940</v>
      </c>
      <c r="B32" s="16" t="s">
        <v>19</v>
      </c>
      <c r="C32" s="39">
        <v>703180.51</v>
      </c>
      <c r="D32" s="38">
        <v>223529.54</v>
      </c>
      <c r="E32" s="39">
        <f t="shared" si="1"/>
        <v>479650.97</v>
      </c>
      <c r="F32" s="40"/>
      <c r="G32" s="41"/>
      <c r="H32" s="42"/>
      <c r="I32" s="18">
        <v>187888.01</v>
      </c>
      <c r="J32" s="39">
        <f t="shared" si="0"/>
        <v>891068.52</v>
      </c>
      <c r="K32" s="40">
        <f t="shared" si="3"/>
        <v>667538.98</v>
      </c>
      <c r="L32" s="39">
        <v>10</v>
      </c>
      <c r="M32" s="66">
        <f t="shared" si="8"/>
        <v>0.1</v>
      </c>
      <c r="N32" s="44">
        <f t="shared" si="9"/>
        <v>66753.898</v>
      </c>
      <c r="O32" s="64">
        <v>0.4299999999998363</v>
      </c>
      <c r="P32" s="38">
        <f t="shared" si="10"/>
        <v>66754.328</v>
      </c>
    </row>
    <row r="33" spans="1:16" ht="12.75" customHeight="1">
      <c r="A33" s="12">
        <v>1945</v>
      </c>
      <c r="B33" s="16" t="s">
        <v>20</v>
      </c>
      <c r="C33" s="39">
        <v>659654.12</v>
      </c>
      <c r="D33" s="40">
        <v>464395.61</v>
      </c>
      <c r="E33" s="39">
        <f t="shared" si="1"/>
        <v>195258.51</v>
      </c>
      <c r="F33" s="40"/>
      <c r="G33" s="41"/>
      <c r="H33" s="42"/>
      <c r="I33" s="18">
        <v>16600</v>
      </c>
      <c r="J33" s="39">
        <f t="shared" si="0"/>
        <v>676254.12</v>
      </c>
      <c r="K33" s="40">
        <f t="shared" si="3"/>
        <v>211858.51</v>
      </c>
      <c r="L33" s="39">
        <v>10</v>
      </c>
      <c r="M33" s="66">
        <f t="shared" si="8"/>
        <v>0.1</v>
      </c>
      <c r="N33" s="44">
        <f t="shared" si="9"/>
        <v>21185.851000000002</v>
      </c>
      <c r="O33" s="64">
        <v>-119.03</v>
      </c>
      <c r="P33" s="38">
        <f t="shared" si="10"/>
        <v>21066.821000000004</v>
      </c>
    </row>
    <row r="34" spans="1:16" ht="12.75" customHeight="1">
      <c r="A34" s="12">
        <v>1955</v>
      </c>
      <c r="B34" s="16" t="s">
        <v>21</v>
      </c>
      <c r="C34" s="39">
        <v>439754.25</v>
      </c>
      <c r="D34" s="40">
        <v>51387.28</v>
      </c>
      <c r="E34" s="39">
        <f t="shared" si="1"/>
        <v>388366.97</v>
      </c>
      <c r="F34" s="40"/>
      <c r="G34" s="41"/>
      <c r="H34" s="42"/>
      <c r="I34" s="43"/>
      <c r="J34" s="39">
        <f t="shared" si="0"/>
        <v>439754.25</v>
      </c>
      <c r="K34" s="40">
        <f t="shared" si="3"/>
        <v>388366.97</v>
      </c>
      <c r="L34" s="39">
        <v>10</v>
      </c>
      <c r="M34" s="66">
        <f t="shared" si="8"/>
        <v>0.1</v>
      </c>
      <c r="N34" s="44">
        <f t="shared" si="9"/>
        <v>38836.697</v>
      </c>
      <c r="O34" s="64">
        <v>-0.160000000000025</v>
      </c>
      <c r="P34" s="38">
        <f t="shared" si="10"/>
        <v>38836.537</v>
      </c>
    </row>
    <row r="35" spans="1:16" ht="12.75" customHeight="1">
      <c r="A35" s="12">
        <v>1960</v>
      </c>
      <c r="B35" s="16" t="s">
        <v>46</v>
      </c>
      <c r="C35" s="39">
        <v>593866.76</v>
      </c>
      <c r="D35" s="40">
        <v>413034.02</v>
      </c>
      <c r="E35" s="39">
        <f t="shared" si="1"/>
        <v>180832.74</v>
      </c>
      <c r="F35" s="40"/>
      <c r="G35" s="41"/>
      <c r="H35" s="42"/>
      <c r="I35" s="43"/>
      <c r="J35" s="39">
        <f t="shared" si="0"/>
        <v>593866.76</v>
      </c>
      <c r="K35" s="40">
        <f t="shared" si="3"/>
        <v>180832.74</v>
      </c>
      <c r="L35" s="39">
        <v>10</v>
      </c>
      <c r="M35" s="66">
        <f t="shared" si="8"/>
        <v>0.1</v>
      </c>
      <c r="N35" s="44">
        <f t="shared" si="9"/>
        <v>18083.273999999998</v>
      </c>
      <c r="O35" s="64">
        <v>0</v>
      </c>
      <c r="P35" s="38">
        <f t="shared" si="10"/>
        <v>18083.273999999998</v>
      </c>
    </row>
    <row r="36" spans="1:16" ht="12.75" customHeight="1">
      <c r="A36" s="12">
        <v>1980</v>
      </c>
      <c r="B36" s="16" t="s">
        <v>22</v>
      </c>
      <c r="C36" s="39">
        <v>2639260.98</v>
      </c>
      <c r="D36" s="40">
        <v>514097.2</v>
      </c>
      <c r="E36" s="39">
        <f t="shared" si="1"/>
        <v>2125163.78</v>
      </c>
      <c r="F36" s="40"/>
      <c r="G36" s="41"/>
      <c r="H36" s="42"/>
      <c r="I36" s="18">
        <v>147459.48</v>
      </c>
      <c r="J36" s="39">
        <f t="shared" si="0"/>
        <v>2786720.46</v>
      </c>
      <c r="K36" s="40">
        <f t="shared" si="3"/>
        <v>2272623.26</v>
      </c>
      <c r="L36" s="39">
        <v>15</v>
      </c>
      <c r="M36" s="66">
        <f t="shared" si="8"/>
        <v>0.06666666666666667</v>
      </c>
      <c r="N36" s="44">
        <f t="shared" si="9"/>
        <v>151508.2173333333</v>
      </c>
      <c r="O36" s="64">
        <v>0.22000000000480213</v>
      </c>
      <c r="P36" s="38">
        <f t="shared" si="10"/>
        <v>151508.4373333333</v>
      </c>
    </row>
    <row r="37" spans="1:16" ht="12.75" customHeight="1">
      <c r="A37" s="12">
        <v>1995</v>
      </c>
      <c r="B37" s="16" t="s">
        <v>23</v>
      </c>
      <c r="C37" s="39">
        <v>-22468947.610000003</v>
      </c>
      <c r="D37" s="50">
        <v>0</v>
      </c>
      <c r="E37" s="63">
        <f t="shared" si="1"/>
        <v>-22468947.610000003</v>
      </c>
      <c r="F37" s="40"/>
      <c r="G37" s="41"/>
      <c r="H37" s="42"/>
      <c r="I37" s="63">
        <v>-1818299</v>
      </c>
      <c r="J37" s="63">
        <f t="shared" si="0"/>
        <v>-24287246.610000003</v>
      </c>
      <c r="K37" s="63">
        <f t="shared" si="3"/>
        <v>-24287246.610000003</v>
      </c>
      <c r="L37" s="39">
        <v>25</v>
      </c>
      <c r="M37" s="66">
        <f>1/L37</f>
        <v>0.04</v>
      </c>
      <c r="N37" s="63">
        <f>K37/L37</f>
        <v>-971489.8644000001</v>
      </c>
      <c r="O37" s="64">
        <v>-1164</v>
      </c>
      <c r="P37" s="63">
        <f t="shared" si="10"/>
        <v>-972653.8644000001</v>
      </c>
    </row>
    <row r="38" spans="1:16" ht="12.75" customHeight="1" thickBot="1">
      <c r="A38" s="13"/>
      <c r="B38" s="17"/>
      <c r="C38" s="51">
        <v>0</v>
      </c>
      <c r="D38" s="52">
        <v>0</v>
      </c>
      <c r="E38" s="51"/>
      <c r="F38" s="52"/>
      <c r="G38" s="53"/>
      <c r="H38" s="54"/>
      <c r="I38" s="55"/>
      <c r="J38" s="51"/>
      <c r="K38" s="52"/>
      <c r="L38" s="51"/>
      <c r="M38" s="52"/>
      <c r="N38" s="56"/>
      <c r="O38" s="57"/>
      <c r="P38" s="38"/>
    </row>
    <row r="39" spans="1:16" s="2" customFormat="1" ht="12.75" customHeight="1" thickBot="1">
      <c r="A39" s="74" t="s">
        <v>24</v>
      </c>
      <c r="B39" s="75"/>
      <c r="C39" s="58">
        <f aca="true" t="shared" si="11" ref="C39:K39">SUM(C13:C38)</f>
        <v>202022777.61999997</v>
      </c>
      <c r="D39" s="59">
        <f t="shared" si="11"/>
        <v>22783076.779999997</v>
      </c>
      <c r="E39" s="60">
        <f t="shared" si="11"/>
        <v>179239700.84000003</v>
      </c>
      <c r="F39" s="59">
        <f t="shared" si="11"/>
        <v>460402.34</v>
      </c>
      <c r="G39" s="61">
        <f t="shared" si="11"/>
        <v>0</v>
      </c>
      <c r="H39" s="58">
        <f t="shared" si="11"/>
        <v>0</v>
      </c>
      <c r="I39" s="59">
        <f t="shared" si="11"/>
        <v>22390727.23</v>
      </c>
      <c r="J39" s="60">
        <f t="shared" si="11"/>
        <v>223953102.51</v>
      </c>
      <c r="K39" s="59">
        <f t="shared" si="11"/>
        <v>201170025.73</v>
      </c>
      <c r="L39" s="60"/>
      <c r="M39" s="59"/>
      <c r="N39" s="60">
        <f>SUM(N13:N38)</f>
        <v>8297198.43065</v>
      </c>
      <c r="O39" s="65">
        <f>SUM(O13:O38)</f>
        <v>-78637.83600000001</v>
      </c>
      <c r="P39" s="62">
        <f>SUM(P14:P38)</f>
        <v>8218560.594649999</v>
      </c>
    </row>
  </sheetData>
  <sheetProtection/>
  <mergeCells count="7">
    <mergeCell ref="A1:H1"/>
    <mergeCell ref="A39:B39"/>
    <mergeCell ref="P28:P30"/>
    <mergeCell ref="A9:N9"/>
    <mergeCell ref="A11:A12"/>
    <mergeCell ref="B11:B12"/>
    <mergeCell ref="J11:J12"/>
  </mergeCells>
  <printOptions/>
  <pageMargins left="0.25" right="0" top="0.75" bottom="0.75" header="0.5" footer="0.5"/>
  <pageSetup fitToHeight="1" fitToWidth="1" horizontalDpi="600" verticalDpi="600" orientation="landscape" paperSize="17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ArmstrBi</dc:creator>
  <cp:keywords/>
  <dc:description/>
  <cp:lastModifiedBy>amos</cp:lastModifiedBy>
  <cp:lastPrinted>2010-08-23T21:26:01Z</cp:lastPrinted>
  <dcterms:created xsi:type="dcterms:W3CDTF">2009-03-26T15:32:04Z</dcterms:created>
  <dcterms:modified xsi:type="dcterms:W3CDTF">2010-08-27T10:25:30Z</dcterms:modified>
  <cp:category/>
  <cp:version/>
  <cp:contentType/>
  <cp:contentStatus/>
</cp:coreProperties>
</file>