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2175" windowWidth="15480" windowHeight="8190" activeTab="0"/>
  </bookViews>
  <sheets>
    <sheet name="Data" sheetId="1" r:id="rId1"/>
    <sheet name="Monthly Int, Street, Sent" sheetId="2" r:id="rId2"/>
    <sheet name="NAC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based on 5 year average (2005-2009) use per customer.</t>
        </r>
      </text>
    </comment>
    <comment ref="M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based on actual 12 months of usage, Sept'09 to Aug'10.</t>
        </r>
      </text>
    </comment>
    <comment ref="M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based on 5 year average (2005-2009) use per customer.</t>
        </r>
      </text>
    </comment>
    <comment ref="M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based on 5 year average (2005-2009) use per customer.</t>
        </r>
      </text>
    </comment>
    <comment ref="M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based on actual 12 months of usage, Sept'09 to Aug'10.</t>
        </r>
      </text>
    </comment>
    <comment ref="M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based on actual 12 months of usage, Sept'09 to Aug'10.</t>
        </r>
      </text>
    </comment>
    <comment ref="M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based on 2009 kW/kWh and 2010 normalized kWh</t>
        </r>
      </text>
    </comment>
    <comment ref="M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most recent 12 month kW (Sept'09 to Aug'10).</t>
        </r>
      </text>
    </comment>
    <comment ref="M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most recent 12 month kW (Sept'09 to Aug'10).</t>
        </r>
      </text>
    </comment>
    <comment ref="M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most recent 12 month kW (Sept'09 to Aug'10).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J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based on 5 year average (2005-2009) use per customer.</t>
        </r>
      </text>
    </comment>
    <comment ref="J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based on 5 year average (2005-2009) use per customer.</t>
        </r>
      </text>
    </comment>
    <comment ref="J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based on 5 year average (2005-2009) use per customer.</t>
        </r>
      </text>
    </comment>
    <comment ref="J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based on actual 12 months of usage, Sept'09 to Aug'10.</t>
        </r>
      </text>
    </comment>
    <comment ref="J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based on actual 12 months of usage, Sept'09 to Aug'10.</t>
        </r>
      </text>
    </comment>
    <comment ref="J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based on actual 12 months of usage, Sept'09 to Aug'10.</t>
        </r>
      </text>
    </comment>
    <comment ref="J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based on 2009 kW/kWh and 2010 normalized kWh</t>
        </r>
      </text>
    </comment>
    <comment ref="J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most recent 12 month kW (Sept'09 to Aug'10).</t>
        </r>
      </text>
    </comment>
    <comment ref="J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most recent 12 month kW (Sept'09 to Aug'10).</t>
        </r>
      </text>
    </comment>
    <comment ref="J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most recent 12 month kW (Sept'09 to Aug'10).</t>
        </r>
      </text>
    </comment>
  </commentList>
</comments>
</file>

<file path=xl/sharedStrings.xml><?xml version="1.0" encoding="utf-8"?>
<sst xmlns="http://schemas.openxmlformats.org/spreadsheetml/2006/main" count="105" uniqueCount="33">
  <si>
    <t>METERED KILOWATT-HOURS (kWh)</t>
  </si>
  <si>
    <t xml:space="preserve">2006 Approved </t>
  </si>
  <si>
    <t>2006 Actual</t>
  </si>
  <si>
    <t>2007 Actual</t>
  </si>
  <si>
    <t>2008 Actual</t>
  </si>
  <si>
    <t>2009 Actual</t>
  </si>
  <si>
    <t xml:space="preserve">2010 Actual           (8 Months) </t>
  </si>
  <si>
    <t>2010          Forecasted</t>
  </si>
  <si>
    <t>Residential</t>
  </si>
  <si>
    <t>GS&lt;50kW</t>
  </si>
  <si>
    <t>GS&gt;50kW</t>
  </si>
  <si>
    <t>Intermediate Users</t>
  </si>
  <si>
    <t>Sentinel Lights</t>
  </si>
  <si>
    <t>Street Lights</t>
  </si>
  <si>
    <t>TOTAL</t>
  </si>
  <si>
    <t>KILOWATTS (kW)</t>
  </si>
  <si>
    <t>CUSTOMERS (CONNECTIONS)</t>
  </si>
  <si>
    <t>2005 Actual</t>
  </si>
  <si>
    <t>Annual Average Use Per Customer (kWh)</t>
  </si>
  <si>
    <t>2005-2009 Avg</t>
  </si>
  <si>
    <t>2010F</t>
  </si>
  <si>
    <t>Month</t>
  </si>
  <si>
    <t>kWh</t>
  </si>
  <si>
    <t>kW</t>
  </si>
  <si>
    <t>Total</t>
  </si>
  <si>
    <t>not weather sensitive, 2010 intermediate based on most recent actual 12-months, Sept'09 to Aug'10</t>
  </si>
  <si>
    <t>kW/kWh ratio</t>
  </si>
  <si>
    <t>Intermediate</t>
  </si>
  <si>
    <t>Sentinel</t>
  </si>
  <si>
    <t>Street Light</t>
  </si>
  <si>
    <t>weather sensitive kWh load, weather normalized based on 5-yr average use per customer</t>
  </si>
  <si>
    <t>weather sensitive kW, use actual kW/kWh and weather normalized kWh; 2010 based on 2009 actual kW/kWh</t>
  </si>
  <si>
    <t xml:space="preserve">weather normalized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</si>
</sst>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\-??_);_(@_)"/>
    <numFmt numFmtId="165" formatCode="#,##0.0"/>
    <numFmt numFmtId="166" formatCode="mm/dd/yyyy"/>
    <numFmt numFmtId="167" formatCode="0\-0"/>
    <numFmt numFmtId="168" formatCode="_-* #,##0.00_-;\-* #,##0.00_-;_-* \-??_-;_-@_-"/>
    <numFmt numFmtId="169" formatCode="_(* #,##0.00_);_(* \(#,##0.00\);_(* \-??_);_(@_)"/>
    <numFmt numFmtId="170" formatCode="_-\$* #,##0.00_-;&quot;-$&quot;* #,##0.00_-;_-\$* \-??_-;_-@_-"/>
    <numFmt numFmtId="171" formatCode="_(\$* #,##0.00_);_(\$* \(#,##0.00\);_(\$* \-??_);_(@_)"/>
    <numFmt numFmtId="172" formatCode="\$#,##0_);&quot;($&quot;#,##0\)"/>
    <numFmt numFmtId="173" formatCode="##\-#"/>
    <numFmt numFmtId="174" formatCode="_(* #,##0_);_(* \(#,##0\);_(* \-??_);_(@_)"/>
    <numFmt numFmtId="175" formatCode="&quot;£ &quot;#,##0.00;[Red]&quot;-£ &quot;#,##0.00"/>
    <numFmt numFmtId="176" formatCode="#,##0.000"/>
    <numFmt numFmtId="177" formatCode="#,##0.0000"/>
    <numFmt numFmtId="178" formatCode="[$-1009]mmmm\-dd\-yy"/>
    <numFmt numFmtId="179" formatCode="[$-409]h:mm:ss\ AM/PM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ang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 Narrow"/>
      <family val="2"/>
    </font>
    <font>
      <sz val="10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17" borderId="0" applyNumberFormat="0" applyBorder="0" applyAlignment="0" applyProtection="0"/>
    <xf numFmtId="0" fontId="34" fillId="27" borderId="0" applyNumberFormat="0" applyBorder="0" applyAlignment="0" applyProtection="0"/>
    <xf numFmtId="0" fontId="2" fillId="19" borderId="0" applyNumberFormat="0" applyBorder="0" applyAlignment="0" applyProtection="0"/>
    <xf numFmtId="0" fontId="34" fillId="28" borderId="0" applyNumberFormat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33" borderId="0" applyNumberFormat="0" applyBorder="0" applyAlignment="0" applyProtection="0"/>
    <xf numFmtId="0" fontId="34" fillId="34" borderId="0" applyNumberFormat="0" applyBorder="0" applyAlignment="0" applyProtection="0"/>
    <xf numFmtId="0" fontId="2" fillId="35" borderId="0" applyNumberFormat="0" applyBorder="0" applyAlignment="0" applyProtection="0"/>
    <xf numFmtId="0" fontId="34" fillId="36" borderId="0" applyNumberFormat="0" applyBorder="0" applyAlignment="0" applyProtection="0"/>
    <xf numFmtId="0" fontId="2" fillId="37" borderId="0" applyNumberFormat="0" applyBorder="0" applyAlignment="0" applyProtection="0"/>
    <xf numFmtId="0" fontId="34" fillId="38" borderId="0" applyNumberFormat="0" applyBorder="0" applyAlignment="0" applyProtection="0"/>
    <xf numFmtId="0" fontId="2" fillId="39" borderId="0" applyNumberFormat="0" applyBorder="0" applyAlignment="0" applyProtection="0"/>
    <xf numFmtId="0" fontId="34" fillId="40" borderId="0" applyNumberFormat="0" applyBorder="0" applyAlignment="0" applyProtection="0"/>
    <xf numFmtId="0" fontId="2" fillId="29" borderId="0" applyNumberFormat="0" applyBorder="0" applyAlignment="0" applyProtection="0"/>
    <xf numFmtId="0" fontId="34" fillId="41" borderId="0" applyNumberFormat="0" applyBorder="0" applyAlignment="0" applyProtection="0"/>
    <xf numFmtId="0" fontId="2" fillId="31" borderId="0" applyNumberFormat="0" applyBorder="0" applyAlignment="0" applyProtection="0"/>
    <xf numFmtId="0" fontId="34" fillId="42" borderId="0" applyNumberFormat="0" applyBorder="0" applyAlignment="0" applyProtection="0"/>
    <xf numFmtId="0" fontId="2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5" borderId="0" applyNumberFormat="0" applyBorder="0" applyAlignment="0" applyProtection="0"/>
    <xf numFmtId="0" fontId="36" fillId="45" borderId="1" applyNumberFormat="0" applyAlignment="0" applyProtection="0"/>
    <xf numFmtId="0" fontId="4" fillId="46" borderId="2" applyNumberFormat="0" applyAlignment="0" applyProtection="0"/>
    <xf numFmtId="0" fontId="37" fillId="47" borderId="3" applyNumberFormat="0" applyAlignment="0" applyProtection="0"/>
    <xf numFmtId="0" fontId="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9" fontId="6" fillId="0" borderId="0" applyFill="0" applyBorder="0" applyAlignment="0" applyProtection="0"/>
    <xf numFmtId="169" fontId="6" fillId="0" borderId="0" applyFill="0" applyBorder="0" applyAlignment="0" applyProtection="0"/>
    <xf numFmtId="169" fontId="6" fillId="0" borderId="0" applyFill="0" applyBorder="0" applyAlignment="0" applyProtection="0"/>
    <xf numFmtId="169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8" fillId="7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41" fillId="0" borderId="5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42" fillId="0" borderId="6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43" fillId="0" borderId="7" applyNumberFormat="0" applyFill="0" applyAlignment="0" applyProtection="0"/>
    <xf numFmtId="0" fontId="10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50" borderId="1" applyNumberFormat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46" fillId="0" borderId="9" applyNumberFormat="0" applyFill="0" applyAlignment="0" applyProtection="0"/>
    <xf numFmtId="0" fontId="13" fillId="0" borderId="10" applyNumberFormat="0" applyFill="0" applyAlignment="0" applyProtection="0"/>
    <xf numFmtId="173" fontId="0" fillId="0" borderId="0">
      <alignment/>
      <protection/>
    </xf>
    <xf numFmtId="173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47" fillId="52" borderId="0" applyNumberFormat="0" applyBorder="0" applyAlignment="0" applyProtection="0"/>
    <xf numFmtId="0" fontId="14" fillId="53" borderId="0" applyNumberFormat="0" applyBorder="0" applyAlignment="0" applyProtection="0"/>
    <xf numFmtId="175" fontId="0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11" applyNumberFormat="0" applyFont="0" applyAlignment="0" applyProtection="0"/>
    <xf numFmtId="0" fontId="6" fillId="51" borderId="12" applyNumberFormat="0" applyAlignment="0" applyProtection="0"/>
    <xf numFmtId="0" fontId="6" fillId="51" borderId="12" applyNumberFormat="0" applyAlignment="0" applyProtection="0"/>
    <xf numFmtId="0" fontId="6" fillId="51" borderId="12" applyNumberFormat="0" applyAlignment="0" applyProtection="0"/>
    <xf numFmtId="0" fontId="6" fillId="51" borderId="12" applyNumberFormat="0" applyAlignment="0" applyProtection="0"/>
    <xf numFmtId="0" fontId="48" fillId="45" borderId="13" applyNumberFormat="0" applyAlignment="0" applyProtection="0"/>
    <xf numFmtId="0" fontId="15" fillId="46" borderId="14" applyNumberFormat="0" applyAlignment="0" applyProtection="0"/>
    <xf numFmtId="9" fontId="0" fillId="0" borderId="0" applyFill="0" applyBorder="0" applyAlignment="0" applyProtection="0"/>
    <xf numFmtId="10" fontId="6" fillId="0" borderId="0" applyFill="0" applyBorder="0" applyAlignment="0" applyProtection="0"/>
    <xf numFmtId="10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28" fillId="0" borderId="0" xfId="164" applyFont="1" applyFill="1" applyBorder="1" applyAlignment="1" applyProtection="1">
      <alignment vertical="center"/>
      <protection/>
    </xf>
    <xf numFmtId="3" fontId="28" fillId="55" borderId="0" xfId="0" applyNumberFormat="1" applyFont="1" applyFill="1" applyAlignment="1">
      <alignment/>
    </xf>
    <xf numFmtId="3" fontId="28" fillId="0" borderId="0" xfId="0" applyNumberFormat="1" applyFont="1" applyAlignment="1">
      <alignment/>
    </xf>
    <xf numFmtId="3" fontId="31" fillId="55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31" fillId="56" borderId="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3" fontId="28" fillId="56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3" fontId="31" fillId="0" borderId="16" xfId="0" applyNumberFormat="1" applyFont="1" applyFill="1" applyBorder="1" applyAlignment="1">
      <alignment/>
    </xf>
    <xf numFmtId="0" fontId="28" fillId="55" borderId="0" xfId="0" applyFont="1" applyFill="1" applyAlignment="1">
      <alignment/>
    </xf>
    <xf numFmtId="0" fontId="28" fillId="57" borderId="0" xfId="0" applyFont="1" applyFill="1" applyAlignment="1">
      <alignment/>
    </xf>
    <xf numFmtId="0" fontId="28" fillId="0" borderId="0" xfId="165" applyFont="1" applyFill="1" applyBorder="1" applyAlignment="1" applyProtection="1">
      <alignment vertical="center"/>
      <protection/>
    </xf>
    <xf numFmtId="3" fontId="28" fillId="57" borderId="0" xfId="0" applyNumberFormat="1" applyFont="1" applyFill="1" applyAlignment="1">
      <alignment/>
    </xf>
    <xf numFmtId="0" fontId="28" fillId="56" borderId="0" xfId="0" applyFont="1" applyFill="1" applyAlignment="1">
      <alignment/>
    </xf>
    <xf numFmtId="2" fontId="31" fillId="0" borderId="0" xfId="0" applyNumberFormat="1" applyFont="1" applyFill="1" applyBorder="1" applyAlignment="1">
      <alignment/>
    </xf>
    <xf numFmtId="2" fontId="30" fillId="58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2" fontId="31" fillId="58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 applyProtection="1">
      <alignment vertical="center"/>
      <protection locked="0"/>
    </xf>
    <xf numFmtId="3" fontId="31" fillId="0" borderId="0" xfId="0" applyNumberFormat="1" applyFont="1" applyFill="1" applyBorder="1" applyAlignment="1">
      <alignment/>
    </xf>
    <xf numFmtId="3" fontId="31" fillId="58" borderId="0" xfId="0" applyNumberFormat="1" applyFont="1" applyFill="1" applyBorder="1" applyAlignment="1">
      <alignment/>
    </xf>
    <xf numFmtId="3" fontId="31" fillId="57" borderId="0" xfId="0" applyNumberFormat="1" applyFont="1" applyFill="1" applyBorder="1" applyAlignment="1">
      <alignment/>
    </xf>
    <xf numFmtId="3" fontId="31" fillId="58" borderId="16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2" fontId="31" fillId="58" borderId="0" xfId="0" applyNumberFormat="1" applyFont="1" applyFill="1" applyBorder="1" applyAlignment="1">
      <alignment/>
    </xf>
    <xf numFmtId="3" fontId="28" fillId="0" borderId="0" xfId="81" applyNumberFormat="1" applyFont="1" applyFill="1" applyBorder="1" applyAlignment="1" applyProtection="1">
      <alignment vertical="center"/>
      <protection locked="0"/>
    </xf>
    <xf numFmtId="3" fontId="28" fillId="0" borderId="0" xfId="167" applyNumberFormat="1" applyFont="1" applyFill="1" applyBorder="1" applyAlignment="1" applyProtection="1">
      <alignment vertical="center"/>
      <protection locked="0"/>
    </xf>
    <xf numFmtId="3" fontId="28" fillId="0" borderId="0" xfId="0" applyNumberFormat="1" applyFont="1" applyFill="1" applyBorder="1" applyAlignment="1">
      <alignment/>
    </xf>
    <xf numFmtId="3" fontId="28" fillId="58" borderId="0" xfId="0" applyNumberFormat="1" applyFont="1" applyFill="1" applyBorder="1" applyAlignment="1">
      <alignment/>
    </xf>
    <xf numFmtId="4" fontId="31" fillId="0" borderId="16" xfId="0" applyNumberFormat="1" applyFont="1" applyFill="1" applyBorder="1" applyAlignment="1">
      <alignment/>
    </xf>
    <xf numFmtId="2" fontId="30" fillId="0" borderId="0" xfId="0" applyNumberFormat="1" applyFont="1" applyFill="1" applyBorder="1" applyAlignment="1">
      <alignment horizontal="center" wrapText="1"/>
    </xf>
    <xf numFmtId="0" fontId="28" fillId="0" borderId="0" xfId="168" applyFont="1" applyFill="1" applyBorder="1" applyAlignment="1" applyProtection="1">
      <alignment vertical="center"/>
      <protection/>
    </xf>
    <xf numFmtId="37" fontId="28" fillId="0" borderId="0" xfId="81" applyNumberFormat="1" applyFont="1" applyFill="1" applyBorder="1" applyAlignment="1" applyProtection="1">
      <alignment vertical="center"/>
      <protection locked="0"/>
    </xf>
    <xf numFmtId="37" fontId="28" fillId="0" borderId="0" xfId="168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>
      <alignment/>
    </xf>
    <xf numFmtId="0" fontId="32" fillId="0" borderId="0" xfId="168" applyFont="1" applyFill="1" applyBorder="1" applyAlignment="1" applyProtection="1">
      <alignment horizontal="left" vertical="center" indent="1"/>
      <protection/>
    </xf>
    <xf numFmtId="37" fontId="32" fillId="0" borderId="16" xfId="81" applyNumberFormat="1" applyFont="1" applyFill="1" applyBorder="1" applyAlignment="1" applyProtection="1">
      <alignment vertical="center" wrapText="1"/>
      <protection/>
    </xf>
    <xf numFmtId="37" fontId="32" fillId="0" borderId="16" xfId="168" applyNumberFormat="1" applyFont="1" applyFill="1" applyBorder="1" applyAlignment="1">
      <alignment vertical="center"/>
      <protection/>
    </xf>
    <xf numFmtId="37" fontId="32" fillId="0" borderId="16" xfId="168" applyNumberFormat="1" applyFont="1" applyFill="1" applyBorder="1" applyAlignment="1" applyProtection="1">
      <alignment vertical="center"/>
      <protection/>
    </xf>
    <xf numFmtId="3" fontId="31" fillId="59" borderId="0" xfId="0" applyNumberFormat="1" applyFont="1" applyFill="1" applyBorder="1" applyAlignment="1">
      <alignment/>
    </xf>
    <xf numFmtId="17" fontId="28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2" fontId="0" fillId="0" borderId="0" xfId="176" applyNumberFormat="1" applyFont="1" applyFill="1" applyBorder="1" applyAlignment="1" applyProtection="1">
      <alignment vertical="center"/>
      <protection locked="0"/>
    </xf>
  </cellXfs>
  <cellStyles count="218">
    <cellStyle name="Normal" xfId="0"/>
    <cellStyle name="$" xfId="15"/>
    <cellStyle name="$ 2" xfId="16"/>
    <cellStyle name="$.00" xfId="17"/>
    <cellStyle name="$.00 2" xfId="18"/>
    <cellStyle name="$M" xfId="19"/>
    <cellStyle name="$M 2" xfId="20"/>
    <cellStyle name="$M.00" xfId="21"/>
    <cellStyle name="$M.00 2" xfId="22"/>
    <cellStyle name="20% - Accent1" xfId="23"/>
    <cellStyle name="20% - Accent1 2" xfId="24"/>
    <cellStyle name="20% - Accent2" xfId="25"/>
    <cellStyle name="20% - Accent2 2" xfId="26"/>
    <cellStyle name="20% - Accent3" xfId="27"/>
    <cellStyle name="20% - Accent3 2" xfId="28"/>
    <cellStyle name="20% - Accent4" xfId="29"/>
    <cellStyle name="20% - Accent4 2" xfId="30"/>
    <cellStyle name="20% - Accent5" xfId="31"/>
    <cellStyle name="20% - Accent5 2" xfId="32"/>
    <cellStyle name="20% - Accent6" xfId="33"/>
    <cellStyle name="20% - Accent6 2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60% - Accent1" xfId="47"/>
    <cellStyle name="60% - Accent1 2" xfId="48"/>
    <cellStyle name="60% - Accent2" xfId="49"/>
    <cellStyle name="60% - Accent2 2" xfId="50"/>
    <cellStyle name="60% - Accent3" xfId="51"/>
    <cellStyle name="60% - Accent3 2" xfId="52"/>
    <cellStyle name="60% - Accent4" xfId="53"/>
    <cellStyle name="60% - Accent4 2" xfId="54"/>
    <cellStyle name="60% - Accent5" xfId="55"/>
    <cellStyle name="60% - Accent5 2" xfId="56"/>
    <cellStyle name="60% - Accent6" xfId="57"/>
    <cellStyle name="60% - Accent6 2" xfId="58"/>
    <cellStyle name="Accent1" xfId="59"/>
    <cellStyle name="Accent1 2" xfId="60"/>
    <cellStyle name="Accent2" xfId="61"/>
    <cellStyle name="Accent2 2" xfId="62"/>
    <cellStyle name="Accent3" xfId="63"/>
    <cellStyle name="Accent3 2" xfId="64"/>
    <cellStyle name="Accent4" xfId="65"/>
    <cellStyle name="Accent4 2" xfId="66"/>
    <cellStyle name="Accent5" xfId="67"/>
    <cellStyle name="Accent5 2" xfId="68"/>
    <cellStyle name="Accent6" xfId="69"/>
    <cellStyle name="Accent6 2" xfId="70"/>
    <cellStyle name="Bad" xfId="71"/>
    <cellStyle name="Bad 2" xfId="72"/>
    <cellStyle name="Calculation" xfId="73"/>
    <cellStyle name="Calculation 2" xfId="74"/>
    <cellStyle name="Check Cell" xfId="75"/>
    <cellStyle name="Check Cell 2" xfId="76"/>
    <cellStyle name="Comma" xfId="77"/>
    <cellStyle name="Comma [0]" xfId="78"/>
    <cellStyle name="Comma 2" xfId="79"/>
    <cellStyle name="Comma 3" xfId="80"/>
    <cellStyle name="Comma 4" xfId="81"/>
    <cellStyle name="Comma 4 2" xfId="82"/>
    <cellStyle name="Comma 5" xfId="83"/>
    <cellStyle name="Comma 6" xfId="84"/>
    <cellStyle name="Comma0" xfId="85"/>
    <cellStyle name="Comma0 2" xfId="86"/>
    <cellStyle name="Comma0 3" xfId="87"/>
    <cellStyle name="Comma0 4" xfId="88"/>
    <cellStyle name="Comma0 4 2" xfId="89"/>
    <cellStyle name="Comma0 5" xfId="90"/>
    <cellStyle name="Currency" xfId="91"/>
    <cellStyle name="Currency [0]" xfId="92"/>
    <cellStyle name="Currency 2" xfId="93"/>
    <cellStyle name="Currency 3" xfId="94"/>
    <cellStyle name="Currency 4" xfId="95"/>
    <cellStyle name="Currency 4 2" xfId="96"/>
    <cellStyle name="Currency 5" xfId="97"/>
    <cellStyle name="Currency 6" xfId="98"/>
    <cellStyle name="Currency0" xfId="99"/>
    <cellStyle name="Currency0 2" xfId="100"/>
    <cellStyle name="Currency0 3" xfId="101"/>
    <cellStyle name="Currency0 4" xfId="102"/>
    <cellStyle name="Currency0 4 2" xfId="103"/>
    <cellStyle name="Currency0 5" xfId="104"/>
    <cellStyle name="Date" xfId="105"/>
    <cellStyle name="Date 2" xfId="106"/>
    <cellStyle name="Date 3" xfId="107"/>
    <cellStyle name="Date 4" xfId="108"/>
    <cellStyle name="Date 4 2" xfId="109"/>
    <cellStyle name="Date 5" xfId="110"/>
    <cellStyle name="Excel Built-in Normal" xfId="111"/>
    <cellStyle name="Explanatory Text" xfId="112"/>
    <cellStyle name="Explanatory Text 2" xfId="113"/>
    <cellStyle name="Fixed" xfId="114"/>
    <cellStyle name="Fixed 2" xfId="115"/>
    <cellStyle name="Fixed 3" xfId="116"/>
    <cellStyle name="Fixed 4" xfId="117"/>
    <cellStyle name="Fixed 4 2" xfId="118"/>
    <cellStyle name="Fixed 5" xfId="119"/>
    <cellStyle name="Followed Hyperlink" xfId="120"/>
    <cellStyle name="Good" xfId="121"/>
    <cellStyle name="Good 2" xfId="122"/>
    <cellStyle name="Grey" xfId="123"/>
    <cellStyle name="Grey 2" xfId="124"/>
    <cellStyle name="Heading 1" xfId="125"/>
    <cellStyle name="Heading 1 2" xfId="126"/>
    <cellStyle name="Heading 1 2 2" xfId="127"/>
    <cellStyle name="Heading 1 3" xfId="128"/>
    <cellStyle name="Heading 1 3 2" xfId="129"/>
    <cellStyle name="Heading 1 4" xfId="130"/>
    <cellStyle name="Heading 2" xfId="131"/>
    <cellStyle name="Heading 2 2" xfId="132"/>
    <cellStyle name="Heading 2 2 2" xfId="133"/>
    <cellStyle name="Heading 2 3" xfId="134"/>
    <cellStyle name="Heading 2 3 2" xfId="135"/>
    <cellStyle name="Heading 2 4" xfId="136"/>
    <cellStyle name="Heading 3" xfId="137"/>
    <cellStyle name="Heading 3 2" xfId="138"/>
    <cellStyle name="Heading 4" xfId="139"/>
    <cellStyle name="Heading 4 2" xfId="140"/>
    <cellStyle name="Hyperlink" xfId="141"/>
    <cellStyle name="Hyperlink 2" xfId="142"/>
    <cellStyle name="Hyperlink 2 2" xfId="143"/>
    <cellStyle name="Input" xfId="144"/>
    <cellStyle name="Input [yellow]" xfId="145"/>
    <cellStyle name="Input [yellow] 2" xfId="146"/>
    <cellStyle name="Input 2" xfId="147"/>
    <cellStyle name="Input 3" xfId="148"/>
    <cellStyle name="Input 4" xfId="149"/>
    <cellStyle name="Input 5" xfId="150"/>
    <cellStyle name="Input 6" xfId="151"/>
    <cellStyle name="Linked Cell" xfId="152"/>
    <cellStyle name="Linked Cell 2" xfId="153"/>
    <cellStyle name="M" xfId="154"/>
    <cellStyle name="M 2" xfId="155"/>
    <cellStyle name="M.00" xfId="156"/>
    <cellStyle name="M.00 2" xfId="157"/>
    <cellStyle name="Neutral" xfId="158"/>
    <cellStyle name="Neutral 2" xfId="159"/>
    <cellStyle name="Normal - Style1" xfId="160"/>
    <cellStyle name="Normal - Style1 2" xfId="161"/>
    <cellStyle name="Normal 2" xfId="162"/>
    <cellStyle name="Normal 3" xfId="163"/>
    <cellStyle name="Normal 4" xfId="164"/>
    <cellStyle name="Normal 5" xfId="165"/>
    <cellStyle name="Normal 6" xfId="166"/>
    <cellStyle name="Normal 7" xfId="167"/>
    <cellStyle name="Normal 8" xfId="168"/>
    <cellStyle name="Note" xfId="169"/>
    <cellStyle name="Note 2" xfId="170"/>
    <cellStyle name="Note 2 2" xfId="171"/>
    <cellStyle name="Note 3" xfId="172"/>
    <cellStyle name="Note 4" xfId="173"/>
    <cellStyle name="Output" xfId="174"/>
    <cellStyle name="Output 2" xfId="175"/>
    <cellStyle name="Percent" xfId="176"/>
    <cellStyle name="Percent [2]" xfId="177"/>
    <cellStyle name="Percent [2] 2" xfId="178"/>
    <cellStyle name="Percent 10" xfId="179"/>
    <cellStyle name="Percent 11" xfId="180"/>
    <cellStyle name="Percent 12" xfId="181"/>
    <cellStyle name="Percent 12 2" xfId="182"/>
    <cellStyle name="Percent 13" xfId="183"/>
    <cellStyle name="Percent 13 2" xfId="184"/>
    <cellStyle name="Percent 14" xfId="185"/>
    <cellStyle name="Percent 14 2" xfId="186"/>
    <cellStyle name="Percent 15" xfId="187"/>
    <cellStyle name="Percent 15 2" xfId="188"/>
    <cellStyle name="Percent 16" xfId="189"/>
    <cellStyle name="Percent 16 2" xfId="190"/>
    <cellStyle name="Percent 17" xfId="191"/>
    <cellStyle name="Percent 17 2" xfId="192"/>
    <cellStyle name="Percent 18" xfId="193"/>
    <cellStyle name="Percent 18 2" xfId="194"/>
    <cellStyle name="Percent 19" xfId="195"/>
    <cellStyle name="Percent 19 2" xfId="196"/>
    <cellStyle name="Percent 2" xfId="197"/>
    <cellStyle name="Percent 20" xfId="198"/>
    <cellStyle name="Percent 20 2" xfId="199"/>
    <cellStyle name="Percent 21" xfId="200"/>
    <cellStyle name="Percent 21 2" xfId="201"/>
    <cellStyle name="Percent 22" xfId="202"/>
    <cellStyle name="Percent 22 2" xfId="203"/>
    <cellStyle name="Percent 23" xfId="204"/>
    <cellStyle name="Percent 23 2" xfId="205"/>
    <cellStyle name="Percent 24" xfId="206"/>
    <cellStyle name="Percent 24 2" xfId="207"/>
    <cellStyle name="Percent 25" xfId="208"/>
    <cellStyle name="Percent 26" xfId="209"/>
    <cellStyle name="Percent 27" xfId="210"/>
    <cellStyle name="Percent 28" xfId="211"/>
    <cellStyle name="Percent 29" xfId="212"/>
    <cellStyle name="Percent 3" xfId="213"/>
    <cellStyle name="Percent 30" xfId="214"/>
    <cellStyle name="Percent 4" xfId="215"/>
    <cellStyle name="Percent 5" xfId="216"/>
    <cellStyle name="Percent 6" xfId="217"/>
    <cellStyle name="Percent 7" xfId="218"/>
    <cellStyle name="Percent 8" xfId="219"/>
    <cellStyle name="Percent 9" xfId="220"/>
    <cellStyle name="Title" xfId="221"/>
    <cellStyle name="Title 2" xfId="222"/>
    <cellStyle name="Total" xfId="223"/>
    <cellStyle name="Total 2" xfId="224"/>
    <cellStyle name="Total 3" xfId="225"/>
    <cellStyle name="Total 4" xfId="226"/>
    <cellStyle name="Total 4 2" xfId="227"/>
    <cellStyle name="Total 5" xfId="228"/>
    <cellStyle name="Total 6" xfId="229"/>
    <cellStyle name="Warning Text" xfId="230"/>
    <cellStyle name="Warning Text 2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31" sqref="K31"/>
    </sheetView>
  </sheetViews>
  <sheetFormatPr defaultColWidth="10.140625" defaultRowHeight="12.75"/>
  <cols>
    <col min="1" max="1" width="25.00390625" style="16" customWidth="1"/>
    <col min="2" max="2" width="12.140625" style="16" bestFit="1" customWidth="1"/>
    <col min="3" max="3" width="2.421875" style="16" customWidth="1"/>
    <col min="4" max="6" width="9.57421875" style="16" bestFit="1" customWidth="1"/>
    <col min="7" max="7" width="9.57421875" style="16" customWidth="1"/>
    <col min="8" max="8" width="9.57421875" style="16" bestFit="1" customWidth="1"/>
    <col min="9" max="9" width="9.57421875" style="16" customWidth="1"/>
    <col min="10" max="10" width="9.57421875" style="16" bestFit="1" customWidth="1"/>
    <col min="11" max="11" width="9.57421875" style="16" customWidth="1"/>
    <col min="12" max="12" width="11.7109375" style="23" bestFit="1" customWidth="1"/>
    <col min="13" max="13" width="9.421875" style="16" bestFit="1" customWidth="1"/>
    <col min="14" max="14" width="10.140625" style="16" customWidth="1"/>
    <col min="15" max="15" width="11.140625" style="16" bestFit="1" customWidth="1"/>
    <col min="16" max="20" width="10.421875" style="16" bestFit="1" customWidth="1"/>
    <col min="21" max="16384" width="10.140625" style="16" customWidth="1"/>
  </cols>
  <sheetData>
    <row r="1" ht="12.75"/>
    <row r="2" ht="12.75">
      <c r="A2" s="3" t="s">
        <v>0</v>
      </c>
    </row>
    <row r="3" spans="2:13" s="4" customFormat="1" ht="51">
      <c r="B3" s="4" t="s">
        <v>1</v>
      </c>
      <c r="D3" s="4" t="s">
        <v>17</v>
      </c>
      <c r="E3" s="4" t="s">
        <v>2</v>
      </c>
      <c r="F3" s="4" t="s">
        <v>3</v>
      </c>
      <c r="H3" s="4" t="s">
        <v>4</v>
      </c>
      <c r="J3" s="4" t="s">
        <v>5</v>
      </c>
      <c r="L3" s="24" t="s">
        <v>6</v>
      </c>
      <c r="M3" s="25" t="s">
        <v>7</v>
      </c>
    </row>
    <row r="4" spans="12:13" s="5" customFormat="1" ht="9" customHeight="1">
      <c r="L4" s="26"/>
      <c r="M4" s="27"/>
    </row>
    <row r="5" spans="1:13" ht="12.75">
      <c r="A5" s="8" t="s">
        <v>8</v>
      </c>
      <c r="B5" s="28">
        <v>27473385.78963798</v>
      </c>
      <c r="C5" s="28"/>
      <c r="D5" s="28">
        <v>26899810</v>
      </c>
      <c r="E5" s="28">
        <v>25897339</v>
      </c>
      <c r="F5" s="28">
        <v>27069577</v>
      </c>
      <c r="G5" s="28"/>
      <c r="H5" s="28">
        <v>26596195</v>
      </c>
      <c r="I5" s="28"/>
      <c r="J5" s="29">
        <v>26719860</v>
      </c>
      <c r="K5" s="29"/>
      <c r="L5" s="30">
        <v>17969990</v>
      </c>
      <c r="M5" s="11">
        <f>NAC!J7</f>
        <v>26627362.28315448</v>
      </c>
    </row>
    <row r="6" spans="1:13" ht="12.75">
      <c r="A6" s="8" t="s">
        <v>9</v>
      </c>
      <c r="B6" s="28">
        <v>12719993.662509928</v>
      </c>
      <c r="C6" s="28"/>
      <c r="D6" s="28">
        <v>13067330</v>
      </c>
      <c r="E6" s="28">
        <v>12993046</v>
      </c>
      <c r="F6" s="28">
        <v>12370240</v>
      </c>
      <c r="G6" s="28"/>
      <c r="H6" s="28">
        <v>12592670</v>
      </c>
      <c r="I6" s="28"/>
      <c r="J6" s="29">
        <v>11429892</v>
      </c>
      <c r="K6" s="29"/>
      <c r="L6" s="30">
        <v>8111365</v>
      </c>
      <c r="M6" s="11">
        <f>NAC!J8</f>
        <v>12405534.851818943</v>
      </c>
    </row>
    <row r="7" spans="1:13" ht="12.75">
      <c r="A7" s="8" t="s">
        <v>10</v>
      </c>
      <c r="B7" s="28">
        <v>21314306.269298248</v>
      </c>
      <c r="C7" s="28"/>
      <c r="D7" s="28">
        <v>20810683</v>
      </c>
      <c r="E7" s="28">
        <v>19484942</v>
      </c>
      <c r="F7" s="28">
        <v>21523842</v>
      </c>
      <c r="G7" s="28"/>
      <c r="H7" s="28">
        <v>20680870</v>
      </c>
      <c r="I7" s="28"/>
      <c r="J7" s="29">
        <v>18126386</v>
      </c>
      <c r="K7" s="29"/>
      <c r="L7" s="30">
        <v>10612537</v>
      </c>
      <c r="M7" s="11">
        <f>NAC!J9</f>
        <v>19022891.898686677</v>
      </c>
    </row>
    <row r="8" spans="1:13" ht="12.75">
      <c r="A8" s="8" t="s">
        <v>11</v>
      </c>
      <c r="B8" s="28">
        <v>47635245.333333336</v>
      </c>
      <c r="C8" s="28"/>
      <c r="D8" s="28">
        <v>50416143</v>
      </c>
      <c r="E8" s="28">
        <v>53977594</v>
      </c>
      <c r="F8" s="28">
        <v>44939095</v>
      </c>
      <c r="G8" s="52">
        <f>((E8-F8)/F8)*100</f>
        <v>20.11277485672553</v>
      </c>
      <c r="H8" s="28">
        <v>24123994</v>
      </c>
      <c r="I8" s="52">
        <f>((F8-H8)/H8)*100</f>
        <v>86.28380938910863</v>
      </c>
      <c r="J8" s="29">
        <v>20110397</v>
      </c>
      <c r="K8" s="52">
        <f>((E8-J8)/J8)*100</f>
        <v>168.40640689490118</v>
      </c>
      <c r="L8" s="30">
        <v>12013995</v>
      </c>
      <c r="M8" s="31">
        <f>NAC!J10</f>
        <v>18502357</v>
      </c>
    </row>
    <row r="9" spans="1:13" ht="12.75">
      <c r="A9" s="8" t="s">
        <v>12</v>
      </c>
      <c r="B9" s="28">
        <v>64847.58865248227</v>
      </c>
      <c r="C9" s="28"/>
      <c r="D9" s="28">
        <v>60548</v>
      </c>
      <c r="E9" s="28">
        <v>60823</v>
      </c>
      <c r="F9" s="28">
        <v>54603</v>
      </c>
      <c r="G9" s="28"/>
      <c r="H9" s="28">
        <v>42445</v>
      </c>
      <c r="I9" s="28"/>
      <c r="J9" s="29">
        <v>26687</v>
      </c>
      <c r="K9" s="29"/>
      <c r="L9" s="30">
        <v>15198</v>
      </c>
      <c r="M9" s="31">
        <f>NAC!J11</f>
        <v>23544</v>
      </c>
    </row>
    <row r="10" spans="1:13" ht="12.75">
      <c r="A10" s="8" t="s">
        <v>13</v>
      </c>
      <c r="B10" s="28">
        <v>1108379.4379452567</v>
      </c>
      <c r="C10" s="28"/>
      <c r="D10" s="28">
        <v>1085954</v>
      </c>
      <c r="E10" s="28">
        <v>1091309</v>
      </c>
      <c r="F10" s="28">
        <v>1097289</v>
      </c>
      <c r="G10" s="28"/>
      <c r="H10" s="28">
        <v>1159799</v>
      </c>
      <c r="I10" s="28"/>
      <c r="J10" s="29">
        <v>1001530</v>
      </c>
      <c r="K10" s="29"/>
      <c r="L10" s="30">
        <v>653103</v>
      </c>
      <c r="M10" s="31">
        <f>NAC!J12</f>
        <v>1006025</v>
      </c>
    </row>
    <row r="11" spans="1:13" ht="13.5" thickBot="1">
      <c r="A11" s="16" t="s">
        <v>14</v>
      </c>
      <c r="B11" s="17">
        <f>SUM(B5:B10)</f>
        <v>110316158.08137724</v>
      </c>
      <c r="C11" s="17"/>
      <c r="D11" s="17">
        <f aca="true" t="shared" si="0" ref="D11:M11">SUM(D5:D10)</f>
        <v>112340468</v>
      </c>
      <c r="E11" s="17">
        <f t="shared" si="0"/>
        <v>113505053</v>
      </c>
      <c r="F11" s="17">
        <f t="shared" si="0"/>
        <v>107054646</v>
      </c>
      <c r="G11" s="17"/>
      <c r="H11" s="17">
        <f t="shared" si="0"/>
        <v>85195973</v>
      </c>
      <c r="I11" s="17"/>
      <c r="J11" s="17">
        <f t="shared" si="0"/>
        <v>77414752</v>
      </c>
      <c r="K11" s="17"/>
      <c r="L11" s="32">
        <f t="shared" si="0"/>
        <v>49376188</v>
      </c>
      <c r="M11" s="17">
        <f t="shared" si="0"/>
        <v>77587715.0336601</v>
      </c>
    </row>
    <row r="12" ht="12.75"/>
    <row r="13" ht="12.75"/>
    <row r="14" spans="1:15" ht="12.75">
      <c r="A14" s="3" t="s">
        <v>15</v>
      </c>
      <c r="O14" s="3" t="s">
        <v>26</v>
      </c>
    </row>
    <row r="15" spans="1:20" s="33" customFormat="1" ht="51">
      <c r="A15" s="4"/>
      <c r="B15" s="4" t="s">
        <v>1</v>
      </c>
      <c r="C15" s="4"/>
      <c r="D15" s="4" t="s">
        <v>17</v>
      </c>
      <c r="E15" s="4" t="s">
        <v>2</v>
      </c>
      <c r="F15" s="4" t="s">
        <v>3</v>
      </c>
      <c r="G15" s="4"/>
      <c r="H15" s="4" t="s">
        <v>4</v>
      </c>
      <c r="I15" s="4"/>
      <c r="J15" s="4" t="s">
        <v>5</v>
      </c>
      <c r="K15" s="4"/>
      <c r="L15" s="24" t="s">
        <v>6</v>
      </c>
      <c r="M15" s="25" t="s">
        <v>7</v>
      </c>
      <c r="O15" s="4" t="s">
        <v>17</v>
      </c>
      <c r="P15" s="4" t="s">
        <v>2</v>
      </c>
      <c r="Q15" s="4" t="s">
        <v>3</v>
      </c>
      <c r="R15" s="4" t="s">
        <v>4</v>
      </c>
      <c r="S15" s="4" t="s">
        <v>5</v>
      </c>
      <c r="T15" s="24" t="s">
        <v>6</v>
      </c>
    </row>
    <row r="16" spans="1:12" ht="12.75">
      <c r="A16" s="20" t="s">
        <v>8</v>
      </c>
      <c r="L16" s="34"/>
    </row>
    <row r="17" spans="1:12" ht="12.75">
      <c r="A17" s="20" t="s">
        <v>9</v>
      </c>
      <c r="L17" s="34"/>
    </row>
    <row r="18" spans="1:20" ht="12.75">
      <c r="A18" s="20" t="s">
        <v>10</v>
      </c>
      <c r="B18" s="35">
        <v>60958</v>
      </c>
      <c r="C18" s="35"/>
      <c r="D18" s="35">
        <v>59893.28</v>
      </c>
      <c r="E18" s="35">
        <v>55083</v>
      </c>
      <c r="F18" s="36">
        <v>57195</v>
      </c>
      <c r="G18" s="36"/>
      <c r="H18" s="36">
        <v>56061</v>
      </c>
      <c r="I18" s="36"/>
      <c r="J18" s="37">
        <v>50670</v>
      </c>
      <c r="K18" s="37"/>
      <c r="L18" s="38">
        <v>32178</v>
      </c>
      <c r="M18" s="9">
        <f>NAC!J24</f>
        <v>53176.06788835094</v>
      </c>
      <c r="O18" s="16">
        <f>D18/D7</f>
        <v>0.0028780064546656157</v>
      </c>
      <c r="P18" s="16">
        <f>E18/E7</f>
        <v>0.0028269522177689827</v>
      </c>
      <c r="Q18" s="16">
        <f>F18/F7</f>
        <v>0.0026572858135643254</v>
      </c>
      <c r="R18" s="16">
        <f>H18/H7</f>
        <v>0.0027107660364385057</v>
      </c>
      <c r="S18" s="16">
        <f>J18/J7</f>
        <v>0.002795372447657244</v>
      </c>
      <c r="T18" s="16">
        <f>L18/L7</f>
        <v>0.0030320742344643885</v>
      </c>
    </row>
    <row r="19" spans="1:20" ht="12.75">
      <c r="A19" s="20" t="s">
        <v>11</v>
      </c>
      <c r="B19" s="35">
        <v>108040</v>
      </c>
      <c r="C19" s="35"/>
      <c r="D19" s="35">
        <v>112529</v>
      </c>
      <c r="E19" s="35">
        <v>115268</v>
      </c>
      <c r="F19" s="36">
        <v>109115</v>
      </c>
      <c r="G19" s="36"/>
      <c r="H19" s="36">
        <v>70701</v>
      </c>
      <c r="I19" s="36"/>
      <c r="J19" s="37">
        <v>65897</v>
      </c>
      <c r="K19" s="37"/>
      <c r="L19" s="38">
        <v>37170</v>
      </c>
      <c r="M19" s="21">
        <f>NAC!J25</f>
        <v>59720.9</v>
      </c>
      <c r="O19" s="16">
        <f>D19/D8</f>
        <v>0.002232003348609988</v>
      </c>
      <c r="P19" s="16">
        <f>E19/E8</f>
        <v>0.00213547865805208</v>
      </c>
      <c r="Q19" s="16">
        <f>F19/F8</f>
        <v>0.002428064027546616</v>
      </c>
      <c r="R19" s="16">
        <f>H19/H8</f>
        <v>0.0029307336090367126</v>
      </c>
      <c r="S19" s="16">
        <f>J19/J8</f>
        <v>0.00327676276107329</v>
      </c>
      <c r="T19" s="16">
        <f>L19/L8</f>
        <v>0.0030938917487480224</v>
      </c>
    </row>
    <row r="20" spans="1:20" ht="12.75">
      <c r="A20" s="20" t="s">
        <v>12</v>
      </c>
      <c r="B20" s="35">
        <v>182</v>
      </c>
      <c r="C20" s="35"/>
      <c r="D20" s="35">
        <v>169.47</v>
      </c>
      <c r="E20" s="35">
        <v>168</v>
      </c>
      <c r="F20" s="36">
        <v>148</v>
      </c>
      <c r="G20" s="36"/>
      <c r="H20" s="36">
        <v>121</v>
      </c>
      <c r="I20" s="36"/>
      <c r="J20" s="37">
        <v>99</v>
      </c>
      <c r="K20" s="37"/>
      <c r="L20" s="38">
        <v>42</v>
      </c>
      <c r="M20" s="21">
        <f>NAC!J26</f>
        <v>72</v>
      </c>
      <c r="O20" s="16">
        <f>D20/D9</f>
        <v>0.0027989363810530486</v>
      </c>
      <c r="P20" s="16">
        <f>E20/E9</f>
        <v>0.00276211301645759</v>
      </c>
      <c r="Q20" s="16">
        <f>F20/F9</f>
        <v>0.0027104737834917495</v>
      </c>
      <c r="R20" s="16">
        <f>H20/H9</f>
        <v>0.002850748026858287</v>
      </c>
      <c r="S20" s="16">
        <f>J20/J9</f>
        <v>0.003709671375576123</v>
      </c>
      <c r="T20" s="16">
        <f>L20/L9</f>
        <v>0.0027635215159889457</v>
      </c>
    </row>
    <row r="21" spans="1:20" ht="12.75">
      <c r="A21" s="20" t="s">
        <v>13</v>
      </c>
      <c r="B21" s="35">
        <v>3072</v>
      </c>
      <c r="C21" s="35"/>
      <c r="D21" s="35">
        <v>3038</v>
      </c>
      <c r="E21" s="35">
        <v>3036</v>
      </c>
      <c r="F21" s="36">
        <v>3056</v>
      </c>
      <c r="G21" s="36"/>
      <c r="H21" s="36">
        <v>3069</v>
      </c>
      <c r="I21" s="36"/>
      <c r="J21" s="37">
        <v>3071</v>
      </c>
      <c r="K21" s="37"/>
      <c r="L21" s="38">
        <v>2061</v>
      </c>
      <c r="M21" s="21">
        <f>NAC!J27</f>
        <v>3084.000000000001</v>
      </c>
      <c r="O21" s="16">
        <f>D21/D10</f>
        <v>0.002797540227302446</v>
      </c>
      <c r="P21" s="16">
        <f>E21/E10</f>
        <v>0.0027819801724351216</v>
      </c>
      <c r="Q21" s="16">
        <f>F21/F10</f>
        <v>0.002785045689877507</v>
      </c>
      <c r="R21" s="16">
        <f>H21/H10</f>
        <v>0.002646148168777521</v>
      </c>
      <c r="S21" s="16">
        <f>J21/J10</f>
        <v>0.00306630854792168</v>
      </c>
      <c r="T21" s="16">
        <f>L21/L10</f>
        <v>0.003155704383535216</v>
      </c>
    </row>
    <row r="22" spans="1:13" ht="13.5" thickBot="1">
      <c r="A22" s="16" t="s">
        <v>14</v>
      </c>
      <c r="B22" s="17">
        <f>SUM(B18:B21)</f>
        <v>172252</v>
      </c>
      <c r="C22" s="17"/>
      <c r="D22" s="17">
        <f aca="true" t="shared" si="1" ref="D22:M22">SUM(D18:D21)</f>
        <v>175629.75</v>
      </c>
      <c r="E22" s="17">
        <f t="shared" si="1"/>
        <v>173555</v>
      </c>
      <c r="F22" s="17">
        <f t="shared" si="1"/>
        <v>169514</v>
      </c>
      <c r="G22" s="17"/>
      <c r="H22" s="17">
        <f t="shared" si="1"/>
        <v>129952</v>
      </c>
      <c r="I22" s="17"/>
      <c r="J22" s="17">
        <f t="shared" si="1"/>
        <v>119737</v>
      </c>
      <c r="K22" s="17"/>
      <c r="L22" s="32">
        <f t="shared" si="1"/>
        <v>71451</v>
      </c>
      <c r="M22" s="39">
        <f t="shared" si="1"/>
        <v>116052.96788835095</v>
      </c>
    </row>
    <row r="23" ht="12.75"/>
    <row r="24" ht="12.75"/>
    <row r="26" ht="12.75">
      <c r="A26" s="3" t="s">
        <v>16</v>
      </c>
    </row>
    <row r="27" spans="2:13" s="33" customFormat="1" ht="25.5">
      <c r="B27" s="4" t="s">
        <v>1</v>
      </c>
      <c r="C27" s="4"/>
      <c r="D27" s="4" t="s">
        <v>17</v>
      </c>
      <c r="E27" s="4" t="s">
        <v>2</v>
      </c>
      <c r="F27" s="4" t="s">
        <v>3</v>
      </c>
      <c r="G27" s="4"/>
      <c r="H27" s="4" t="s">
        <v>4</v>
      </c>
      <c r="I27" s="4"/>
      <c r="J27" s="4" t="s">
        <v>5</v>
      </c>
      <c r="K27" s="4"/>
      <c r="L27" s="40"/>
      <c r="M27" s="25" t="s">
        <v>7</v>
      </c>
    </row>
    <row r="28" spans="1:13" ht="12.75">
      <c r="A28" s="41" t="s">
        <v>8</v>
      </c>
      <c r="B28" s="42">
        <v>2340</v>
      </c>
      <c r="C28" s="42"/>
      <c r="D28" s="42">
        <v>2342</v>
      </c>
      <c r="E28" s="42">
        <v>2318</v>
      </c>
      <c r="F28" s="43">
        <v>2316</v>
      </c>
      <c r="G28" s="43"/>
      <c r="H28" s="43">
        <v>2318</v>
      </c>
      <c r="I28" s="43"/>
      <c r="J28" s="43">
        <v>2320</v>
      </c>
      <c r="K28" s="43"/>
      <c r="L28" s="43"/>
      <c r="M28" s="43">
        <v>2322</v>
      </c>
    </row>
    <row r="29" spans="1:13" ht="12.75">
      <c r="A29" s="41" t="s">
        <v>9</v>
      </c>
      <c r="B29" s="42">
        <v>395</v>
      </c>
      <c r="C29" s="42"/>
      <c r="D29" s="42">
        <v>396</v>
      </c>
      <c r="E29" s="42">
        <v>399</v>
      </c>
      <c r="F29" s="43">
        <v>391</v>
      </c>
      <c r="G29" s="43"/>
      <c r="H29" s="43">
        <v>391</v>
      </c>
      <c r="I29" s="43"/>
      <c r="J29" s="43">
        <v>391</v>
      </c>
      <c r="K29" s="43"/>
      <c r="L29" s="43"/>
      <c r="M29" s="43">
        <v>391</v>
      </c>
    </row>
    <row r="30" spans="1:13" ht="12.75">
      <c r="A30" s="41" t="s">
        <v>10</v>
      </c>
      <c r="B30" s="42">
        <v>39</v>
      </c>
      <c r="C30" s="42"/>
      <c r="D30" s="42">
        <v>39</v>
      </c>
      <c r="E30" s="42">
        <v>41</v>
      </c>
      <c r="F30" s="43">
        <v>41</v>
      </c>
      <c r="G30" s="43"/>
      <c r="H30" s="43">
        <v>41</v>
      </c>
      <c r="I30" s="43"/>
      <c r="J30" s="43">
        <v>39</v>
      </c>
      <c r="K30" s="43"/>
      <c r="L30" s="43"/>
      <c r="M30" s="43">
        <v>38</v>
      </c>
    </row>
    <row r="31" spans="1:13" ht="12.75">
      <c r="A31" s="41" t="s">
        <v>11</v>
      </c>
      <c r="B31" s="42">
        <v>3</v>
      </c>
      <c r="C31" s="42"/>
      <c r="D31" s="42">
        <v>3</v>
      </c>
      <c r="E31" s="42">
        <v>3</v>
      </c>
      <c r="F31" s="43">
        <v>3</v>
      </c>
      <c r="G31" s="43"/>
      <c r="H31" s="43">
        <v>3</v>
      </c>
      <c r="I31" s="43"/>
      <c r="J31" s="43">
        <v>3</v>
      </c>
      <c r="K31" s="43"/>
      <c r="L31" s="43"/>
      <c r="M31" s="43">
        <v>3</v>
      </c>
    </row>
    <row r="32" spans="1:13" ht="12.75">
      <c r="A32" s="41" t="s">
        <v>12</v>
      </c>
      <c r="B32" s="44">
        <v>23</v>
      </c>
      <c r="C32" s="44"/>
      <c r="D32" s="42">
        <v>46</v>
      </c>
      <c r="E32" s="44">
        <v>46</v>
      </c>
      <c r="F32" s="44">
        <v>45</v>
      </c>
      <c r="G32" s="44"/>
      <c r="H32" s="44">
        <v>38</v>
      </c>
      <c r="I32" s="44"/>
      <c r="J32" s="43">
        <v>17</v>
      </c>
      <c r="K32" s="43"/>
      <c r="L32" s="43"/>
      <c r="M32" s="43">
        <v>17</v>
      </c>
    </row>
    <row r="33" spans="1:13" ht="12.75">
      <c r="A33" s="41" t="s">
        <v>13</v>
      </c>
      <c r="B33" s="44">
        <v>900</v>
      </c>
      <c r="C33" s="44"/>
      <c r="D33" s="42">
        <v>903</v>
      </c>
      <c r="E33" s="44">
        <v>907</v>
      </c>
      <c r="F33" s="44">
        <v>909</v>
      </c>
      <c r="G33" s="44"/>
      <c r="H33" s="44">
        <v>916</v>
      </c>
      <c r="I33" s="44"/>
      <c r="J33" s="42">
        <v>915</v>
      </c>
      <c r="K33" s="42"/>
      <c r="L33" s="42"/>
      <c r="M33" s="42">
        <v>922</v>
      </c>
    </row>
    <row r="34" spans="1:13" ht="13.5" thickBot="1">
      <c r="A34" s="45" t="s">
        <v>14</v>
      </c>
      <c r="B34" s="46">
        <v>2802</v>
      </c>
      <c r="C34" s="46"/>
      <c r="D34" s="46"/>
      <c r="E34" s="47">
        <v>2783</v>
      </c>
      <c r="F34" s="48">
        <v>2772</v>
      </c>
      <c r="G34" s="48"/>
      <c r="H34" s="48">
        <v>2769</v>
      </c>
      <c r="I34" s="48"/>
      <c r="J34" s="48">
        <v>2767</v>
      </c>
      <c r="K34" s="48"/>
      <c r="L34" s="48"/>
      <c r="M34" s="48">
        <v>2768</v>
      </c>
    </row>
    <row r="35" spans="10:11" ht="12.75">
      <c r="J35" s="23"/>
      <c r="K35" s="23"/>
    </row>
    <row r="37" ht="12.75">
      <c r="A37" s="3" t="s">
        <v>18</v>
      </c>
    </row>
    <row r="38" spans="1:12" ht="25.5" customHeight="1">
      <c r="A38" s="33"/>
      <c r="D38" s="4" t="s">
        <v>17</v>
      </c>
      <c r="E38" s="4" t="s">
        <v>2</v>
      </c>
      <c r="F38" s="4" t="s">
        <v>3</v>
      </c>
      <c r="G38" s="4"/>
      <c r="H38" s="4" t="s">
        <v>4</v>
      </c>
      <c r="I38" s="4"/>
      <c r="J38" s="4" t="s">
        <v>5</v>
      </c>
      <c r="K38" s="4"/>
      <c r="L38" s="33" t="s">
        <v>19</v>
      </c>
    </row>
    <row r="39" spans="1:12" ht="12.75">
      <c r="A39" s="41" t="s">
        <v>8</v>
      </c>
      <c r="D39" s="29">
        <f aca="true" t="shared" si="2" ref="D39:J42">D5/D28</f>
        <v>11485.828351836037</v>
      </c>
      <c r="E39" s="29">
        <f t="shared" si="2"/>
        <v>11172.277394305436</v>
      </c>
      <c r="F39" s="29">
        <f t="shared" si="2"/>
        <v>11688.072970639032</v>
      </c>
      <c r="G39" s="29"/>
      <c r="H39" s="29">
        <f t="shared" si="2"/>
        <v>11473.768334771356</v>
      </c>
      <c r="I39" s="29"/>
      <c r="J39" s="29">
        <f t="shared" si="2"/>
        <v>11517.181034482759</v>
      </c>
      <c r="K39" s="29"/>
      <c r="L39" s="49">
        <f>AVERAGE(D39:J39)</f>
        <v>11467.425617206925</v>
      </c>
    </row>
    <row r="40" spans="1:12" ht="12.75">
      <c r="A40" s="41" t="s">
        <v>9</v>
      </c>
      <c r="D40" s="29">
        <f t="shared" si="2"/>
        <v>32998.30808080808</v>
      </c>
      <c r="E40" s="29">
        <f t="shared" si="2"/>
        <v>32564.02506265664</v>
      </c>
      <c r="F40" s="29">
        <f t="shared" si="2"/>
        <v>31637.442455242966</v>
      </c>
      <c r="G40" s="29"/>
      <c r="H40" s="29">
        <f t="shared" si="2"/>
        <v>32206.31713554987</v>
      </c>
      <c r="I40" s="29"/>
      <c r="J40" s="29">
        <f t="shared" si="2"/>
        <v>29232.460358056265</v>
      </c>
      <c r="K40" s="29"/>
      <c r="L40" s="49">
        <f>AVERAGE(D40:J40)</f>
        <v>31727.71061846277</v>
      </c>
    </row>
    <row r="41" spans="1:12" ht="12.75">
      <c r="A41" s="41" t="s">
        <v>10</v>
      </c>
      <c r="D41" s="29">
        <f t="shared" si="2"/>
        <v>533607.2564102564</v>
      </c>
      <c r="E41" s="29">
        <f t="shared" si="2"/>
        <v>475242.48780487804</v>
      </c>
      <c r="F41" s="29">
        <f t="shared" si="2"/>
        <v>524971.756097561</v>
      </c>
      <c r="G41" s="29"/>
      <c r="H41" s="29">
        <f t="shared" si="2"/>
        <v>504411.46341463417</v>
      </c>
      <c r="I41" s="29"/>
      <c r="J41" s="29">
        <f t="shared" si="2"/>
        <v>464779.1282051282</v>
      </c>
      <c r="K41" s="29"/>
      <c r="L41" s="49">
        <f>AVERAGE(D41:J41)</f>
        <v>500602.4183864915</v>
      </c>
    </row>
    <row r="42" spans="1:11" ht="12.75">
      <c r="A42" s="41" t="s">
        <v>11</v>
      </c>
      <c r="D42" s="29">
        <f t="shared" si="2"/>
        <v>16805381</v>
      </c>
      <c r="E42" s="29">
        <f t="shared" si="2"/>
        <v>17992531.333333332</v>
      </c>
      <c r="F42" s="29">
        <f t="shared" si="2"/>
        <v>14979698.333333334</v>
      </c>
      <c r="G42" s="29"/>
      <c r="H42" s="29">
        <f t="shared" si="2"/>
        <v>8041331.333333333</v>
      </c>
      <c r="I42" s="29"/>
      <c r="J42" s="29">
        <f t="shared" si="2"/>
        <v>6703465.666666667</v>
      </c>
      <c r="K42" s="29"/>
    </row>
    <row r="43" spans="1:12" ht="12.75">
      <c r="A43" s="41" t="s">
        <v>12</v>
      </c>
      <c r="D43" s="29">
        <f aca="true" t="shared" si="3" ref="D43:J44">D9/D32</f>
        <v>1316.2608695652175</v>
      </c>
      <c r="E43" s="29">
        <f t="shared" si="3"/>
        <v>1322.2391304347825</v>
      </c>
      <c r="F43" s="29">
        <f t="shared" si="3"/>
        <v>1213.4</v>
      </c>
      <c r="G43" s="29"/>
      <c r="H43" s="29">
        <f t="shared" si="3"/>
        <v>1116.9736842105262</v>
      </c>
      <c r="I43" s="29"/>
      <c r="J43" s="49">
        <f>J9/J32</f>
        <v>1569.8235294117646</v>
      </c>
      <c r="K43" s="49"/>
      <c r="L43" s="29"/>
    </row>
    <row r="44" spans="1:12" ht="12.75">
      <c r="A44" s="41" t="s">
        <v>13</v>
      </c>
      <c r="D44" s="29">
        <f t="shared" si="3"/>
        <v>1202.606866002215</v>
      </c>
      <c r="E44" s="29">
        <f t="shared" si="3"/>
        <v>1203.207276736494</v>
      </c>
      <c r="F44" s="29">
        <f t="shared" si="3"/>
        <v>1207.1386138613861</v>
      </c>
      <c r="G44" s="29"/>
      <c r="H44" s="29">
        <f t="shared" si="3"/>
        <v>1266.156113537118</v>
      </c>
      <c r="I44" s="29"/>
      <c r="J44" s="49">
        <f t="shared" si="3"/>
        <v>1094.568306010929</v>
      </c>
      <c r="K44" s="49"/>
      <c r="L44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1">
      <selection activeCell="M34" sqref="M34"/>
    </sheetView>
  </sheetViews>
  <sheetFormatPr defaultColWidth="10.28125" defaultRowHeight="12.75"/>
  <cols>
    <col min="1" max="4" width="10.28125" style="0" customWidth="1"/>
    <col min="5" max="5" width="3.421875" style="0" customWidth="1"/>
    <col min="6" max="8" width="10.28125" style="0" customWidth="1"/>
    <col min="9" max="9" width="3.421875" style="0" customWidth="1"/>
  </cols>
  <sheetData>
    <row r="2" spans="1:12" ht="12.75">
      <c r="A2" s="2"/>
      <c r="B2" s="2" t="s">
        <v>27</v>
      </c>
      <c r="C2" s="2"/>
      <c r="D2" s="2"/>
      <c r="E2" s="2"/>
      <c r="F2" s="2" t="s">
        <v>28</v>
      </c>
      <c r="G2" s="2"/>
      <c r="H2" s="2"/>
      <c r="I2" s="2"/>
      <c r="J2" s="2" t="s">
        <v>29</v>
      </c>
      <c r="K2" s="2"/>
      <c r="L2" s="2"/>
    </row>
    <row r="3" spans="1:12" ht="12.75">
      <c r="A3" s="2"/>
      <c r="B3" s="7" t="s">
        <v>21</v>
      </c>
      <c r="C3" s="7" t="s">
        <v>22</v>
      </c>
      <c r="D3" s="7" t="s">
        <v>23</v>
      </c>
      <c r="E3" s="2"/>
      <c r="F3" s="7" t="s">
        <v>21</v>
      </c>
      <c r="G3" s="7" t="s">
        <v>22</v>
      </c>
      <c r="H3" s="7" t="s">
        <v>23</v>
      </c>
      <c r="I3" s="2"/>
      <c r="J3" s="7" t="s">
        <v>21</v>
      </c>
      <c r="K3" s="7" t="s">
        <v>22</v>
      </c>
      <c r="L3" s="7" t="s">
        <v>23</v>
      </c>
    </row>
    <row r="4" spans="1:12" ht="12.75">
      <c r="A4" s="2">
        <v>1</v>
      </c>
      <c r="B4" s="50">
        <v>40057</v>
      </c>
      <c r="C4" s="10">
        <v>1388956</v>
      </c>
      <c r="D4" s="10">
        <v>5846.7</v>
      </c>
      <c r="E4" s="2"/>
      <c r="F4" s="50">
        <v>40057</v>
      </c>
      <c r="G4" s="10">
        <v>2088</v>
      </c>
      <c r="H4" s="10">
        <v>6</v>
      </c>
      <c r="I4" s="2"/>
      <c r="J4" s="50">
        <v>40057</v>
      </c>
      <c r="K4" s="10">
        <v>68700</v>
      </c>
      <c r="L4" s="10">
        <v>255.6</v>
      </c>
    </row>
    <row r="5" spans="1:12" ht="12.75">
      <c r="A5" s="2">
        <v>2</v>
      </c>
      <c r="B5" s="50">
        <v>40087</v>
      </c>
      <c r="C5" s="10">
        <v>1893443</v>
      </c>
      <c r="D5" s="10">
        <v>5790.5</v>
      </c>
      <c r="E5" s="2"/>
      <c r="F5" s="50">
        <v>40087</v>
      </c>
      <c r="G5" s="10">
        <v>2088</v>
      </c>
      <c r="H5" s="10">
        <v>6</v>
      </c>
      <c r="I5" s="2"/>
      <c r="J5" s="50">
        <v>40087</v>
      </c>
      <c r="K5" s="10">
        <v>80160</v>
      </c>
      <c r="L5" s="10">
        <v>255.6</v>
      </c>
    </row>
    <row r="6" spans="1:12" ht="12.75">
      <c r="A6" s="2">
        <v>3</v>
      </c>
      <c r="B6" s="50">
        <v>40118</v>
      </c>
      <c r="C6" s="10">
        <v>1920514</v>
      </c>
      <c r="D6" s="10">
        <v>5404.4</v>
      </c>
      <c r="E6" s="2"/>
      <c r="F6" s="50">
        <v>40118</v>
      </c>
      <c r="G6" s="10">
        <v>2088</v>
      </c>
      <c r="H6" s="10">
        <v>6</v>
      </c>
      <c r="I6" s="2"/>
      <c r="J6" s="50">
        <v>40118</v>
      </c>
      <c r="K6" s="10">
        <v>97360</v>
      </c>
      <c r="L6" s="10">
        <v>255.6</v>
      </c>
    </row>
    <row r="7" spans="1:12" ht="12.75">
      <c r="A7" s="2">
        <v>4</v>
      </c>
      <c r="B7" s="50">
        <v>40148</v>
      </c>
      <c r="C7" s="10">
        <v>1285449</v>
      </c>
      <c r="D7" s="10">
        <v>5509.4</v>
      </c>
      <c r="E7" s="2"/>
      <c r="F7" s="50">
        <v>40148</v>
      </c>
      <c r="G7" s="10">
        <v>2088</v>
      </c>
      <c r="H7" s="10">
        <v>6</v>
      </c>
      <c r="I7" s="2"/>
      <c r="J7" s="50">
        <v>40148</v>
      </c>
      <c r="K7" s="10">
        <v>106702</v>
      </c>
      <c r="L7" s="10">
        <v>257.2</v>
      </c>
    </row>
    <row r="8" spans="1:12" ht="12.75">
      <c r="A8" s="2">
        <v>5</v>
      </c>
      <c r="B8" s="50">
        <v>40179</v>
      </c>
      <c r="C8" s="10">
        <v>1170086</v>
      </c>
      <c r="D8" s="10">
        <v>3471.7</v>
      </c>
      <c r="E8" s="2"/>
      <c r="F8" s="50">
        <v>40179</v>
      </c>
      <c r="G8" s="10">
        <v>2088</v>
      </c>
      <c r="H8" s="10">
        <v>6</v>
      </c>
      <c r="I8" s="2"/>
      <c r="J8" s="50">
        <v>40179</v>
      </c>
      <c r="K8" s="10">
        <v>117300</v>
      </c>
      <c r="L8" s="10">
        <v>257.2</v>
      </c>
    </row>
    <row r="9" spans="1:12" ht="12.75">
      <c r="A9" s="2">
        <v>6</v>
      </c>
      <c r="B9" s="50">
        <v>40210</v>
      </c>
      <c r="C9" s="10">
        <v>1275424</v>
      </c>
      <c r="D9" s="10">
        <v>3352.5</v>
      </c>
      <c r="E9" s="2"/>
      <c r="F9" s="50">
        <v>40210</v>
      </c>
      <c r="G9" s="10">
        <v>2088</v>
      </c>
      <c r="H9" s="10">
        <v>6</v>
      </c>
      <c r="I9" s="2"/>
      <c r="J9" s="50">
        <v>40210</v>
      </c>
      <c r="K9" s="10">
        <v>113992</v>
      </c>
      <c r="L9" s="10">
        <v>257.2</v>
      </c>
    </row>
    <row r="10" spans="1:12" ht="12.75">
      <c r="A10" s="2">
        <v>7</v>
      </c>
      <c r="B10" s="50">
        <v>40238</v>
      </c>
      <c r="C10" s="10">
        <v>1235918</v>
      </c>
      <c r="D10" s="10">
        <v>3387.4</v>
      </c>
      <c r="E10" s="2"/>
      <c r="F10" s="50">
        <v>40238</v>
      </c>
      <c r="G10" s="10">
        <v>2088</v>
      </c>
      <c r="H10" s="10">
        <v>6</v>
      </c>
      <c r="I10" s="2"/>
      <c r="J10" s="50">
        <v>40238</v>
      </c>
      <c r="K10" s="10">
        <v>92760</v>
      </c>
      <c r="L10" s="10">
        <v>257.2</v>
      </c>
    </row>
    <row r="11" spans="1:12" ht="12.75">
      <c r="A11" s="2">
        <v>8</v>
      </c>
      <c r="B11" s="50">
        <v>40269</v>
      </c>
      <c r="C11" s="10">
        <v>1413675</v>
      </c>
      <c r="D11" s="10">
        <v>5444.1</v>
      </c>
      <c r="E11" s="2"/>
      <c r="F11" s="50">
        <v>40269</v>
      </c>
      <c r="G11" s="10">
        <v>1836</v>
      </c>
      <c r="H11" s="10">
        <v>6</v>
      </c>
      <c r="I11" s="2"/>
      <c r="J11" s="50">
        <v>40269</v>
      </c>
      <c r="K11" s="10">
        <v>87723</v>
      </c>
      <c r="L11" s="10">
        <v>257.2</v>
      </c>
    </row>
    <row r="12" spans="1:12" ht="12.75">
      <c r="A12" s="2">
        <v>9</v>
      </c>
      <c r="B12" s="50">
        <v>40299</v>
      </c>
      <c r="C12" s="10">
        <v>1923037</v>
      </c>
      <c r="D12" s="10">
        <v>5470.2</v>
      </c>
      <c r="E12" s="2"/>
      <c r="F12" s="50">
        <v>40299</v>
      </c>
      <c r="G12" s="10">
        <v>1773</v>
      </c>
      <c r="H12" s="10">
        <v>6</v>
      </c>
      <c r="I12" s="2"/>
      <c r="J12" s="50">
        <v>40299</v>
      </c>
      <c r="K12" s="10">
        <v>70779</v>
      </c>
      <c r="L12" s="10">
        <v>257.8</v>
      </c>
    </row>
    <row r="13" spans="1:12" ht="12.75">
      <c r="A13" s="2">
        <v>10</v>
      </c>
      <c r="B13" s="50">
        <v>40330</v>
      </c>
      <c r="C13" s="10">
        <v>1771071</v>
      </c>
      <c r="D13" s="10">
        <v>5425.6</v>
      </c>
      <c r="E13" s="2"/>
      <c r="F13" s="50">
        <v>40330</v>
      </c>
      <c r="G13" s="10">
        <v>1773</v>
      </c>
      <c r="H13" s="10">
        <v>6</v>
      </c>
      <c r="I13" s="2"/>
      <c r="J13" s="50">
        <v>40330</v>
      </c>
      <c r="K13" s="10">
        <v>60439</v>
      </c>
      <c r="L13" s="10">
        <v>257.8</v>
      </c>
    </row>
    <row r="14" spans="1:12" ht="12.75">
      <c r="A14" s="2">
        <v>11</v>
      </c>
      <c r="B14" s="50">
        <v>40360</v>
      </c>
      <c r="C14" s="10">
        <v>1811818</v>
      </c>
      <c r="D14" s="10">
        <v>5332.1</v>
      </c>
      <c r="E14" s="2"/>
      <c r="F14" s="50">
        <v>40360</v>
      </c>
      <c r="G14" s="10">
        <v>1773</v>
      </c>
      <c r="H14" s="10">
        <v>6</v>
      </c>
      <c r="I14" s="2"/>
      <c r="J14" s="50">
        <v>40360</v>
      </c>
      <c r="K14" s="10">
        <v>52320</v>
      </c>
      <c r="L14" s="10">
        <v>257.8</v>
      </c>
    </row>
    <row r="15" spans="1:12" ht="12.75">
      <c r="A15" s="2">
        <v>12</v>
      </c>
      <c r="B15" s="50">
        <v>40391</v>
      </c>
      <c r="C15" s="10">
        <v>1412966</v>
      </c>
      <c r="D15" s="10">
        <v>5286.3</v>
      </c>
      <c r="E15" s="2"/>
      <c r="F15" s="50">
        <v>40391</v>
      </c>
      <c r="G15" s="10">
        <v>1773</v>
      </c>
      <c r="H15" s="10">
        <v>6</v>
      </c>
      <c r="I15" s="2"/>
      <c r="J15" s="50">
        <v>40391</v>
      </c>
      <c r="K15" s="10">
        <v>57790</v>
      </c>
      <c r="L15" s="10">
        <v>257.8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51" t="s">
        <v>24</v>
      </c>
      <c r="C17" s="10">
        <f>SUM(C4:C15)</f>
        <v>18502357</v>
      </c>
      <c r="D17" s="10">
        <f>SUM(D4:D15)</f>
        <v>59720.9</v>
      </c>
      <c r="E17" s="2"/>
      <c r="F17" s="51" t="s">
        <v>24</v>
      </c>
      <c r="G17" s="10">
        <f>SUM(G4:G15)</f>
        <v>23544</v>
      </c>
      <c r="H17" s="10">
        <f>SUM(H4:H15)</f>
        <v>72</v>
      </c>
      <c r="I17" s="2"/>
      <c r="J17" s="51" t="s">
        <v>24</v>
      </c>
      <c r="K17" s="10">
        <f>SUM(K4:K15)</f>
        <v>1006025</v>
      </c>
      <c r="L17" s="10">
        <f>SUM(L4:L15)</f>
        <v>3084.000000000001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6">
      <selection activeCell="E42" sqref="E42"/>
    </sheetView>
  </sheetViews>
  <sheetFormatPr defaultColWidth="10.28125" defaultRowHeight="12.75"/>
  <cols>
    <col min="1" max="1" width="4.28125" style="2" customWidth="1"/>
    <col min="2" max="3" width="10.28125" style="2" customWidth="1"/>
    <col min="4" max="6" width="11.140625" style="2" bestFit="1" customWidth="1"/>
    <col min="7" max="8" width="10.28125" style="2" customWidth="1"/>
    <col min="9" max="9" width="4.421875" style="2" customWidth="1"/>
    <col min="10" max="16384" width="10.28125" style="2" customWidth="1"/>
  </cols>
  <sheetData>
    <row r="1" ht="18">
      <c r="A1" s="1" t="s">
        <v>32</v>
      </c>
    </row>
    <row r="2" ht="12.75"/>
    <row r="3" ht="12.75"/>
    <row r="4" ht="12.75">
      <c r="B4" s="3" t="s">
        <v>0</v>
      </c>
    </row>
    <row r="5" ht="12.75">
      <c r="B5" s="4"/>
    </row>
    <row r="6" spans="2:10" ht="12.75">
      <c r="B6" s="5"/>
      <c r="D6" s="6">
        <v>2005</v>
      </c>
      <c r="E6" s="6">
        <v>2006</v>
      </c>
      <c r="F6" s="6">
        <v>2007</v>
      </c>
      <c r="G6" s="6">
        <v>2008</v>
      </c>
      <c r="H6" s="6">
        <v>2009</v>
      </c>
      <c r="J6" s="7" t="s">
        <v>20</v>
      </c>
    </row>
    <row r="7" spans="2:10" ht="12.75">
      <c r="B7" s="8" t="s">
        <v>8</v>
      </c>
      <c r="D7" s="9">
        <f>Data!$L$39*Data!D28</f>
        <v>26856710.79549862</v>
      </c>
      <c r="E7" s="9">
        <f>Data!$L$39*Data!E28</f>
        <v>26581492.580685653</v>
      </c>
      <c r="F7" s="9">
        <f>Data!$L$39*Data!F28</f>
        <v>26558557.72945124</v>
      </c>
      <c r="G7" s="9">
        <f>Data!$L$39*Data!H28</f>
        <v>26581492.580685653</v>
      </c>
      <c r="H7" s="9">
        <f>Data!$L$39*Data!J28</f>
        <v>26604427.431920066</v>
      </c>
      <c r="I7" s="10"/>
      <c r="J7" s="11">
        <f>Data!$L$39*Data!M28</f>
        <v>26627362.28315448</v>
      </c>
    </row>
    <row r="8" spans="2:10" ht="12.75">
      <c r="B8" s="8" t="s">
        <v>9</v>
      </c>
      <c r="D8" s="9">
        <f>Data!$L$40*Data!D29</f>
        <v>12564173.404911257</v>
      </c>
      <c r="E8" s="9">
        <f>Data!$L$40*Data!E29</f>
        <v>12659356.536766645</v>
      </c>
      <c r="F8" s="9">
        <f>Data!$L$40*Data!F29</f>
        <v>12405534.851818943</v>
      </c>
      <c r="G8" s="9">
        <f>Data!$L$40*Data!H29</f>
        <v>12405534.851818943</v>
      </c>
      <c r="H8" s="9">
        <f>Data!$L$40*Data!J29</f>
        <v>12405534.851818943</v>
      </c>
      <c r="J8" s="11">
        <f>Data!$L$40*Data!M29</f>
        <v>12405534.851818943</v>
      </c>
    </row>
    <row r="9" spans="2:10" ht="12.75">
      <c r="B9" s="8" t="s">
        <v>10</v>
      </c>
      <c r="D9" s="9">
        <f>Data!$L$41*Data!D30</f>
        <v>19523494.317073166</v>
      </c>
      <c r="E9" s="9">
        <f>Data!$L$41*Data!E30</f>
        <v>20524699.153846152</v>
      </c>
      <c r="F9" s="9">
        <f>Data!$L$41*Data!F30</f>
        <v>20524699.153846152</v>
      </c>
      <c r="G9" s="9">
        <f>Data!$L$41*Data!H30</f>
        <v>20524699.153846152</v>
      </c>
      <c r="H9" s="9">
        <f>Data!$L$41*Data!J30</f>
        <v>19523494.317073166</v>
      </c>
      <c r="J9" s="11">
        <f>Data!$L$41*Data!M30</f>
        <v>19022891.898686677</v>
      </c>
    </row>
    <row r="10" spans="2:10" ht="12.75">
      <c r="B10" s="8" t="s">
        <v>11</v>
      </c>
      <c r="D10" s="12">
        <f>Data!D8</f>
        <v>50416143</v>
      </c>
      <c r="E10" s="12">
        <f>Data!E8</f>
        <v>53977594</v>
      </c>
      <c r="F10" s="12">
        <f>Data!F8</f>
        <v>44939095</v>
      </c>
      <c r="G10" s="12">
        <f>Data!H8</f>
        <v>24123994</v>
      </c>
      <c r="H10" s="12">
        <f>Data!J8</f>
        <v>20110397</v>
      </c>
      <c r="J10" s="13">
        <f>'Monthly Int, Street, Sent'!C17</f>
        <v>18502357</v>
      </c>
    </row>
    <row r="11" spans="2:10" ht="12.75">
      <c r="B11" s="8" t="s">
        <v>12</v>
      </c>
      <c r="D11" s="12">
        <f>Data!D9</f>
        <v>60548</v>
      </c>
      <c r="E11" s="12">
        <f>Data!E9</f>
        <v>60823</v>
      </c>
      <c r="F11" s="12">
        <f>Data!F9</f>
        <v>54603</v>
      </c>
      <c r="G11" s="12">
        <f>Data!H9</f>
        <v>42445</v>
      </c>
      <c r="H11" s="12">
        <f>Data!J9</f>
        <v>26687</v>
      </c>
      <c r="I11" s="14"/>
      <c r="J11" s="15">
        <f>'Monthly Int, Street, Sent'!G17</f>
        <v>23544</v>
      </c>
    </row>
    <row r="12" spans="2:10" ht="12.75">
      <c r="B12" s="8" t="s">
        <v>13</v>
      </c>
      <c r="D12" s="12">
        <f>Data!D10</f>
        <v>1085954</v>
      </c>
      <c r="E12" s="12">
        <f>Data!E10</f>
        <v>1091309</v>
      </c>
      <c r="F12" s="12">
        <f>Data!F10</f>
        <v>1097289</v>
      </c>
      <c r="G12" s="12">
        <f>Data!H10</f>
        <v>1159799</v>
      </c>
      <c r="H12" s="12">
        <f>Data!J10</f>
        <v>1001530</v>
      </c>
      <c r="I12" s="14"/>
      <c r="J12" s="15">
        <f>'Monthly Int, Street, Sent'!K17</f>
        <v>1006025</v>
      </c>
    </row>
    <row r="13" spans="2:10" ht="13.5" thickBot="1">
      <c r="B13" s="16" t="s">
        <v>14</v>
      </c>
      <c r="D13" s="17">
        <f>SUM(D7:D12)</f>
        <v>110507023.51748304</v>
      </c>
      <c r="E13" s="17">
        <f>SUM(E7:E12)</f>
        <v>114895274.27129844</v>
      </c>
      <c r="F13" s="17">
        <f>SUM(F7:F12)</f>
        <v>105579778.73511633</v>
      </c>
      <c r="G13" s="17">
        <f>SUM(G7:G12)</f>
        <v>84837964.58635074</v>
      </c>
      <c r="H13" s="17">
        <f>SUM(H7:H12)</f>
        <v>79672070.60081217</v>
      </c>
      <c r="J13" s="17">
        <f>SUM(J7:J12)</f>
        <v>77587715.0336601</v>
      </c>
    </row>
    <row r="14" ht="12.75"/>
    <row r="15" ht="12.75"/>
    <row r="16" spans="3:11" ht="12.75">
      <c r="C16" s="18" t="s">
        <v>30</v>
      </c>
      <c r="D16" s="18"/>
      <c r="E16" s="18"/>
      <c r="F16" s="18"/>
      <c r="G16" s="18"/>
      <c r="H16" s="18"/>
      <c r="I16" s="18"/>
      <c r="J16" s="18"/>
      <c r="K16" s="18"/>
    </row>
    <row r="17" spans="3:11" ht="12.75">
      <c r="C17" s="19" t="s">
        <v>25</v>
      </c>
      <c r="D17" s="19"/>
      <c r="E17" s="19"/>
      <c r="F17" s="19"/>
      <c r="G17" s="19"/>
      <c r="H17" s="19"/>
      <c r="I17" s="19"/>
      <c r="J17" s="19"/>
      <c r="K17" s="19"/>
    </row>
    <row r="18" ht="12.75"/>
    <row r="19" ht="12.75"/>
    <row r="20" ht="12.75">
      <c r="B20" s="3" t="s">
        <v>15</v>
      </c>
    </row>
    <row r="21" spans="2:10" ht="12.75">
      <c r="B21" s="4"/>
      <c r="D21" s="6">
        <v>2005</v>
      </c>
      <c r="E21" s="6">
        <v>2006</v>
      </c>
      <c r="F21" s="6">
        <v>2007</v>
      </c>
      <c r="G21" s="6">
        <v>2008</v>
      </c>
      <c r="H21" s="6">
        <v>2009</v>
      </c>
      <c r="J21" s="7" t="s">
        <v>20</v>
      </c>
    </row>
    <row r="22" ht="12.75">
      <c r="B22" s="20" t="s">
        <v>8</v>
      </c>
    </row>
    <row r="23" ht="12.75">
      <c r="B23" s="20" t="s">
        <v>9</v>
      </c>
    </row>
    <row r="24" spans="2:10" ht="12.75">
      <c r="B24" s="20" t="s">
        <v>10</v>
      </c>
      <c r="D24" s="9">
        <f>Data!D18</f>
        <v>59893.28</v>
      </c>
      <c r="E24" s="9">
        <f>Data!E18</f>
        <v>55083</v>
      </c>
      <c r="F24" s="9">
        <f>Data!F18</f>
        <v>57195</v>
      </c>
      <c r="G24" s="9">
        <f>Data!H18</f>
        <v>56061</v>
      </c>
      <c r="H24" s="9">
        <f>Data!J18</f>
        <v>50670</v>
      </c>
      <c r="J24" s="9">
        <f>Data!S18*NAC!J9</f>
        <v>53176.06788835094</v>
      </c>
    </row>
    <row r="25" spans="2:10" ht="12.75">
      <c r="B25" s="20" t="s">
        <v>11</v>
      </c>
      <c r="D25" s="10">
        <f>Data!D19</f>
        <v>112529</v>
      </c>
      <c r="E25" s="10">
        <f>Data!E19</f>
        <v>115268</v>
      </c>
      <c r="F25" s="10">
        <f>Data!F19</f>
        <v>109115</v>
      </c>
      <c r="G25" s="10">
        <f>Data!H19</f>
        <v>70701</v>
      </c>
      <c r="H25" s="10">
        <f>Data!J19</f>
        <v>65897</v>
      </c>
      <c r="J25" s="15">
        <f>'Monthly Int, Street, Sent'!D17</f>
        <v>59720.9</v>
      </c>
    </row>
    <row r="26" spans="2:10" ht="12.75">
      <c r="B26" s="20" t="s">
        <v>12</v>
      </c>
      <c r="D26" s="10">
        <f>Data!D20</f>
        <v>169.47</v>
      </c>
      <c r="E26" s="10">
        <f>Data!E20</f>
        <v>168</v>
      </c>
      <c r="F26" s="10">
        <f>Data!F20</f>
        <v>148</v>
      </c>
      <c r="G26" s="10">
        <f>Data!H20</f>
        <v>121</v>
      </c>
      <c r="H26" s="10">
        <f>Data!J20</f>
        <v>99</v>
      </c>
      <c r="J26" s="21">
        <f>'Monthly Int, Street, Sent'!H17</f>
        <v>72</v>
      </c>
    </row>
    <row r="27" spans="2:10" ht="12.75">
      <c r="B27" s="20" t="s">
        <v>13</v>
      </c>
      <c r="D27" s="10">
        <f>Data!D21</f>
        <v>3038</v>
      </c>
      <c r="E27" s="10">
        <f>Data!E21</f>
        <v>3036</v>
      </c>
      <c r="F27" s="10">
        <f>Data!F21</f>
        <v>3056</v>
      </c>
      <c r="G27" s="10">
        <f>Data!H21</f>
        <v>3069</v>
      </c>
      <c r="H27" s="10">
        <f>Data!J21</f>
        <v>3071</v>
      </c>
      <c r="J27" s="21">
        <f>'Monthly Int, Street, Sent'!L17</f>
        <v>3084.000000000001</v>
      </c>
    </row>
    <row r="28" spans="2:10" ht="13.5" thickBot="1">
      <c r="B28" s="16" t="s">
        <v>14</v>
      </c>
      <c r="D28" s="17">
        <f>SUM(D24:D27)</f>
        <v>175629.75</v>
      </c>
      <c r="E28" s="17">
        <f>SUM(E24:E27)</f>
        <v>173555</v>
      </c>
      <c r="F28" s="17">
        <f>SUM(F24:F27)</f>
        <v>169514</v>
      </c>
      <c r="G28" s="17">
        <f>SUM(G24:G27)</f>
        <v>129952</v>
      </c>
      <c r="H28" s="17">
        <f>SUM(H24:H27)</f>
        <v>119737</v>
      </c>
      <c r="J28" s="17">
        <f>SUM(J24:J27)</f>
        <v>116052.96788835095</v>
      </c>
    </row>
    <row r="29" ht="12.75"/>
    <row r="30" ht="12.75"/>
    <row r="31" spans="3:11" ht="12.75">
      <c r="C31" s="18" t="s">
        <v>31</v>
      </c>
      <c r="D31" s="18"/>
      <c r="E31" s="18"/>
      <c r="F31" s="18"/>
      <c r="G31" s="18"/>
      <c r="H31" s="18"/>
      <c r="I31" s="18"/>
      <c r="J31" s="18"/>
      <c r="K31" s="18"/>
    </row>
    <row r="32" spans="3:11" ht="12.75">
      <c r="C32" s="22" t="s">
        <v>25</v>
      </c>
      <c r="D32" s="22"/>
      <c r="E32" s="22"/>
      <c r="F32" s="22"/>
      <c r="G32" s="22"/>
      <c r="H32" s="22"/>
      <c r="I32" s="22"/>
      <c r="J32" s="22"/>
      <c r="K32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Manuela Ris-Schofield</cp:lastModifiedBy>
  <dcterms:created xsi:type="dcterms:W3CDTF">2010-09-28T16:14:48Z</dcterms:created>
  <dcterms:modified xsi:type="dcterms:W3CDTF">2010-10-01T01:57:38Z</dcterms:modified>
  <cp:category/>
  <cp:version/>
  <cp:contentType/>
  <cp:contentStatus/>
</cp:coreProperties>
</file>