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activeTab="1"/>
  </bookViews>
  <sheets>
    <sheet name="Board Decisions" sheetId="1" r:id="rId1"/>
    <sheet name="Board Approved Entitlement" sheetId="2" r:id="rId2"/>
  </sheets>
  <externalReferences>
    <externalReference r:id="rId5"/>
  </externalReferences>
  <definedNames>
    <definedName name="DaysInPreviousYear">'[1]Rates'!$B$22</definedName>
    <definedName name="DaysInYear">'[1]Rates'!$B$21</definedName>
    <definedName name="MofF">#REF!</definedName>
    <definedName name="_xlnm.Print_Area" localSheetId="1">'Board Approved Entitlement'!$A$3:$O$45</definedName>
    <definedName name="_xlnm.Print_Area" localSheetId="0">'Board Decisions'!$A$1:$G$36</definedName>
    <definedName name="_xlnm.Print_Titles" localSheetId="1">'Board Approved Entitlement'!$A:$A,'Board Approved Entitlement'!$3:$8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<sst xmlns="http://schemas.openxmlformats.org/spreadsheetml/2006/main" count="62" uniqueCount="44">
  <si>
    <t>Total</t>
  </si>
  <si>
    <t>Board Approved Proxy</t>
  </si>
  <si>
    <t xml:space="preserve">Number </t>
  </si>
  <si>
    <t>of months</t>
  </si>
  <si>
    <t>Amount</t>
  </si>
  <si>
    <t xml:space="preserve">Year  </t>
  </si>
  <si>
    <t>2002 Proxy</t>
  </si>
  <si>
    <t>of proxy</t>
  </si>
  <si>
    <t>Included</t>
  </si>
  <si>
    <t>in Rates</t>
  </si>
  <si>
    <t>Collection</t>
  </si>
  <si>
    <t>of</t>
  </si>
  <si>
    <t>2005 Proxy</t>
  </si>
  <si>
    <t xml:space="preserve">NOTES: </t>
  </si>
  <si>
    <t xml:space="preserve">1)  Rate recovery is based on a montly rate derived for a 12-month period. </t>
  </si>
  <si>
    <t>3)  For APH purposes, the 2002 PILs proxy starts on January 1, 2002.</t>
  </si>
  <si>
    <t>APH</t>
  </si>
  <si>
    <t>Proxy</t>
  </si>
  <si>
    <t xml:space="preserve">Main </t>
  </si>
  <si>
    <t>Customer</t>
  </si>
  <si>
    <t>Base</t>
  </si>
  <si>
    <t xml:space="preserve">Included in Rates for Year </t>
  </si>
  <si>
    <t>recovery</t>
  </si>
  <si>
    <t xml:space="preserve">of </t>
  </si>
  <si>
    <t>Reference</t>
  </si>
  <si>
    <t>Case</t>
  </si>
  <si>
    <t xml:space="preserve">Effective </t>
  </si>
  <si>
    <t xml:space="preserve">Date of </t>
  </si>
  <si>
    <t>Rates</t>
  </si>
  <si>
    <t>Decision</t>
  </si>
  <si>
    <t>Date</t>
  </si>
  <si>
    <t xml:space="preserve">Included </t>
  </si>
  <si>
    <t xml:space="preserve">in </t>
  </si>
  <si>
    <t>Total to Account for:</t>
  </si>
  <si>
    <t>Amount shown as billed</t>
  </si>
  <si>
    <t>Difference</t>
  </si>
  <si>
    <t xml:space="preserve">2004 Proxy </t>
  </si>
  <si>
    <t>EB-2010-0132</t>
  </si>
  <si>
    <t>Utility Name: Hydro One Brampton</t>
  </si>
  <si>
    <t>2)  For APH purposes, the 2001 PILs proxy starts on August 1, 2001.</t>
  </si>
  <si>
    <t>2001 Proxy</t>
  </si>
  <si>
    <t>EB-2005-0008</t>
  </si>
  <si>
    <t>EB-2002-0044</t>
  </si>
  <si>
    <t>EB-2004-0281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</si>
</sst>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[$-409]dddd\,\ mmmm\ dd\,\ yyyy"/>
    <numFmt numFmtId="212" formatCode="[$-409]d\-mmm\-yy;@"/>
    <numFmt numFmtId="213" formatCode="#,##0.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20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209" fontId="0" fillId="0" borderId="0" xfId="0" applyNumberFormat="1" applyFont="1" applyAlignment="1">
      <alignment horizontal="center" vertical="top"/>
    </xf>
    <xf numFmtId="209" fontId="0" fillId="0" borderId="0" xfId="0" applyNumberFormat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0" xfId="0" applyFont="1" applyAlignment="1">
      <alignment vertical="top"/>
    </xf>
    <xf numFmtId="3" fontId="3" fillId="0" borderId="9" xfId="0" applyNumberFormat="1" applyFont="1" applyBorder="1" applyAlignment="1">
      <alignment vertical="top"/>
    </xf>
    <xf numFmtId="3" fontId="6" fillId="33" borderId="0" xfId="0" applyNumberFormat="1" applyFont="1" applyFill="1" applyAlignment="1">
      <alignment vertical="top"/>
    </xf>
    <xf numFmtId="0" fontId="6" fillId="0" borderId="0" xfId="0" applyFont="1" applyAlignment="1">
      <alignment vertical="top"/>
    </xf>
    <xf numFmtId="212" fontId="0" fillId="0" borderId="0" xfId="0" applyNumberFormat="1" applyFont="1" applyAlignment="1" quotePrefix="1">
      <alignment horizontal="center" vertical="top"/>
    </xf>
    <xf numFmtId="4" fontId="0" fillId="0" borderId="0" xfId="42" applyFont="1" applyAlignment="1">
      <alignment/>
    </xf>
    <xf numFmtId="4" fontId="0" fillId="0" borderId="0" xfId="42" applyFont="1" applyAlignment="1" applyProtection="1">
      <alignment vertical="top"/>
      <protection locked="0"/>
    </xf>
    <xf numFmtId="4" fontId="0" fillId="0" borderId="10" xfId="42" applyFont="1" applyBorder="1" applyAlignment="1" applyProtection="1">
      <alignment vertical="top"/>
      <protection locked="0"/>
    </xf>
    <xf numFmtId="4" fontId="0" fillId="0" borderId="8" xfId="42" applyFont="1" applyBorder="1" applyAlignment="1" applyProtection="1">
      <alignment vertical="top"/>
      <protection locked="0"/>
    </xf>
    <xf numFmtId="3" fontId="0" fillId="0" borderId="0" xfId="42" applyNumberFormat="1" applyFont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3.00390625" style="0" customWidth="1"/>
    <col min="2" max="2" width="13.57421875" style="0" customWidth="1"/>
    <col min="3" max="3" width="17.00390625" style="0" customWidth="1"/>
    <col min="4" max="4" width="9.28125" style="0" bestFit="1" customWidth="1"/>
    <col min="5" max="5" width="15.8515625" style="0" customWidth="1"/>
    <col min="6" max="6" width="12.7109375" style="0" customWidth="1"/>
    <col min="7" max="7" width="3.7109375" style="0" customWidth="1"/>
    <col min="8" max="15" width="12.7109375" style="0" customWidth="1"/>
  </cols>
  <sheetData>
    <row r="1" spans="1:4" ht="12.75">
      <c r="A1" s="1" t="s">
        <v>37</v>
      </c>
      <c r="B1" s="1"/>
      <c r="C1" s="1"/>
      <c r="D1" s="1"/>
    </row>
    <row r="2" spans="1:19" ht="12.75">
      <c r="A2" s="1" t="s">
        <v>1</v>
      </c>
      <c r="B2" s="4" t="s">
        <v>25</v>
      </c>
      <c r="C2" s="4" t="s">
        <v>29</v>
      </c>
      <c r="D2" s="4" t="s">
        <v>26</v>
      </c>
      <c r="E2" s="4" t="s">
        <v>18</v>
      </c>
      <c r="F2" s="4" t="s">
        <v>0</v>
      </c>
      <c r="O2" s="4"/>
      <c r="P2" s="4"/>
      <c r="Q2" s="4"/>
      <c r="R2" s="4"/>
      <c r="S2" s="4"/>
    </row>
    <row r="3" spans="1:19" ht="12.75">
      <c r="A3" s="1" t="s">
        <v>21</v>
      </c>
      <c r="B3" s="4" t="s">
        <v>24</v>
      </c>
      <c r="C3" s="4" t="s">
        <v>30</v>
      </c>
      <c r="D3" s="4" t="s">
        <v>27</v>
      </c>
      <c r="E3" s="4" t="s">
        <v>19</v>
      </c>
      <c r="F3" s="4" t="s">
        <v>31</v>
      </c>
      <c r="O3" s="4"/>
      <c r="P3" s="4"/>
      <c r="Q3" s="4"/>
      <c r="R3" s="4"/>
      <c r="S3" s="4"/>
    </row>
    <row r="4" spans="1:19" ht="12.75">
      <c r="A4" s="1" t="s">
        <v>38</v>
      </c>
      <c r="B4" s="1"/>
      <c r="C4" s="1"/>
      <c r="D4" s="4" t="s">
        <v>28</v>
      </c>
      <c r="E4" s="4" t="s">
        <v>20</v>
      </c>
      <c r="F4" s="4" t="s">
        <v>32</v>
      </c>
      <c r="O4" s="4"/>
      <c r="P4" s="4"/>
      <c r="Q4" s="4"/>
      <c r="R4" s="4"/>
      <c r="S4" s="4"/>
    </row>
    <row r="5" spans="1:17" ht="12.75">
      <c r="A5" s="17"/>
      <c r="F5" s="4" t="s">
        <v>28</v>
      </c>
      <c r="Q5" s="4"/>
    </row>
    <row r="6" ht="12.75">
      <c r="D6" s="6"/>
    </row>
    <row r="7" spans="2:4" ht="12.75">
      <c r="B7" s="1"/>
      <c r="C7" s="1"/>
      <c r="D7" s="18"/>
    </row>
    <row r="8" spans="1:19" ht="12.75">
      <c r="A8" s="5" t="s">
        <v>40</v>
      </c>
      <c r="B8" s="1" t="s">
        <v>42</v>
      </c>
      <c r="C8" s="10"/>
      <c r="D8" s="18">
        <v>37316</v>
      </c>
      <c r="E8" s="19">
        <v>3735614.040363057</v>
      </c>
      <c r="F8" s="20">
        <f>SUM(E8:E8)</f>
        <v>3735614.040363057</v>
      </c>
      <c r="G8" s="3"/>
      <c r="R8" s="3"/>
      <c r="S8" s="3"/>
    </row>
    <row r="9" spans="2:19" ht="12.75">
      <c r="B9" s="8"/>
      <c r="C9" s="11"/>
      <c r="D9" s="18"/>
      <c r="E9" s="20"/>
      <c r="F9" s="20"/>
      <c r="G9" s="3"/>
      <c r="R9" s="3"/>
      <c r="S9" s="3"/>
    </row>
    <row r="10" spans="1:19" ht="12.75">
      <c r="A10" s="5" t="s">
        <v>6</v>
      </c>
      <c r="B10" s="1" t="s">
        <v>42</v>
      </c>
      <c r="C10" s="10"/>
      <c r="D10" s="18">
        <v>37316</v>
      </c>
      <c r="E10" s="19">
        <v>7536775.30132331</v>
      </c>
      <c r="F10" s="20">
        <f>SUM(E10:E10)</f>
        <v>7536775.30132331</v>
      </c>
      <c r="G10" s="3"/>
      <c r="R10" s="3"/>
      <c r="S10" s="3"/>
    </row>
    <row r="11" spans="1:19" ht="12.75">
      <c r="A11" s="5"/>
      <c r="B11" s="8"/>
      <c r="C11" s="10"/>
      <c r="D11" s="18"/>
      <c r="E11" s="20"/>
      <c r="F11" s="21">
        <f>SUM(F8:F10)</f>
        <v>11272389.341686366</v>
      </c>
      <c r="G11" s="3"/>
      <c r="R11" s="3"/>
      <c r="S11" s="3"/>
    </row>
    <row r="12" spans="1:19" ht="12.75">
      <c r="A12" s="5"/>
      <c r="B12" s="9"/>
      <c r="C12" s="2"/>
      <c r="D12" s="18"/>
      <c r="E12" s="20"/>
      <c r="F12" s="20"/>
      <c r="G12" s="3"/>
      <c r="R12" s="3"/>
      <c r="S12" s="3"/>
    </row>
    <row r="13" spans="3:19" ht="12.75">
      <c r="C13" s="11"/>
      <c r="D13" s="18"/>
      <c r="E13" s="20"/>
      <c r="F13" s="20"/>
      <c r="R13" s="3"/>
      <c r="S13" s="3"/>
    </row>
    <row r="14" spans="1:19" ht="12.75">
      <c r="A14" s="5" t="s">
        <v>36</v>
      </c>
      <c r="B14" s="7" t="s">
        <v>43</v>
      </c>
      <c r="C14" s="11"/>
      <c r="D14" s="18">
        <v>38047</v>
      </c>
      <c r="E14" s="20">
        <f>+E10</f>
        <v>7536775.30132331</v>
      </c>
      <c r="F14" s="22">
        <f>E14</f>
        <v>7536775.30132331</v>
      </c>
      <c r="G14" s="3"/>
      <c r="R14" s="3"/>
      <c r="S14" s="3"/>
    </row>
    <row r="15" spans="3:19" ht="12.75">
      <c r="C15" s="11"/>
      <c r="D15" s="18"/>
      <c r="E15" s="20"/>
      <c r="F15" s="20"/>
      <c r="G15" s="3"/>
      <c r="N15" s="3"/>
      <c r="R15" s="3"/>
      <c r="S15" s="3"/>
    </row>
    <row r="16" spans="3:19" ht="12.75">
      <c r="C16" s="11"/>
      <c r="D16" s="18"/>
      <c r="E16" s="20"/>
      <c r="F16" s="20"/>
      <c r="G16" s="3"/>
      <c r="R16" s="3"/>
      <c r="S16" s="3"/>
    </row>
    <row r="17" spans="1:19" ht="12.75">
      <c r="A17" s="5" t="s">
        <v>12</v>
      </c>
      <c r="B17" s="7" t="s">
        <v>41</v>
      </c>
      <c r="C17" s="11"/>
      <c r="D17" s="18">
        <v>38412</v>
      </c>
      <c r="E17" s="19">
        <v>7371915.677713213</v>
      </c>
      <c r="F17" s="22">
        <f>SUM(E17:E17)</f>
        <v>7371915.677713213</v>
      </c>
      <c r="G17" s="3"/>
      <c r="N17" s="3"/>
      <c r="R17" s="3"/>
      <c r="S17" s="3"/>
    </row>
    <row r="18" spans="1:19" ht="12.75">
      <c r="A18" s="5"/>
      <c r="B18" s="5"/>
      <c r="C18" s="11"/>
      <c r="D18" s="18"/>
      <c r="E18" s="3"/>
      <c r="F18" s="3"/>
      <c r="G18" s="3"/>
      <c r="R18" s="3"/>
      <c r="S18" s="3"/>
    </row>
    <row r="19" spans="1:19" ht="12.75">
      <c r="A19" s="5"/>
      <c r="B19" s="5"/>
      <c r="C19" s="11"/>
      <c r="D19" s="18"/>
      <c r="E19" s="3"/>
      <c r="F19" s="3"/>
      <c r="G19" s="3"/>
      <c r="R19" s="3"/>
      <c r="S19" s="3"/>
    </row>
    <row r="20" spans="1:19" ht="12.75">
      <c r="A20" s="5"/>
      <c r="B20" s="5"/>
      <c r="C20" s="11"/>
      <c r="D20" s="11"/>
      <c r="E20" s="3"/>
      <c r="F20" s="3"/>
      <c r="G20" s="3"/>
      <c r="R20" s="3"/>
      <c r="S20" s="3"/>
    </row>
    <row r="21" spans="1:19" ht="12.75">
      <c r="A21" s="5"/>
      <c r="B21" s="5"/>
      <c r="C21" s="11"/>
      <c r="D21" s="11"/>
      <c r="E21" s="3"/>
      <c r="F21" s="3"/>
      <c r="G21" s="3"/>
      <c r="N21" s="3"/>
      <c r="R21" s="3"/>
      <c r="S21" s="3"/>
    </row>
    <row r="22" spans="1:19" ht="12.75">
      <c r="A22" s="5"/>
      <c r="B22" s="5"/>
      <c r="C22" s="11"/>
      <c r="D22" s="11"/>
      <c r="E22" s="3"/>
      <c r="F22" s="3"/>
      <c r="G22" s="3"/>
      <c r="R22" s="3"/>
      <c r="S22" s="3"/>
    </row>
    <row r="23" spans="1:19" ht="12.75">
      <c r="A23" s="5"/>
      <c r="B23" s="5"/>
      <c r="C23" s="11"/>
      <c r="D23" s="11"/>
      <c r="E23" s="3"/>
      <c r="F23" s="3"/>
      <c r="G23" s="3"/>
      <c r="R23" s="3"/>
      <c r="S23" s="3"/>
    </row>
    <row r="24" spans="3:19" ht="12.75">
      <c r="C24" s="11"/>
      <c r="D24" s="11"/>
      <c r="E24" s="3"/>
      <c r="F24" s="3"/>
      <c r="G24" s="3"/>
      <c r="R24" s="3"/>
      <c r="S24" s="3"/>
    </row>
    <row r="25" spans="1:19" ht="12.75">
      <c r="A25" s="5"/>
      <c r="B25" s="5"/>
      <c r="C25" s="11"/>
      <c r="D25" s="11"/>
      <c r="E25" s="3"/>
      <c r="F25" s="3"/>
      <c r="G25" s="3"/>
      <c r="R25" s="3"/>
      <c r="S25" s="3"/>
    </row>
    <row r="26" spans="3:19" ht="12.75">
      <c r="C26" s="11"/>
      <c r="D26" s="11"/>
      <c r="E26" s="3"/>
      <c r="F26" s="3"/>
      <c r="G26" s="3"/>
      <c r="R26" s="3"/>
      <c r="S26" s="3"/>
    </row>
    <row r="27" spans="3:19" ht="12.75">
      <c r="C27" s="2"/>
      <c r="D27" s="2"/>
      <c r="G27" s="3"/>
      <c r="R27" s="3"/>
      <c r="S27" s="3"/>
    </row>
    <row r="28" spans="1:19" ht="12.75">
      <c r="A28" s="5"/>
      <c r="B28" s="5"/>
      <c r="C28" s="11"/>
      <c r="D28" s="11"/>
      <c r="E28" s="3"/>
      <c r="F28" s="3"/>
      <c r="G28" s="3"/>
      <c r="R28" s="3"/>
      <c r="S28" s="3"/>
    </row>
    <row r="29" spans="1:19" ht="12.75">
      <c r="A29" s="5"/>
      <c r="B29" s="5"/>
      <c r="C29" s="11"/>
      <c r="D29" s="11"/>
      <c r="E29" s="3"/>
      <c r="F29" s="3"/>
      <c r="G29" s="3"/>
      <c r="R29" s="3"/>
      <c r="S29" s="3"/>
    </row>
    <row r="30" spans="3:19" ht="12.75">
      <c r="C30" s="6"/>
      <c r="D30" s="6"/>
      <c r="E30" s="3"/>
      <c r="F30" s="3"/>
      <c r="G30" s="3"/>
      <c r="R30" s="3"/>
      <c r="S30" s="3"/>
    </row>
    <row r="31" spans="3:19" ht="12.75">
      <c r="C31" s="6"/>
      <c r="D31" s="6"/>
      <c r="E31" s="3"/>
      <c r="F31" s="3"/>
      <c r="G31" s="3"/>
      <c r="R31" s="3"/>
      <c r="S31" s="3"/>
    </row>
    <row r="32" spans="3:19" ht="12.75">
      <c r="C32" s="6"/>
      <c r="D32" s="6"/>
      <c r="G32" s="3"/>
      <c r="H32" s="3"/>
      <c r="I32" s="3"/>
      <c r="J32" s="3"/>
      <c r="K32" s="3"/>
      <c r="L32" s="3"/>
      <c r="R32" s="3"/>
      <c r="S32" s="3"/>
    </row>
    <row r="33" spans="1:12" ht="12.75">
      <c r="A33" s="25"/>
      <c r="B33" s="25"/>
      <c r="C33" s="25"/>
      <c r="D33" s="25"/>
      <c r="E33" s="26"/>
      <c r="H33" s="3"/>
      <c r="I33" s="3"/>
      <c r="J33" s="3"/>
      <c r="K33" s="3"/>
      <c r="L33" s="3"/>
    </row>
    <row r="34" spans="1:12" ht="12.75">
      <c r="A34" s="25"/>
      <c r="B34" s="25"/>
      <c r="C34" s="25"/>
      <c r="D34" s="25"/>
      <c r="E34" s="26"/>
      <c r="F34" s="26"/>
      <c r="H34" s="3"/>
      <c r="I34" s="3"/>
      <c r="J34" s="3"/>
      <c r="K34" s="3"/>
      <c r="L34" s="3"/>
    </row>
    <row r="35" spans="1:12" ht="12.75">
      <c r="A35" s="25"/>
      <c r="B35" s="25"/>
      <c r="C35" s="25"/>
      <c r="D35" s="25"/>
      <c r="E35" s="26"/>
      <c r="F35" s="26"/>
      <c r="H35" s="3"/>
      <c r="I35" s="3"/>
      <c r="J35" s="3"/>
      <c r="K35" s="3"/>
      <c r="L35" s="3"/>
    </row>
    <row r="36" spans="1:12" ht="12.75">
      <c r="A36" s="5"/>
      <c r="B36" s="5"/>
      <c r="C36" s="5"/>
      <c r="D36" s="5"/>
      <c r="H36" s="3"/>
      <c r="I36" s="3"/>
      <c r="J36" s="3"/>
      <c r="K36" s="3"/>
      <c r="L36" s="3"/>
    </row>
    <row r="37" spans="1:12" ht="12.75">
      <c r="A37" s="5"/>
      <c r="B37" s="5"/>
      <c r="C37" s="5"/>
      <c r="D37" s="5"/>
      <c r="H37" s="3"/>
      <c r="I37" s="3"/>
      <c r="J37" s="3"/>
      <c r="K37" s="3"/>
      <c r="L37" s="3"/>
    </row>
    <row r="38" spans="1:12" ht="12.75">
      <c r="A38" s="5"/>
      <c r="B38" s="5"/>
      <c r="C38" s="5"/>
      <c r="D38" s="5"/>
      <c r="H38" s="3"/>
      <c r="I38" s="3"/>
      <c r="J38" s="3"/>
      <c r="K38" s="3"/>
      <c r="L38" s="3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</sheetData>
  <sheetProtection/>
  <mergeCells count="3">
    <mergeCell ref="A33:E33"/>
    <mergeCell ref="A34:F34"/>
    <mergeCell ref="A35:F35"/>
  </mergeCells>
  <printOptions/>
  <pageMargins left="0.5511811023622047" right="0.35433070866141736" top="0.7874015748031497" bottom="0.3937007874015748" header="0.5118110236220472" footer="0.5118110236220472"/>
  <pageSetup fitToHeight="1" fitToWidth="1" horizontalDpi="600" verticalDpi="600" orientation="landscape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F13">
      <selection activeCell="K34" sqref="K34"/>
    </sheetView>
  </sheetViews>
  <sheetFormatPr defaultColWidth="9.140625" defaultRowHeight="12.75"/>
  <cols>
    <col min="1" max="1" width="32.421875" style="0" customWidth="1"/>
    <col min="2" max="2" width="9.8515625" style="0" customWidth="1"/>
    <col min="3" max="3" width="10.57421875" style="0" customWidth="1"/>
    <col min="4" max="4" width="11.00390625" style="0" customWidth="1"/>
    <col min="5" max="6" width="12.7109375" style="0" customWidth="1"/>
    <col min="7" max="7" width="3.7109375" style="0" customWidth="1"/>
    <col min="8" max="8" width="12.7109375" style="0" customWidth="1"/>
    <col min="9" max="9" width="32.7109375" style="0" bestFit="1" customWidth="1"/>
    <col min="10" max="14" width="12.7109375" style="0" customWidth="1"/>
    <col min="16" max="16" width="12.8515625" style="0" customWidth="1"/>
  </cols>
  <sheetData>
    <row r="1" ht="12.75">
      <c r="A1" s="1" t="str">
        <f>'Board Decisions'!A1</f>
        <v>EB-2010-0132</v>
      </c>
    </row>
    <row r="2" ht="12.75">
      <c r="A2" s="1" t="s">
        <v>1</v>
      </c>
    </row>
    <row r="3" ht="12.75">
      <c r="A3" s="1" t="s">
        <v>21</v>
      </c>
    </row>
    <row r="4" spans="1:14" ht="12.75">
      <c r="A4" s="1" t="str">
        <f>'Board Decisions'!A4</f>
        <v>Utility Name: Hydro One Brampton</v>
      </c>
      <c r="B4" s="4" t="s">
        <v>2</v>
      </c>
      <c r="C4" s="4" t="s">
        <v>5</v>
      </c>
      <c r="D4" s="4" t="s">
        <v>2</v>
      </c>
      <c r="E4" s="4" t="s">
        <v>4</v>
      </c>
      <c r="F4" s="4" t="s">
        <v>16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4">
        <v>2006</v>
      </c>
      <c r="N4" s="4" t="s">
        <v>0</v>
      </c>
    </row>
    <row r="5" spans="1:6" ht="12.75">
      <c r="A5" s="17"/>
      <c r="B5" s="4" t="s">
        <v>3</v>
      </c>
      <c r="C5" s="4" t="s">
        <v>23</v>
      </c>
      <c r="D5" s="4" t="s">
        <v>3</v>
      </c>
      <c r="E5" s="4" t="s">
        <v>8</v>
      </c>
      <c r="F5" s="4" t="s">
        <v>17</v>
      </c>
    </row>
    <row r="6" spans="1:14" ht="12.75">
      <c r="A6" s="1"/>
      <c r="B6" s="4" t="s">
        <v>7</v>
      </c>
      <c r="C6" s="4" t="s">
        <v>22</v>
      </c>
      <c r="D6" s="4" t="s">
        <v>11</v>
      </c>
      <c r="E6" s="4" t="s">
        <v>9</v>
      </c>
      <c r="F6" s="4" t="s">
        <v>4</v>
      </c>
      <c r="H6" s="23"/>
      <c r="I6" s="23"/>
      <c r="J6" s="3"/>
      <c r="K6" s="3"/>
      <c r="L6" s="23"/>
      <c r="M6" s="3"/>
      <c r="N6" s="3"/>
    </row>
    <row r="7" spans="4:14" ht="12.75">
      <c r="D7" s="4" t="s">
        <v>10</v>
      </c>
      <c r="H7" s="3"/>
      <c r="I7" s="3"/>
      <c r="J7" s="3"/>
      <c r="K7" s="3"/>
      <c r="L7" s="3"/>
      <c r="M7" s="3"/>
      <c r="N7" s="3"/>
    </row>
    <row r="8" spans="8:14" ht="12.75">
      <c r="H8" s="3"/>
      <c r="N8" s="3"/>
    </row>
    <row r="9" spans="1:8" ht="12.75">
      <c r="A9" s="5" t="s">
        <v>40</v>
      </c>
      <c r="B9">
        <v>5</v>
      </c>
      <c r="C9">
        <v>2001</v>
      </c>
      <c r="D9">
        <v>0</v>
      </c>
      <c r="E9" s="3">
        <f>+'Board Decisions'!F8</f>
        <v>3735614.040363057</v>
      </c>
      <c r="F9" s="3">
        <f>E9</f>
        <v>3735614.040363057</v>
      </c>
      <c r="H9" s="3">
        <f>F9</f>
        <v>3735614.040363057</v>
      </c>
    </row>
    <row r="11" spans="1:9" ht="12.75">
      <c r="A11" s="5" t="s">
        <v>40</v>
      </c>
      <c r="B11">
        <v>5</v>
      </c>
      <c r="C11">
        <v>2002</v>
      </c>
      <c r="D11">
        <v>10</v>
      </c>
      <c r="E11" s="3">
        <v>0</v>
      </c>
      <c r="F11" s="3">
        <f>E11</f>
        <v>0</v>
      </c>
      <c r="G11" s="3"/>
      <c r="I11" s="16">
        <v>0</v>
      </c>
    </row>
    <row r="12" spans="1:7" ht="12.75">
      <c r="A12" s="5"/>
      <c r="E12" s="3"/>
      <c r="F12" s="3"/>
      <c r="G12" s="3"/>
    </row>
    <row r="13" spans="1:10" ht="12.75">
      <c r="A13" s="5" t="s">
        <v>40</v>
      </c>
      <c r="B13">
        <v>5</v>
      </c>
      <c r="C13">
        <v>2003</v>
      </c>
      <c r="D13">
        <v>12</v>
      </c>
      <c r="E13" s="3">
        <f>+E9</f>
        <v>3735614.040363057</v>
      </c>
      <c r="F13" s="3">
        <f>E13</f>
        <v>3735614.040363057</v>
      </c>
      <c r="G13" s="3"/>
      <c r="J13" s="3">
        <f>E13</f>
        <v>3735614.040363057</v>
      </c>
    </row>
    <row r="14" spans="5:7" ht="12.75">
      <c r="E14" s="3"/>
      <c r="F14" s="3"/>
      <c r="G14" s="3"/>
    </row>
    <row r="15" spans="1:11" ht="12.75">
      <c r="A15" s="5" t="s">
        <v>40</v>
      </c>
      <c r="B15">
        <v>5</v>
      </c>
      <c r="C15">
        <v>2004</v>
      </c>
      <c r="D15">
        <v>3</v>
      </c>
      <c r="E15" s="3">
        <f>E13</f>
        <v>3735614.040363057</v>
      </c>
      <c r="F15" s="3">
        <f>D15/12*E15</f>
        <v>933903.5100907643</v>
      </c>
      <c r="G15" s="3"/>
      <c r="K15" s="3">
        <f>F15</f>
        <v>933903.5100907643</v>
      </c>
    </row>
    <row r="16" spans="1:11" ht="12.75">
      <c r="A16" s="5"/>
      <c r="E16" s="3"/>
      <c r="F16" s="3"/>
      <c r="G16" s="3"/>
      <c r="K16" s="3"/>
    </row>
    <row r="17" spans="5:7" ht="12.75">
      <c r="E17" s="3"/>
      <c r="F17" s="3"/>
      <c r="G17" s="3"/>
    </row>
    <row r="18" spans="1:9" ht="12.75">
      <c r="A18" s="5" t="s">
        <v>6</v>
      </c>
      <c r="B18">
        <v>12</v>
      </c>
      <c r="C18">
        <v>2002</v>
      </c>
      <c r="D18">
        <v>10</v>
      </c>
      <c r="E18" s="3">
        <f>+'Board Decisions'!F10</f>
        <v>7536775.30132331</v>
      </c>
      <c r="F18" s="3">
        <f>E18</f>
        <v>7536775.30132331</v>
      </c>
      <c r="G18" s="3"/>
      <c r="I18" s="3">
        <f>E18</f>
        <v>7536775.30132331</v>
      </c>
    </row>
    <row r="19" spans="1:7" ht="12.75">
      <c r="A19" s="5"/>
      <c r="E19" s="3"/>
      <c r="F19" s="3"/>
      <c r="G19" s="3"/>
    </row>
    <row r="20" spans="1:10" ht="12.75">
      <c r="A20" s="5" t="s">
        <v>6</v>
      </c>
      <c r="B20">
        <v>12</v>
      </c>
      <c r="C20">
        <v>2003</v>
      </c>
      <c r="D20">
        <v>12</v>
      </c>
      <c r="E20" s="3">
        <f>+E18</f>
        <v>7536775.30132331</v>
      </c>
      <c r="F20" s="3">
        <f>E20*355/365</f>
        <v>7330288.306766506</v>
      </c>
      <c r="G20" s="3"/>
      <c r="I20" s="3"/>
      <c r="J20" s="3">
        <f>E20</f>
        <v>7536775.30132331</v>
      </c>
    </row>
    <row r="21" spans="1:7" ht="12.75">
      <c r="A21" s="5"/>
      <c r="E21" s="3"/>
      <c r="F21" s="3"/>
      <c r="G21" s="3"/>
    </row>
    <row r="22" spans="1:11" ht="12.75">
      <c r="A22" s="5" t="s">
        <v>6</v>
      </c>
      <c r="B22">
        <v>12</v>
      </c>
      <c r="C22">
        <v>2004</v>
      </c>
      <c r="D22">
        <v>12</v>
      </c>
      <c r="E22" s="3">
        <f>+E20</f>
        <v>7536775.30132331</v>
      </c>
      <c r="F22" s="3">
        <f>E22</f>
        <v>7536775.30132331</v>
      </c>
      <c r="G22" s="3"/>
      <c r="I22" s="3"/>
      <c r="K22" s="3">
        <f>E22</f>
        <v>7536775.30132331</v>
      </c>
    </row>
    <row r="23" spans="1:7" ht="12.75">
      <c r="A23" s="5"/>
      <c r="E23" s="3"/>
      <c r="F23" s="3"/>
      <c r="G23" s="3"/>
    </row>
    <row r="24" spans="1:12" ht="12.75">
      <c r="A24" s="5" t="s">
        <v>6</v>
      </c>
      <c r="B24">
        <v>12</v>
      </c>
      <c r="C24">
        <v>2005</v>
      </c>
      <c r="D24">
        <v>3</v>
      </c>
      <c r="E24" s="3">
        <f>+E22</f>
        <v>7536775.30132331</v>
      </c>
      <c r="F24" s="3">
        <f>D24/12*E24</f>
        <v>1884193.8253308274</v>
      </c>
      <c r="G24" s="3"/>
      <c r="L24" s="3">
        <f>F24</f>
        <v>1884193.8253308274</v>
      </c>
    </row>
    <row r="25" spans="5:7" ht="12.75">
      <c r="E25" s="3"/>
      <c r="F25" s="3"/>
      <c r="G25" s="3"/>
    </row>
    <row r="26" spans="5:7" ht="12.75">
      <c r="E26" s="3"/>
      <c r="F26" s="3"/>
      <c r="G26" s="3"/>
    </row>
    <row r="27" spans="1:13" ht="12.75">
      <c r="A27" s="5" t="s">
        <v>12</v>
      </c>
      <c r="B27">
        <v>12</v>
      </c>
      <c r="C27">
        <v>2005</v>
      </c>
      <c r="D27">
        <v>9</v>
      </c>
      <c r="E27" s="3">
        <f>+'Board Decisions'!F17</f>
        <v>7371915.677713213</v>
      </c>
      <c r="F27" s="3">
        <f>D27/12*E27</f>
        <v>5528936.75828491</v>
      </c>
      <c r="G27" s="3"/>
      <c r="L27" s="3">
        <f>F27</f>
        <v>5528936.75828491</v>
      </c>
      <c r="M27" s="3"/>
    </row>
    <row r="28" spans="1:7" ht="12.75">
      <c r="A28" s="5"/>
      <c r="E28" s="3"/>
      <c r="F28" s="3"/>
      <c r="G28" s="3"/>
    </row>
    <row r="29" spans="1:13" ht="12.75">
      <c r="A29" s="5" t="s">
        <v>12</v>
      </c>
      <c r="B29">
        <v>12</v>
      </c>
      <c r="C29">
        <v>2006</v>
      </c>
      <c r="D29">
        <v>4</v>
      </c>
      <c r="E29" s="3">
        <v>7371916</v>
      </c>
      <c r="F29" s="3">
        <f>D29/12*E29</f>
        <v>2457305.333333333</v>
      </c>
      <c r="G29" s="3"/>
      <c r="M29" s="3">
        <f>F29</f>
        <v>2457305.333333333</v>
      </c>
    </row>
    <row r="30" spans="5:7" ht="12.75">
      <c r="E30" s="3"/>
      <c r="F30" s="3"/>
      <c r="G30" s="3"/>
    </row>
    <row r="31" spans="5:14" ht="12.75">
      <c r="E31" s="3"/>
      <c r="F31" s="3"/>
      <c r="G31" s="3"/>
      <c r="H31" s="13"/>
      <c r="I31" s="13"/>
      <c r="J31" s="13"/>
      <c r="K31" s="13"/>
      <c r="L31" s="13"/>
      <c r="M31" s="13"/>
      <c r="N31" s="13"/>
    </row>
    <row r="32" spans="1:14" ht="12.75">
      <c r="A32" s="1" t="s">
        <v>33</v>
      </c>
      <c r="E32" s="3"/>
      <c r="F32" s="3"/>
      <c r="G32" s="3"/>
      <c r="H32" s="12">
        <f aca="true" t="shared" si="0" ref="H32:M32">SUM(H9:H31)</f>
        <v>3735614.040363057</v>
      </c>
      <c r="I32" s="12">
        <f t="shared" si="0"/>
        <v>7536775.30132331</v>
      </c>
      <c r="J32" s="12">
        <f t="shared" si="0"/>
        <v>11272389.341686366</v>
      </c>
      <c r="K32" s="12">
        <f t="shared" si="0"/>
        <v>8470678.811414074</v>
      </c>
      <c r="L32" s="12">
        <f t="shared" si="0"/>
        <v>7413130.583615737</v>
      </c>
      <c r="M32" s="12">
        <f t="shared" si="0"/>
        <v>2457305.333333333</v>
      </c>
      <c r="N32" s="12">
        <f>SUM(H32:M32)</f>
        <v>40885893.41173588</v>
      </c>
    </row>
    <row r="34" spans="1:14" ht="12.75">
      <c r="A34" s="1" t="s">
        <v>34</v>
      </c>
      <c r="H34" s="3"/>
      <c r="I34" s="3">
        <v>8680929.036280632</v>
      </c>
      <c r="J34" s="3">
        <v>11019991.343556998</v>
      </c>
      <c r="K34" s="3">
        <v>8651285.078548403</v>
      </c>
      <c r="L34" s="3">
        <v>8421371.999740068</v>
      </c>
      <c r="M34" s="3">
        <v>2906719.8481364166</v>
      </c>
      <c r="N34" s="3">
        <f>SUM(H34:M34)</f>
        <v>39680297.306262515</v>
      </c>
    </row>
    <row r="35" spans="8:13" ht="12.75">
      <c r="H35" s="3"/>
      <c r="I35" s="3"/>
      <c r="J35" s="3"/>
      <c r="K35" s="3"/>
      <c r="L35" s="3"/>
      <c r="M35" s="3"/>
    </row>
    <row r="36" spans="1:16" ht="13.5" thickBot="1">
      <c r="A36" s="1" t="s">
        <v>35</v>
      </c>
      <c r="H36" s="15">
        <f aca="true" t="shared" si="1" ref="H36:N36">H32-H34</f>
        <v>3735614.040363057</v>
      </c>
      <c r="I36" s="15">
        <f t="shared" si="1"/>
        <v>-1144153.7349573225</v>
      </c>
      <c r="J36" s="15">
        <f t="shared" si="1"/>
        <v>252397.99812936783</v>
      </c>
      <c r="K36" s="15">
        <f t="shared" si="1"/>
        <v>-180606.2671343293</v>
      </c>
      <c r="L36" s="15">
        <f t="shared" si="1"/>
        <v>-1008241.4161243308</v>
      </c>
      <c r="M36" s="15">
        <f t="shared" si="1"/>
        <v>-449414.5148030836</v>
      </c>
      <c r="N36" s="15">
        <f t="shared" si="1"/>
        <v>1205596.105473362</v>
      </c>
      <c r="P36" s="3"/>
    </row>
    <row r="37" spans="1:13" ht="12.75">
      <c r="A37" s="5"/>
      <c r="H37" s="3"/>
      <c r="I37" s="3"/>
      <c r="J37" s="3"/>
      <c r="K37" s="3"/>
      <c r="L37" s="3"/>
      <c r="M37" s="3"/>
    </row>
    <row r="38" spans="1:13" ht="12.75">
      <c r="A38" s="7" t="s">
        <v>13</v>
      </c>
      <c r="H38" s="3"/>
      <c r="I38" s="3"/>
      <c r="J38" s="3"/>
      <c r="K38" s="3"/>
      <c r="L38" s="3"/>
      <c r="M38" s="3"/>
    </row>
    <row r="39" spans="1:13" ht="12.75">
      <c r="A39" s="7" t="s">
        <v>14</v>
      </c>
      <c r="H39" s="3"/>
      <c r="I39" s="3"/>
      <c r="J39" s="3"/>
      <c r="K39" s="3"/>
      <c r="L39" s="3"/>
      <c r="M39" s="3"/>
    </row>
    <row r="40" spans="1:13" ht="12.75">
      <c r="A40" s="7" t="s">
        <v>39</v>
      </c>
      <c r="C40" s="14"/>
      <c r="D40" s="14"/>
      <c r="E40" s="14"/>
      <c r="F40" s="14"/>
      <c r="G40" s="1"/>
      <c r="H40" s="3"/>
      <c r="I40" s="3"/>
      <c r="J40" s="3"/>
      <c r="K40" s="3"/>
      <c r="L40" s="3"/>
      <c r="M40" s="3"/>
    </row>
    <row r="41" spans="1:13" ht="12.75">
      <c r="A41" s="7" t="s">
        <v>15</v>
      </c>
      <c r="B41" s="7"/>
      <c r="C41" s="14"/>
      <c r="D41" s="14"/>
      <c r="E41" s="14"/>
      <c r="F41" s="14"/>
      <c r="G41" s="14"/>
      <c r="H41" s="3"/>
      <c r="I41" s="3"/>
      <c r="J41" s="3"/>
      <c r="K41" s="3"/>
      <c r="L41" s="3"/>
      <c r="M41" s="3"/>
    </row>
    <row r="42" spans="2:13" ht="12.75">
      <c r="B42" s="7"/>
      <c r="C42" s="14"/>
      <c r="D42" s="14"/>
      <c r="E42" s="14"/>
      <c r="F42" s="14"/>
      <c r="G42" s="14"/>
      <c r="H42" s="3"/>
      <c r="I42" s="24"/>
      <c r="J42" s="24"/>
      <c r="K42" s="3"/>
      <c r="L42" s="3"/>
      <c r="M42" s="3"/>
    </row>
    <row r="43" spans="2:13" ht="12.75">
      <c r="B43" s="7"/>
      <c r="C43" s="1"/>
      <c r="D43" s="1"/>
      <c r="E43" s="1"/>
      <c r="F43" s="1"/>
      <c r="G43" s="1"/>
      <c r="H43" s="3"/>
      <c r="I43" s="24"/>
      <c r="J43" s="24"/>
      <c r="K43" s="3"/>
      <c r="L43" s="3"/>
      <c r="M43" s="3"/>
    </row>
    <row r="44" spans="3:13" ht="12.75">
      <c r="C44" s="1"/>
      <c r="D44" s="1"/>
      <c r="E44" s="1"/>
      <c r="F44" s="1"/>
      <c r="G44" s="1"/>
      <c r="H44" s="3"/>
      <c r="I44" s="24"/>
      <c r="J44" s="24"/>
      <c r="K44" s="3"/>
      <c r="L44" s="3"/>
      <c r="M44" s="3"/>
    </row>
    <row r="45" spans="8:13" ht="12.75">
      <c r="H45" s="3"/>
      <c r="I45" s="24"/>
      <c r="J45" s="24"/>
      <c r="K45" s="3"/>
      <c r="L45" s="3"/>
      <c r="M45" s="3"/>
    </row>
    <row r="46" spans="9:10" ht="12.75">
      <c r="I46" s="24"/>
      <c r="J46" s="24"/>
    </row>
    <row r="47" spans="9:10" ht="12.75">
      <c r="I47" s="24"/>
      <c r="J47" s="24"/>
    </row>
    <row r="48" spans="9:10" ht="12.75">
      <c r="I48" s="24"/>
      <c r="J48" s="24"/>
    </row>
  </sheetData>
  <sheetProtection/>
  <printOptions/>
  <pageMargins left="0.5511811023622047" right="0.35433070866141736" top="0.7874015748031497" bottom="0.3937007874015748" header="0.5118110236220472" footer="0.5118110236220472"/>
  <pageSetup fitToHeight="1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2010-09-09T12:23:24Z</cp:lastPrinted>
  <dcterms:created xsi:type="dcterms:W3CDTF">2009-07-07T15:56:53Z</dcterms:created>
  <dcterms:modified xsi:type="dcterms:W3CDTF">2010-09-22T17:26:48Z</dcterms:modified>
  <cp:category/>
  <cp:version/>
  <cp:contentType/>
  <cp:contentStatus/>
</cp:coreProperties>
</file>