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556" windowHeight="5652" firstSheet="1" activeTab="2"/>
  </bookViews>
  <sheets>
    <sheet name="Cost Driver Table" sheetId="1" r:id="rId1"/>
    <sheet name="OMA" sheetId="2" r:id="rId2"/>
    <sheet name="Employee Costs" sheetId="3" r:id="rId3"/>
    <sheet name="Regulatory Costs" sheetId="4" r:id="rId4"/>
    <sheet name="Cost per customer" sheetId="5" r:id="rId5"/>
    <sheet name="Corporate Cost Allocation" sheetId="6" r:id="rId6"/>
    <sheet name="Costs Table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<sst xmlns="http://schemas.openxmlformats.org/spreadsheetml/2006/main" count="239" uniqueCount="125">
  <si>
    <t>OM&amp;A</t>
  </si>
  <si>
    <t xml:space="preserve">2006 Actual </t>
  </si>
  <si>
    <t>2007 Actual</t>
  </si>
  <si>
    <t>2008 Actual</t>
  </si>
  <si>
    <t>2009 Bridge</t>
  </si>
  <si>
    <t>2010 Test Year</t>
  </si>
  <si>
    <t>Opening Balance</t>
  </si>
  <si>
    <t>Cost Driver #1</t>
  </si>
  <si>
    <t>Cost Driver #2</t>
  </si>
  <si>
    <t>Cost Driver #3</t>
  </si>
  <si>
    <t>Cost Driver #4</t>
  </si>
  <si>
    <t>Etc….</t>
  </si>
  <si>
    <t>Closing Balance</t>
  </si>
  <si>
    <t>Last Rebasing Year (Board Approved)</t>
  </si>
  <si>
    <t>Last Rebasing Year (Actuals)</t>
  </si>
  <si>
    <t xml:space="preserve">Variance BA - ACT </t>
  </si>
  <si>
    <t>Year 1 Actuals</t>
  </si>
  <si>
    <t>Y1 – LRY ACT</t>
  </si>
  <si>
    <t xml:space="preserve">Year 2 Actuals </t>
  </si>
  <si>
    <t>Variance Y2 – Y1</t>
  </si>
  <si>
    <t>Year 3 Actuals</t>
  </si>
  <si>
    <t>Variance Y3 – Y2</t>
  </si>
  <si>
    <t>Bridge Year (BY)</t>
  </si>
  <si>
    <t>Variance BY – Y3</t>
  </si>
  <si>
    <t>Test Year (TY)</t>
  </si>
  <si>
    <t>Variance TY - BY</t>
  </si>
  <si>
    <t>Operation</t>
  </si>
  <si>
    <t>Maintenance</t>
  </si>
  <si>
    <t>Billing and Collecting</t>
  </si>
  <si>
    <t>Community Relations</t>
  </si>
  <si>
    <t>Administrative and General</t>
  </si>
  <si>
    <t>Total OM&amp;A Expenses</t>
  </si>
  <si>
    <t>Variance from previous year</t>
  </si>
  <si>
    <t>Percent change (year over year)</t>
  </si>
  <si>
    <t>%</t>
  </si>
  <si>
    <t>Average for Y1, Y2, Y3</t>
  </si>
  <si>
    <t>Compound Annual Growth Rate (for Y1, Y2, Y3)</t>
  </si>
  <si>
    <t>Percent Change                                                                                                                            Test year vs. Most Current Actuals</t>
  </si>
  <si>
    <t>Percent Change                                                                                                                                 Test year vs. Last Board Approved Rebasing Year</t>
  </si>
  <si>
    <t>File Number:</t>
  </si>
  <si>
    <t>EB-xxxx-xxxx</t>
  </si>
  <si>
    <t>Exhibit:</t>
  </si>
  <si>
    <t>X</t>
  </si>
  <si>
    <t>Tab:</t>
  </si>
  <si>
    <t>Y</t>
  </si>
  <si>
    <t>Schedule:</t>
  </si>
  <si>
    <t>Z</t>
  </si>
  <si>
    <t>Page:</t>
  </si>
  <si>
    <t>xx</t>
  </si>
  <si>
    <t>Date:</t>
  </si>
  <si>
    <t>Employee Costs</t>
  </si>
  <si>
    <t>Last Rebasing Year</t>
  </si>
  <si>
    <t>Historical Year (Bridge Year - 1)</t>
  </si>
  <si>
    <t>Bridge Year</t>
  </si>
  <si>
    <t>Test Year</t>
  </si>
  <si>
    <t>Number of Employees (FTEs including Part-Time)</t>
  </si>
  <si>
    <t>Executive</t>
  </si>
  <si>
    <t>Management</t>
  </si>
  <si>
    <t>Non-Union</t>
  </si>
  <si>
    <t>Union</t>
  </si>
  <si>
    <t>Total</t>
  </si>
  <si>
    <t>Number of Part-Time Employees</t>
  </si>
  <si>
    <t>Total Salary and Wages</t>
  </si>
  <si>
    <t>Current Benefits</t>
  </si>
  <si>
    <t>Accrued Pension and Post-Retirement Benefits</t>
  </si>
  <si>
    <t>Total Benefits (Current + Accrued)</t>
  </si>
  <si>
    <t>Total Compensation (Salary, Wages, &amp; Benefits)</t>
  </si>
  <si>
    <t>Compensation - Average Yearly Base Wages</t>
  </si>
  <si>
    <t>Compensation - Average Yearly Overtime</t>
  </si>
  <si>
    <t>Compensation - Average Yearly Incentive Pay</t>
  </si>
  <si>
    <t>Compensation - Average Yearly Benefits</t>
  </si>
  <si>
    <t>Total Compensation</t>
  </si>
  <si>
    <t>Total Compensation Charged to OM&amp;A</t>
  </si>
  <si>
    <t>Total Compensation Capitalized</t>
  </si>
  <si>
    <t>Regulatory Cost Category</t>
  </si>
  <si>
    <t>USoA Account</t>
  </si>
  <si>
    <t>USoA Account Balance</t>
  </si>
  <si>
    <t>Ongoing or One-time Cost?</t>
  </si>
  <si>
    <t>2006 Actual</t>
  </si>
  <si>
    <t>2008 Bridge Year</t>
  </si>
  <si>
    <t>% Change in bridge year vs. last year of actuals</t>
  </si>
  <si>
    <t xml:space="preserve">2009 Test Year </t>
  </si>
  <si>
    <t>Change in Test Year vs. Bridge Year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</si>
  <si>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OEB Annual Assessment 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</si>
  <si>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OEB Hearing Assessments (applicant initiated)  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</si>
  <si>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OEB Section 30 Costs (OEB initiated)  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</si>
  <si>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Expert Witness cost for regulatory matters </t>
    </r>
  </si>
  <si>
    <t xml:space="preserve">  </t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</si>
  <si>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Legal costs for regulatory matters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</si>
  <si>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Consultants costs for regulatory matters </t>
    </r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</si>
  <si>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Operating expenses associated with staff resources allocated to regulatory matters </t>
    </r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</si>
  <si>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Operating expenses associated with other resources allocated to regulatory matters (please identify the resources)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</si>
  <si>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Other regulatory agency fees or assessments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</si>
  <si>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Any other costs for regulatory matters (please define)</t>
    </r>
  </si>
  <si>
    <r>
      <t>11.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Intervenor Costs</t>
    </r>
  </si>
  <si>
    <t>2009 Bridge Year</t>
  </si>
  <si>
    <t>Number of Customers</t>
  </si>
  <si>
    <t>Total OMA</t>
  </si>
  <si>
    <t>OMA cost per Customer</t>
  </si>
  <si>
    <t>Number of FTEEs</t>
  </si>
  <si>
    <t>FTEEs/Customer</t>
  </si>
  <si>
    <t>OMA cost per FTEE</t>
  </si>
  <si>
    <t>Name of Company</t>
  </si>
  <si>
    <t>Service Offered</t>
  </si>
  <si>
    <t>Pricing Methodology</t>
  </si>
  <si>
    <t>Price for the Service ($)</t>
  </si>
  <si>
    <t>Cost for the Service ($)</t>
  </si>
  <si>
    <t>% Allocation</t>
  </si>
  <si>
    <t>From</t>
  </si>
  <si>
    <t>To</t>
  </si>
  <si>
    <t>WEST PERTH</t>
  </si>
  <si>
    <t>CLINTON POWER</t>
  </si>
  <si>
    <t>Executive (contracted no benefits)</t>
  </si>
  <si>
    <t>Union (included all benefits etc)</t>
  </si>
  <si>
    <t>2006 Board Approved</t>
  </si>
  <si>
    <t>Variance 2006/2006</t>
  </si>
  <si>
    <t>Variance 2007/2006</t>
  </si>
  <si>
    <t>Varianc 2008/2007</t>
  </si>
  <si>
    <t>Variance 2009/2008</t>
  </si>
  <si>
    <t>2009 Actual</t>
  </si>
  <si>
    <t>Variance 2010/2009</t>
  </si>
  <si>
    <t>2010 Test</t>
  </si>
  <si>
    <t>Variance 2010/2006</t>
  </si>
  <si>
    <t>Billing &amp; Collecting</t>
  </si>
  <si>
    <t>Admin &amp; General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</si>
</sst>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  <numFmt numFmtId="177" formatCode="_-&quot;$&quot;* #,##0_-;\-&quot;$&quot;* #,##0_-;_-&quot;$&quot;* &quot;-&quot;??_-;_-@_-"/>
    <numFmt numFmtId="178" formatCode="0.0%"/>
    <numFmt numFmtId="179" formatCode="_-* #,##0.0_-;\-* #,##0.0_-;_-* &quot;-&quot;??_-;_-@_-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-&quot;$&quot;* #,##0.0_-;\-&quot;$&quot;* #,##0.0_-;_-&quot;$&quot;* &quot;-&quot;??_-;_-@_-"/>
  </numFmts>
  <fonts count="51">
    <font>
      <sz val="10"/>
      <name val="Arial"/>
      <family val="0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18"/>
      <name val="Arial"/>
      <family val="2"/>
    </font>
    <font>
      <sz val="12"/>
      <name val="Times New Roman"/>
      <family val="1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8"/>
      <name val="Times New Roman"/>
      <family val="1"/>
    </font>
    <font>
      <sz val="7"/>
      <name val="Times New Roman"/>
      <family val="1"/>
    </font>
    <font>
      <sz val="12"/>
      <name val="Arial"/>
      <family val="2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3" fontId="2" fillId="0" borderId="13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176" fontId="0" fillId="0" borderId="14" xfId="42" applyNumberFormat="1" applyBorder="1" applyAlignment="1">
      <alignment/>
    </xf>
    <xf numFmtId="177" fontId="0" fillId="0" borderId="14" xfId="44" applyNumberFormat="1" applyBorder="1" applyAlignment="1">
      <alignment/>
    </xf>
    <xf numFmtId="0" fontId="9" fillId="0" borderId="14" xfId="0" applyFont="1" applyBorder="1" applyAlignment="1">
      <alignment/>
    </xf>
    <xf numFmtId="0" fontId="10" fillId="33" borderId="15" xfId="0" applyFont="1" applyFill="1" applyBorder="1" applyAlignment="1">
      <alignment horizontal="left" vertical="top" wrapText="1" indent="2"/>
    </xf>
    <xf numFmtId="0" fontId="10" fillId="33" borderId="12" xfId="0" applyFont="1" applyFill="1" applyBorder="1" applyAlignment="1">
      <alignment horizontal="left" vertical="top" wrapText="1" indent="2"/>
    </xf>
    <xf numFmtId="0" fontId="10" fillId="33" borderId="16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 indent="2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2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 indent="2"/>
    </xf>
    <xf numFmtId="0" fontId="1" fillId="0" borderId="13" xfId="0" applyFont="1" applyBorder="1" applyAlignment="1">
      <alignment wrapText="1"/>
    </xf>
    <xf numFmtId="0" fontId="3" fillId="33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3" fillId="33" borderId="12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 wrapText="1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5" fillId="0" borderId="0" xfId="0" applyFont="1" applyAlignment="1">
      <alignment horizontal="left"/>
    </xf>
    <xf numFmtId="0" fontId="9" fillId="34" borderId="14" xfId="0" applyFont="1" applyFill="1" applyBorder="1" applyAlignment="1">
      <alignment horizontal="center" wrapText="1"/>
    </xf>
    <xf numFmtId="176" fontId="0" fillId="0" borderId="14" xfId="42" applyNumberFormat="1" applyFont="1" applyBorder="1" applyAlignment="1">
      <alignment/>
    </xf>
    <xf numFmtId="178" fontId="0" fillId="0" borderId="14" xfId="57" applyNumberFormat="1" applyFont="1" applyBorder="1" applyAlignment="1">
      <alignment/>
    </xf>
    <xf numFmtId="178" fontId="0" fillId="34" borderId="14" xfId="57" applyNumberFormat="1" applyFont="1" applyFill="1" applyBorder="1" applyAlignment="1">
      <alignment/>
    </xf>
    <xf numFmtId="176" fontId="9" fillId="34" borderId="14" xfId="42" applyNumberFormat="1" applyFont="1" applyFill="1" applyBorder="1" applyAlignment="1">
      <alignment/>
    </xf>
    <xf numFmtId="176" fontId="9" fillId="34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176" fontId="0" fillId="34" borderId="14" xfId="42" applyNumberFormat="1" applyFont="1" applyFill="1" applyBorder="1" applyAlignment="1">
      <alignment/>
    </xf>
    <xf numFmtId="178" fontId="0" fillId="34" borderId="14" xfId="57" applyNumberFormat="1" applyFont="1" applyFill="1" applyBorder="1" applyAlignment="1">
      <alignment/>
    </xf>
    <xf numFmtId="170" fontId="2" fillId="0" borderId="13" xfId="44" applyFont="1" applyBorder="1" applyAlignment="1">
      <alignment wrapText="1"/>
    </xf>
    <xf numFmtId="176" fontId="2" fillId="0" borderId="11" xfId="42" applyNumberFormat="1" applyFont="1" applyBorder="1" applyAlignment="1">
      <alignment wrapText="1"/>
    </xf>
    <xf numFmtId="183" fontId="2" fillId="0" borderId="13" xfId="0" applyNumberFormat="1" applyFont="1" applyBorder="1" applyAlignment="1">
      <alignment wrapText="1"/>
    </xf>
    <xf numFmtId="44" fontId="2" fillId="0" borderId="13" xfId="0" applyNumberFormat="1" applyFont="1" applyBorder="1" applyAlignment="1">
      <alignment wrapText="1"/>
    </xf>
    <xf numFmtId="177" fontId="7" fillId="0" borderId="11" xfId="44" applyNumberFormat="1" applyFont="1" applyBorder="1" applyAlignment="1">
      <alignment horizontal="center" wrapText="1"/>
    </xf>
    <xf numFmtId="177" fontId="7" fillId="0" borderId="13" xfId="44" applyNumberFormat="1" applyFont="1" applyBorder="1" applyAlignment="1">
      <alignment horizontal="center" wrapText="1"/>
    </xf>
    <xf numFmtId="10" fontId="7" fillId="0" borderId="13" xfId="57" applyNumberFormat="1" applyFont="1" applyBorder="1" applyAlignment="1">
      <alignment horizontal="center" wrapText="1"/>
    </xf>
    <xf numFmtId="177" fontId="7" fillId="0" borderId="11" xfId="0" applyNumberFormat="1" applyFont="1" applyBorder="1" applyAlignment="1">
      <alignment horizontal="center" wrapText="1"/>
    </xf>
    <xf numFmtId="10" fontId="7" fillId="0" borderId="13" xfId="0" applyNumberFormat="1" applyFont="1" applyBorder="1" applyAlignment="1">
      <alignment horizontal="center" vertical="top" wrapText="1"/>
    </xf>
    <xf numFmtId="10" fontId="7" fillId="0" borderId="13" xfId="57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2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70" fontId="7" fillId="0" borderId="24" xfId="44" applyFont="1" applyBorder="1" applyAlignment="1">
      <alignment horizontal="center" vertical="top" wrapText="1"/>
    </xf>
    <xf numFmtId="170" fontId="7" fillId="0" borderId="11" xfId="44" applyFont="1" applyBorder="1" applyAlignment="1">
      <alignment horizontal="center" vertical="top" wrapText="1"/>
    </xf>
    <xf numFmtId="10" fontId="7" fillId="0" borderId="24" xfId="57" applyNumberFormat="1" applyFont="1" applyBorder="1" applyAlignment="1">
      <alignment horizontal="center" vertical="top" wrapText="1"/>
    </xf>
    <xf numFmtId="10" fontId="7" fillId="0" borderId="11" xfId="57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3" fillId="33" borderId="29" xfId="0" applyFont="1" applyFill="1" applyBorder="1" applyAlignment="1">
      <alignment horizontal="center" wrapText="1"/>
    </xf>
    <xf numFmtId="0" fontId="13" fillId="33" borderId="30" xfId="0" applyFont="1" applyFill="1" applyBorder="1" applyAlignment="1">
      <alignment horizontal="center" wrapText="1"/>
    </xf>
    <xf numFmtId="0" fontId="13" fillId="33" borderId="31" xfId="0" applyFont="1" applyFill="1" applyBorder="1" applyAlignment="1">
      <alignment horizontal="center" wrapText="1"/>
    </xf>
    <xf numFmtId="0" fontId="13" fillId="33" borderId="32" xfId="0" applyFont="1" applyFill="1" applyBorder="1" applyAlignment="1">
      <alignment horizontal="center" wrapText="1"/>
    </xf>
    <xf numFmtId="0" fontId="13" fillId="33" borderId="33" xfId="0" applyFont="1" applyFill="1" applyBorder="1" applyAlignment="1">
      <alignment horizontal="center" wrapText="1"/>
    </xf>
    <xf numFmtId="0" fontId="13" fillId="33" borderId="18" xfId="0" applyFont="1" applyFill="1" applyBorder="1" applyAlignment="1">
      <alignment horizontal="center" wrapText="1"/>
    </xf>
    <xf numFmtId="0" fontId="13" fillId="33" borderId="34" xfId="0" applyFont="1" applyFill="1" applyBorder="1" applyAlignment="1">
      <alignment horizontal="center" wrapText="1"/>
    </xf>
    <xf numFmtId="0" fontId="13" fillId="33" borderId="3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inton%202009%20T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WPPI%20&amp;%20CPC%20COS%20Application\CPC%20Application\CPC%20-%20Revenue%20Requirement%20Model%20June%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rchives_E360_RDI_RDII\Clinton%20Powerlines\2006%20Approved%20Rates%20Models\Final%20EDR%202006%20v2.1-Clinton-Filter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091610111624"/>
      <sheetName val="Sheet1"/>
    </sheetNames>
    <sheetDataSet>
      <sheetData sheetId="0">
        <row r="2">
          <cell r="H2">
            <v>87465.66</v>
          </cell>
        </row>
        <row r="74">
          <cell r="H74">
            <v>167476.19000000006</v>
          </cell>
        </row>
        <row r="161">
          <cell r="H161">
            <v>128975.84999999999</v>
          </cell>
        </row>
        <row r="191">
          <cell r="H191">
            <v>13388.58</v>
          </cell>
        </row>
        <row r="199">
          <cell r="H199">
            <v>272482.67000000004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Rate Base Summary"/>
      <sheetName val="Continuity Stmt"/>
      <sheetName val="Gross Assets"/>
      <sheetName val="Materiality Threshold"/>
      <sheetName val="Accumulated Depreciation "/>
      <sheetName val="Accumulated Amort"/>
      <sheetName val="Capital Budget by Project"/>
      <sheetName val="Customer Count Forecast"/>
      <sheetName val="Customer-Load Forecast"/>
      <sheetName val="COP Projections"/>
      <sheetName val="Distribution Revenue Data"/>
      <sheetName val="Other Revenue"/>
      <sheetName val="Summary of Revenue"/>
      <sheetName val="WCA by Account"/>
      <sheetName val="REV REQ"/>
      <sheetName val="Summary of Op Costs"/>
      <sheetName val="OM&amp;A Costs"/>
      <sheetName val="DepAmortDepletion"/>
      <sheetName val="Loss Factor"/>
      <sheetName val="Income Tax"/>
      <sheetName val="CCA"/>
      <sheetName val="Interest Expense"/>
      <sheetName val="Capital Structure"/>
      <sheetName val="Debt Details"/>
      <sheetName val="Return on Equity"/>
      <sheetName val="Rev Def or Suf"/>
      <sheetName val="Regulated Return"/>
      <sheetName val="2009 Proforma"/>
      <sheetName val="2010 Proforma"/>
    </sheetNames>
    <sheetDataSet>
      <sheetData sheetId="8">
        <row r="11">
          <cell r="C11">
            <v>2391</v>
          </cell>
          <cell r="F11">
            <v>2404</v>
          </cell>
          <cell r="I11">
            <v>2388</v>
          </cell>
          <cell r="L11">
            <v>2407</v>
          </cell>
          <cell r="N11">
            <v>2409.822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4">
        <row r="544">
          <cell r="O544">
            <v>93041.51</v>
          </cell>
        </row>
        <row r="545">
          <cell r="O545">
            <v>35110.76</v>
          </cell>
        </row>
        <row r="546">
          <cell r="O546">
            <v>76295.05</v>
          </cell>
        </row>
        <row r="547">
          <cell r="O547">
            <v>3175.8</v>
          </cell>
        </row>
        <row r="549">
          <cell r="O549">
            <v>175802.02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21.00390625" style="0" customWidth="1"/>
    <col min="2" max="6" width="9.57421875" style="0" bestFit="1" customWidth="1"/>
  </cols>
  <sheetData>
    <row r="2" ht="13.5" thickBot="1">
      <c r="A2" t="s">
        <v>110</v>
      </c>
    </row>
    <row r="3" spans="1:6" ht="4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ht="15.75" thickBot="1">
      <c r="A4" s="3"/>
    </row>
    <row r="5" spans="1:6" ht="15" thickBot="1">
      <c r="A5" s="4" t="s">
        <v>6</v>
      </c>
      <c r="B5" s="5">
        <v>563916</v>
      </c>
      <c r="C5" s="5">
        <v>552692</v>
      </c>
      <c r="D5" s="5">
        <v>537645</v>
      </c>
      <c r="E5" s="5">
        <v>606584</v>
      </c>
      <c r="F5" s="5">
        <v>667816</v>
      </c>
    </row>
    <row r="6" spans="1:6" ht="15.75" thickBot="1">
      <c r="A6" s="6" t="s">
        <v>7</v>
      </c>
      <c r="B6" s="7"/>
      <c r="C6" s="7"/>
      <c r="D6" s="7"/>
      <c r="E6" s="7"/>
      <c r="F6" s="7"/>
    </row>
    <row r="7" spans="1:6" ht="15" thickBot="1">
      <c r="A7" s="8" t="s">
        <v>8</v>
      </c>
      <c r="B7" s="7"/>
      <c r="C7" s="7"/>
      <c r="D7" s="7"/>
      <c r="E7" s="7"/>
      <c r="F7" s="7"/>
    </row>
    <row r="8" spans="1:6" ht="15" thickBot="1">
      <c r="A8" s="8" t="s">
        <v>9</v>
      </c>
      <c r="B8" s="7"/>
      <c r="C8" s="7"/>
      <c r="D8" s="7"/>
      <c r="E8" s="7"/>
      <c r="F8" s="7"/>
    </row>
    <row r="9" spans="1:6" ht="15" thickBot="1">
      <c r="A9" s="8" t="s">
        <v>10</v>
      </c>
      <c r="B9" s="7"/>
      <c r="C9" s="7"/>
      <c r="D9" s="7"/>
      <c r="E9" s="7"/>
      <c r="F9" s="7"/>
    </row>
    <row r="10" spans="1:6" ht="15" thickBot="1">
      <c r="A10" s="8" t="s">
        <v>11</v>
      </c>
      <c r="B10" s="7"/>
      <c r="C10" s="7"/>
      <c r="D10" s="7"/>
      <c r="E10" s="7"/>
      <c r="F10" s="7"/>
    </row>
    <row r="11" spans="1:6" ht="15" thickBot="1">
      <c r="A11" s="8" t="s">
        <v>12</v>
      </c>
      <c r="B11" s="9">
        <v>552692</v>
      </c>
      <c r="C11" s="9">
        <v>537645</v>
      </c>
      <c r="D11" s="9">
        <v>606584</v>
      </c>
      <c r="E11" s="9">
        <v>667816</v>
      </c>
      <c r="F11" s="9">
        <v>801204</v>
      </c>
    </row>
    <row r="14" ht="13.5" thickBot="1">
      <c r="A14" t="s">
        <v>111</v>
      </c>
    </row>
    <row r="15" spans="1:6" ht="45" thickBot="1">
      <c r="A15" s="1" t="s">
        <v>0</v>
      </c>
      <c r="B15" s="35" t="s">
        <v>78</v>
      </c>
      <c r="C15" s="35" t="s">
        <v>2</v>
      </c>
      <c r="D15" s="35" t="s">
        <v>3</v>
      </c>
      <c r="E15" s="35" t="s">
        <v>4</v>
      </c>
      <c r="F15" s="35" t="s">
        <v>5</v>
      </c>
    </row>
    <row r="16" ht="15" thickBot="1">
      <c r="A16" s="36"/>
    </row>
    <row r="17" spans="1:6" ht="15" thickBot="1">
      <c r="A17" s="4" t="s">
        <v>6</v>
      </c>
      <c r="B17" s="5">
        <v>450905</v>
      </c>
      <c r="C17" s="5">
        <v>483376</v>
      </c>
      <c r="D17" s="5">
        <v>564916</v>
      </c>
      <c r="E17" s="5">
        <v>479836</v>
      </c>
      <c r="F17" s="5">
        <v>653051</v>
      </c>
    </row>
    <row r="18" spans="1:6" ht="15" thickBot="1">
      <c r="A18" s="38" t="s">
        <v>7</v>
      </c>
      <c r="B18" s="7"/>
      <c r="C18" s="7"/>
      <c r="D18" s="7"/>
      <c r="E18" s="7"/>
      <c r="F18" s="7"/>
    </row>
    <row r="19" spans="1:6" ht="15" thickBot="1">
      <c r="A19" s="8" t="s">
        <v>8</v>
      </c>
      <c r="B19" s="7"/>
      <c r="C19" s="7"/>
      <c r="D19" s="7"/>
      <c r="E19" s="7"/>
      <c r="F19" s="7"/>
    </row>
    <row r="20" spans="1:6" ht="15" thickBot="1">
      <c r="A20" s="8" t="s">
        <v>9</v>
      </c>
      <c r="B20" s="7"/>
      <c r="C20" s="7"/>
      <c r="D20" s="7"/>
      <c r="E20" s="7"/>
      <c r="F20" s="7"/>
    </row>
    <row r="21" spans="1:6" ht="15" thickBot="1">
      <c r="A21" s="8" t="s">
        <v>10</v>
      </c>
      <c r="B21" s="7"/>
      <c r="C21" s="7"/>
      <c r="D21" s="7"/>
      <c r="E21" s="7"/>
      <c r="F21" s="7"/>
    </row>
    <row r="22" spans="1:6" ht="15" thickBot="1">
      <c r="A22" s="8" t="s">
        <v>11</v>
      </c>
      <c r="B22" s="7"/>
      <c r="C22" s="7"/>
      <c r="D22" s="7"/>
      <c r="E22" s="7"/>
      <c r="F22" s="7"/>
    </row>
    <row r="23" spans="1:6" ht="15" thickBot="1">
      <c r="A23" s="8" t="s">
        <v>12</v>
      </c>
      <c r="B23" s="9">
        <v>483376</v>
      </c>
      <c r="C23" s="9">
        <v>564916</v>
      </c>
      <c r="D23" s="9">
        <v>479836</v>
      </c>
      <c r="E23" s="9">
        <v>653051</v>
      </c>
      <c r="F23" s="9">
        <v>797216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I13" sqref="I13:O13"/>
    </sheetView>
  </sheetViews>
  <sheetFormatPr defaultColWidth="18.57421875" defaultRowHeight="12.75"/>
  <cols>
    <col min="1" max="1" width="18.421875" style="0" bestFit="1" customWidth="1"/>
    <col min="2" max="3" width="13.8515625" style="0" bestFit="1" customWidth="1"/>
    <col min="4" max="4" width="18.00390625" style="0" bestFit="1" customWidth="1"/>
    <col min="5" max="5" width="14.00390625" style="0" bestFit="1" customWidth="1"/>
    <col min="6" max="6" width="13.28125" style="0" bestFit="1" customWidth="1"/>
    <col min="7" max="7" width="14.00390625" style="0" bestFit="1" customWidth="1"/>
    <col min="8" max="8" width="16.28125" style="0" bestFit="1" customWidth="1"/>
    <col min="9" max="9" width="14.00390625" style="0" bestFit="1" customWidth="1"/>
    <col min="10" max="10" width="16.28125" style="0" bestFit="1" customWidth="1"/>
    <col min="11" max="11" width="16.00390625" style="0" bestFit="1" customWidth="1"/>
    <col min="12" max="12" width="16.57421875" style="0" bestFit="1" customWidth="1"/>
    <col min="13" max="13" width="13.57421875" style="0" bestFit="1" customWidth="1"/>
    <col min="14" max="14" width="16.28125" style="0" bestFit="1" customWidth="1"/>
  </cols>
  <sheetData>
    <row r="1" spans="1:14" ht="39.75" thickBot="1">
      <c r="A1" s="10"/>
      <c r="B1" s="11" t="s">
        <v>13</v>
      </c>
      <c r="C1" s="11" t="s">
        <v>14</v>
      </c>
      <c r="D1" s="11" t="s">
        <v>15</v>
      </c>
      <c r="E1" s="11" t="s">
        <v>16</v>
      </c>
      <c r="F1" s="11" t="s">
        <v>17</v>
      </c>
      <c r="G1" s="11" t="s">
        <v>18</v>
      </c>
      <c r="H1" s="11" t="s">
        <v>19</v>
      </c>
      <c r="I1" s="11" t="s">
        <v>20</v>
      </c>
      <c r="J1" s="11" t="s">
        <v>21</v>
      </c>
      <c r="K1" s="11" t="s">
        <v>22</v>
      </c>
      <c r="L1" s="11" t="s">
        <v>23</v>
      </c>
      <c r="M1" s="11" t="s">
        <v>24</v>
      </c>
      <c r="N1" s="11" t="s">
        <v>25</v>
      </c>
    </row>
    <row r="2" spans="1:15" ht="13.5" thickBot="1">
      <c r="A2" s="12" t="s">
        <v>26</v>
      </c>
      <c r="B2" s="65">
        <f>'Costs Table'!B8</f>
        <v>93042</v>
      </c>
      <c r="C2" s="65">
        <f>'[3]2-2 UNADJUSTED ACCOUNTING DATA'!$O$544</f>
        <v>93041.51</v>
      </c>
      <c r="D2" s="65">
        <f>B2-C2</f>
        <v>0.4900000000052387</v>
      </c>
      <c r="E2" s="65">
        <f>'Costs Table'!D8</f>
        <v>41275</v>
      </c>
      <c r="F2" s="65">
        <f>C2-E2</f>
        <v>51766.509999999995</v>
      </c>
      <c r="G2" s="65">
        <f>'Costs Table'!F8</f>
        <v>71580</v>
      </c>
      <c r="H2" s="65">
        <f>G2-E2</f>
        <v>30305</v>
      </c>
      <c r="I2" s="65">
        <f>'Costs Table'!H8</f>
        <v>91870</v>
      </c>
      <c r="J2" s="65">
        <f>I2-G2</f>
        <v>20290</v>
      </c>
      <c r="K2" s="65">
        <f>'Costs Table'!J8</f>
        <v>87465.66</v>
      </c>
      <c r="L2" s="65">
        <f>K2-I2</f>
        <v>-4404.3399999999965</v>
      </c>
      <c r="M2" s="65">
        <f>'Costs Table'!L8</f>
        <v>84842</v>
      </c>
      <c r="N2" s="68">
        <f>M2-K2</f>
        <v>-2623.6600000000035</v>
      </c>
      <c r="O2" s="13"/>
    </row>
    <row r="3" spans="1:15" ht="13.5" thickBot="1">
      <c r="A3" s="14" t="s">
        <v>27</v>
      </c>
      <c r="B3" s="66">
        <f>'Costs Table'!B10</f>
        <v>35111</v>
      </c>
      <c r="C3" s="66">
        <f>'[3]2-2 UNADJUSTED ACCOUNTING DATA'!$O$545</f>
        <v>35110.76</v>
      </c>
      <c r="D3" s="65">
        <f>B3-C3</f>
        <v>0.23999999999796273</v>
      </c>
      <c r="E3" s="66">
        <f>'Costs Table'!D10</f>
        <v>118507</v>
      </c>
      <c r="F3" s="65">
        <f>C3-E3</f>
        <v>-83396.23999999999</v>
      </c>
      <c r="G3" s="66">
        <f>'Costs Table'!F10</f>
        <v>67237</v>
      </c>
      <c r="H3" s="65">
        <f>G3-E3</f>
        <v>-51270</v>
      </c>
      <c r="I3" s="66">
        <f>'Costs Table'!H10</f>
        <v>56474</v>
      </c>
      <c r="J3" s="65">
        <f>I3-G3</f>
        <v>-10763</v>
      </c>
      <c r="K3" s="66">
        <f>'Costs Table'!J10</f>
        <v>167476.19000000006</v>
      </c>
      <c r="L3" s="65">
        <f>K3-I3</f>
        <v>111002.19000000006</v>
      </c>
      <c r="M3" s="66">
        <f>'Costs Table'!L10</f>
        <v>148581</v>
      </c>
      <c r="N3" s="68">
        <f>M3-K3</f>
        <v>-18895.19000000006</v>
      </c>
      <c r="O3" s="16"/>
    </row>
    <row r="4" spans="1:15" ht="27" thickBot="1">
      <c r="A4" s="14" t="s">
        <v>28</v>
      </c>
      <c r="B4" s="66">
        <f>'Costs Table'!B12</f>
        <v>86198</v>
      </c>
      <c r="C4" s="66">
        <f>'[3]2-2 UNADJUSTED ACCOUNTING DATA'!$O$546</f>
        <v>76295.05</v>
      </c>
      <c r="D4" s="65">
        <f>B4-C4</f>
        <v>9902.949999999997</v>
      </c>
      <c r="E4" s="66">
        <f>'Costs Table'!D12</f>
        <v>118776</v>
      </c>
      <c r="F4" s="65">
        <f>C4-E4</f>
        <v>-42480.95</v>
      </c>
      <c r="G4" s="66">
        <f>'Costs Table'!F12</f>
        <v>110809</v>
      </c>
      <c r="H4" s="65">
        <f>G4-E4</f>
        <v>-7967</v>
      </c>
      <c r="I4" s="66">
        <f>'Costs Table'!H12</f>
        <v>160975</v>
      </c>
      <c r="J4" s="65">
        <f>I4-G4</f>
        <v>50166</v>
      </c>
      <c r="K4" s="66">
        <f>'Costs Table'!J12</f>
        <v>128975.84999999999</v>
      </c>
      <c r="L4" s="65">
        <f>K4-I4</f>
        <v>-31999.15000000001</v>
      </c>
      <c r="M4" s="66">
        <f>'Costs Table'!L12</f>
        <v>215651</v>
      </c>
      <c r="N4" s="68">
        <f>M4-K4</f>
        <v>86675.15000000001</v>
      </c>
      <c r="O4" s="16"/>
    </row>
    <row r="5" spans="1:15" ht="27" thickBot="1">
      <c r="A5" s="14" t="s">
        <v>29</v>
      </c>
      <c r="B5" s="66">
        <f>'Costs Table'!B14</f>
        <v>7379</v>
      </c>
      <c r="C5" s="66">
        <f>'[3]2-2 UNADJUSTED ACCOUNTING DATA'!$O$547</f>
        <v>3175.8</v>
      </c>
      <c r="D5" s="65">
        <f>B5-C5</f>
        <v>4203.2</v>
      </c>
      <c r="E5" s="66">
        <f>'Costs Table'!D14</f>
        <v>3646</v>
      </c>
      <c r="F5" s="65">
        <f>C5-E5</f>
        <v>-470.1999999999998</v>
      </c>
      <c r="G5" s="66">
        <f>'Costs Table'!F14</f>
        <v>4133</v>
      </c>
      <c r="H5" s="65">
        <f>G5-E5</f>
        <v>487</v>
      </c>
      <c r="I5" s="66">
        <f>'Costs Table'!H14</f>
        <v>738</v>
      </c>
      <c r="J5" s="65">
        <f>I5-G5</f>
        <v>-3395</v>
      </c>
      <c r="K5" s="66">
        <f>'Costs Table'!J14</f>
        <v>13388.58</v>
      </c>
      <c r="L5" s="65">
        <f>K5-I5</f>
        <v>12650.58</v>
      </c>
      <c r="M5" s="66">
        <f>'Costs Table'!L14</f>
        <v>7500</v>
      </c>
      <c r="N5" s="68">
        <f>M5-K5</f>
        <v>-5888.58</v>
      </c>
      <c r="O5" s="16"/>
    </row>
    <row r="6" spans="1:15" ht="27" thickBot="1">
      <c r="A6" s="14" t="s">
        <v>30</v>
      </c>
      <c r="B6" s="66">
        <f>'Costs Table'!B16</f>
        <v>229176</v>
      </c>
      <c r="C6" s="66">
        <f>'[3]2-2 UNADJUSTED ACCOUNTING DATA'!$O$549</f>
        <v>175802.02</v>
      </c>
      <c r="D6" s="65">
        <f>B6-C6</f>
        <v>53373.98000000001</v>
      </c>
      <c r="E6" s="66">
        <f>'Costs Table'!D16</f>
        <v>201172</v>
      </c>
      <c r="F6" s="65">
        <f>C6-E6</f>
        <v>-25369.98000000001</v>
      </c>
      <c r="G6" s="66">
        <f>'Costs Table'!F16</f>
        <v>311157</v>
      </c>
      <c r="H6" s="65">
        <f>G6-E6</f>
        <v>109985</v>
      </c>
      <c r="I6" s="66">
        <f>'Costs Table'!H16</f>
        <v>169779</v>
      </c>
      <c r="J6" s="65">
        <f>I6-G6</f>
        <v>-141378</v>
      </c>
      <c r="K6" s="66">
        <f>'Costs Table'!J16</f>
        <v>272482.67000000004</v>
      </c>
      <c r="L6" s="65">
        <f>K6-I6</f>
        <v>102703.67000000004</v>
      </c>
      <c r="M6" s="66">
        <f>'Costs Table'!L16</f>
        <v>340643</v>
      </c>
      <c r="N6" s="68">
        <f>M6-K6</f>
        <v>68160.32999999996</v>
      </c>
      <c r="O6" s="16"/>
    </row>
    <row r="7" spans="1:15" ht="27" thickBot="1">
      <c r="A7" s="14" t="s">
        <v>31</v>
      </c>
      <c r="B7" s="66">
        <f>SUM(B2:B6)</f>
        <v>450906</v>
      </c>
      <c r="C7" s="66">
        <f>SUM(C2:C6)</f>
        <v>383425.14</v>
      </c>
      <c r="D7" s="66">
        <f aca="true" t="shared" si="0" ref="D7:N7">SUM(D2:D6)</f>
        <v>67480.86000000002</v>
      </c>
      <c r="E7" s="66">
        <f t="shared" si="0"/>
        <v>483376</v>
      </c>
      <c r="F7" s="66">
        <f t="shared" si="0"/>
        <v>-99950.86</v>
      </c>
      <c r="G7" s="66">
        <f t="shared" si="0"/>
        <v>564916</v>
      </c>
      <c r="H7" s="66">
        <f t="shared" si="0"/>
        <v>81540</v>
      </c>
      <c r="I7" s="66">
        <f t="shared" si="0"/>
        <v>479836</v>
      </c>
      <c r="J7" s="66">
        <f t="shared" si="0"/>
        <v>-85080</v>
      </c>
      <c r="K7" s="66">
        <f t="shared" si="0"/>
        <v>669788.9500000002</v>
      </c>
      <c r="L7" s="66">
        <f t="shared" si="0"/>
        <v>189952.9500000001</v>
      </c>
      <c r="M7" s="66">
        <f t="shared" si="0"/>
        <v>797217</v>
      </c>
      <c r="N7" s="66">
        <f t="shared" si="0"/>
        <v>127428.0499999999</v>
      </c>
      <c r="O7" s="16"/>
    </row>
    <row r="8" spans="1:15" ht="27" thickBot="1">
      <c r="A8" s="14" t="s">
        <v>32</v>
      </c>
      <c r="B8" s="66"/>
      <c r="C8" s="66">
        <f>C7-B7</f>
        <v>-67480.85999999999</v>
      </c>
      <c r="D8" s="67">
        <f>D7/B7</f>
        <v>0.14965615893334755</v>
      </c>
      <c r="E8" s="66"/>
      <c r="F8" s="67">
        <f>F7/C7</f>
        <v>-0.26067894243971584</v>
      </c>
      <c r="G8" s="66"/>
      <c r="H8" s="67">
        <f>H7/E7</f>
        <v>0.16868855714805867</v>
      </c>
      <c r="I8" s="66"/>
      <c r="J8" s="67">
        <f>J7/G7</f>
        <v>-0.15060646184565493</v>
      </c>
      <c r="K8" s="66"/>
      <c r="L8" s="67">
        <f>L7/I7</f>
        <v>0.395870568277495</v>
      </c>
      <c r="M8" s="66"/>
      <c r="N8" s="67">
        <f>N7/K7</f>
        <v>0.1902510484832571</v>
      </c>
      <c r="O8" s="16"/>
    </row>
    <row r="9" spans="1:15" ht="27" thickBot="1">
      <c r="A9" s="14" t="s">
        <v>33</v>
      </c>
      <c r="B9" s="15" t="s">
        <v>34</v>
      </c>
      <c r="C9" s="15" t="s">
        <v>34</v>
      </c>
      <c r="D9" s="16"/>
      <c r="E9" s="16"/>
      <c r="F9" s="15" t="s">
        <v>34</v>
      </c>
      <c r="G9" s="16"/>
      <c r="H9" s="16"/>
      <c r="I9" s="16"/>
      <c r="J9" s="16"/>
      <c r="K9" s="16"/>
      <c r="L9" s="15" t="s">
        <v>34</v>
      </c>
      <c r="M9" s="16"/>
      <c r="N9" s="15" t="s">
        <v>34</v>
      </c>
      <c r="O9" s="16"/>
    </row>
    <row r="10" spans="1:15" ht="30" customHeight="1" thickBot="1">
      <c r="A10" s="71" t="s">
        <v>37</v>
      </c>
      <c r="B10" s="72"/>
      <c r="C10" s="72"/>
      <c r="D10" s="72"/>
      <c r="E10" s="73"/>
      <c r="F10" s="15" t="s">
        <v>34</v>
      </c>
      <c r="G10" s="69">
        <f>N8</f>
        <v>0.1902510484832571</v>
      </c>
      <c r="H10" s="16"/>
      <c r="I10" s="16"/>
      <c r="J10" s="16"/>
      <c r="K10" s="74"/>
      <c r="L10" s="75"/>
      <c r="M10" s="75"/>
      <c r="N10" s="75"/>
      <c r="O10" s="75"/>
    </row>
    <row r="11" spans="1:15" ht="30" customHeight="1" thickBot="1">
      <c r="A11" s="71" t="s">
        <v>38</v>
      </c>
      <c r="B11" s="72"/>
      <c r="C11" s="72"/>
      <c r="D11" s="72"/>
      <c r="E11" s="73"/>
      <c r="F11" s="15" t="s">
        <v>34</v>
      </c>
      <c r="G11" s="70">
        <f>(M7-B7)/B7</f>
        <v>0.7680336921664382</v>
      </c>
      <c r="H11" s="16"/>
      <c r="I11" s="16"/>
      <c r="J11" s="16"/>
      <c r="K11" s="76"/>
      <c r="L11" s="77"/>
      <c r="M11" s="77"/>
      <c r="N11" s="77"/>
      <c r="O11" s="77"/>
    </row>
    <row r="12" spans="1:15" ht="27" thickBot="1">
      <c r="A12" s="14" t="s">
        <v>35</v>
      </c>
      <c r="B12" s="78" t="s">
        <v>34</v>
      </c>
      <c r="C12" s="79"/>
      <c r="D12" s="80">
        <f>(E7+G7+I7)/3</f>
        <v>509376</v>
      </c>
      <c r="E12" s="81"/>
      <c r="F12" s="16"/>
      <c r="G12" s="16"/>
      <c r="H12" s="16"/>
      <c r="I12" s="76"/>
      <c r="J12" s="77"/>
      <c r="K12" s="77"/>
      <c r="L12" s="77"/>
      <c r="M12" s="77"/>
      <c r="N12" s="77"/>
      <c r="O12" s="77"/>
    </row>
    <row r="13" spans="1:15" ht="39.75" thickBot="1">
      <c r="A13" s="14" t="s">
        <v>36</v>
      </c>
      <c r="B13" s="78" t="s">
        <v>34</v>
      </c>
      <c r="C13" s="79"/>
      <c r="D13" s="82">
        <f>(I7-E7)/E7</f>
        <v>-0.007323491443513952</v>
      </c>
      <c r="E13" s="83"/>
      <c r="F13" s="16"/>
      <c r="G13" s="16"/>
      <c r="H13" s="16"/>
      <c r="I13" s="76"/>
      <c r="J13" s="77"/>
      <c r="K13" s="77"/>
      <c r="L13" s="77"/>
      <c r="M13" s="77"/>
      <c r="N13" s="77"/>
      <c r="O13" s="77"/>
    </row>
  </sheetData>
  <sheetProtection/>
  <mergeCells count="10">
    <mergeCell ref="B13:C13"/>
    <mergeCell ref="D13:E13"/>
    <mergeCell ref="I13:O13"/>
    <mergeCell ref="A10:E10"/>
    <mergeCell ref="K10:O10"/>
    <mergeCell ref="A11:E11"/>
    <mergeCell ref="K11:O11"/>
    <mergeCell ref="B12:C12"/>
    <mergeCell ref="D12:E12"/>
    <mergeCell ref="I12:O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3">
      <selection activeCell="B31" sqref="B31"/>
    </sheetView>
  </sheetViews>
  <sheetFormatPr defaultColWidth="9.140625" defaultRowHeight="12.75"/>
  <cols>
    <col min="1" max="1" width="46.140625" style="0" customWidth="1"/>
    <col min="2" max="5" width="16.421875" style="0" customWidth="1"/>
  </cols>
  <sheetData>
    <row r="1" spans="4:5" ht="12.75">
      <c r="D1" t="s">
        <v>39</v>
      </c>
      <c r="E1" t="s">
        <v>40</v>
      </c>
    </row>
    <row r="2" spans="4:5" ht="12.75">
      <c r="D2" t="s">
        <v>41</v>
      </c>
      <c r="E2" t="s">
        <v>42</v>
      </c>
    </row>
    <row r="3" spans="4:5" ht="12.75">
      <c r="D3" t="s">
        <v>43</v>
      </c>
      <c r="E3" t="s">
        <v>44</v>
      </c>
    </row>
    <row r="4" spans="4:5" ht="12.75">
      <c r="D4" t="s">
        <v>45</v>
      </c>
      <c r="E4" t="s">
        <v>46</v>
      </c>
    </row>
    <row r="5" spans="4:5" ht="12.75">
      <c r="D5" t="s">
        <v>47</v>
      </c>
      <c r="E5" t="s">
        <v>48</v>
      </c>
    </row>
    <row r="7" ht="12.75">
      <c r="D7" t="s">
        <v>49</v>
      </c>
    </row>
    <row r="9" spans="1:5" ht="17.25">
      <c r="A9" s="84" t="s">
        <v>50</v>
      </c>
      <c r="B9" s="84"/>
      <c r="C9" s="84"/>
      <c r="D9" s="84"/>
      <c r="E9" s="84"/>
    </row>
    <row r="11" spans="1:5" ht="26.25">
      <c r="A11" s="17"/>
      <c r="B11" s="18" t="s">
        <v>51</v>
      </c>
      <c r="C11" s="18" t="s">
        <v>52</v>
      </c>
      <c r="D11" s="18" t="s">
        <v>53</v>
      </c>
      <c r="E11" s="18" t="s">
        <v>54</v>
      </c>
    </row>
    <row r="12" spans="1:5" ht="12.75">
      <c r="A12" s="19" t="s">
        <v>55</v>
      </c>
      <c r="B12" s="20">
        <v>4</v>
      </c>
      <c r="C12" s="20">
        <v>4</v>
      </c>
      <c r="D12" s="20">
        <v>4</v>
      </c>
      <c r="E12" s="20">
        <v>3.4</v>
      </c>
    </row>
    <row r="13" spans="1:5" ht="12.75">
      <c r="A13" s="17" t="s">
        <v>56</v>
      </c>
      <c r="B13" s="21">
        <v>2</v>
      </c>
      <c r="C13" s="21">
        <v>2</v>
      </c>
      <c r="D13" s="21">
        <v>2</v>
      </c>
      <c r="E13" s="21">
        <v>1.4</v>
      </c>
    </row>
    <row r="14" spans="1:5" ht="12.75">
      <c r="A14" s="17" t="s">
        <v>57</v>
      </c>
      <c r="B14" s="21"/>
      <c r="C14" s="21"/>
      <c r="D14" s="21"/>
      <c r="E14" s="21"/>
    </row>
    <row r="15" spans="1:5" ht="12.75">
      <c r="A15" s="17" t="s">
        <v>58</v>
      </c>
      <c r="B15" s="21"/>
      <c r="C15" s="21"/>
      <c r="D15" s="21"/>
      <c r="E15" s="21"/>
    </row>
    <row r="16" spans="1:5" ht="12.75">
      <c r="A16" s="17" t="s">
        <v>59</v>
      </c>
      <c r="B16" s="21">
        <v>2</v>
      </c>
      <c r="C16" s="21">
        <v>2</v>
      </c>
      <c r="D16" s="21">
        <v>2</v>
      </c>
      <c r="E16" s="21">
        <v>2</v>
      </c>
    </row>
    <row r="17" spans="1:5" ht="12.75">
      <c r="A17" s="17" t="s">
        <v>60</v>
      </c>
      <c r="B17" s="21"/>
      <c r="C17" s="21"/>
      <c r="D17" s="21"/>
      <c r="E17" s="21"/>
    </row>
    <row r="18" spans="1:5" ht="12.75">
      <c r="A18" s="19" t="s">
        <v>61</v>
      </c>
      <c r="B18" s="20">
        <v>0</v>
      </c>
      <c r="C18" s="20">
        <v>0</v>
      </c>
      <c r="D18" s="20">
        <v>0</v>
      </c>
      <c r="E18" s="20">
        <v>0</v>
      </c>
    </row>
    <row r="19" spans="1:5" ht="12.75">
      <c r="A19" s="17" t="s">
        <v>56</v>
      </c>
      <c r="B19" s="21"/>
      <c r="C19" s="21"/>
      <c r="D19" s="21"/>
      <c r="E19" s="21"/>
    </row>
    <row r="20" spans="1:5" ht="12.75">
      <c r="A20" s="17" t="s">
        <v>57</v>
      </c>
      <c r="B20" s="21"/>
      <c r="C20" s="21"/>
      <c r="D20" s="21"/>
      <c r="E20" s="21"/>
    </row>
    <row r="21" spans="1:5" ht="12.75">
      <c r="A21" s="17" t="s">
        <v>58</v>
      </c>
      <c r="B21" s="21"/>
      <c r="C21" s="21"/>
      <c r="D21" s="21"/>
      <c r="E21" s="21"/>
    </row>
    <row r="22" spans="1:5" ht="12.75">
      <c r="A22" s="17" t="s">
        <v>59</v>
      </c>
      <c r="B22" s="21"/>
      <c r="C22" s="21"/>
      <c r="D22" s="21"/>
      <c r="E22" s="21"/>
    </row>
    <row r="23" spans="1:5" ht="12.75">
      <c r="A23" s="17" t="s">
        <v>60</v>
      </c>
      <c r="B23" s="21"/>
      <c r="C23" s="21"/>
      <c r="D23" s="21"/>
      <c r="E23" s="21"/>
    </row>
    <row r="24" spans="1:5" ht="12.75">
      <c r="A24" s="19" t="s">
        <v>62</v>
      </c>
      <c r="B24" s="20"/>
      <c r="C24" s="20"/>
      <c r="D24" s="20"/>
      <c r="E24" s="20"/>
    </row>
    <row r="25" spans="1:5" ht="12.75">
      <c r="A25" s="17" t="s">
        <v>56</v>
      </c>
      <c r="B25" s="22">
        <v>55000</v>
      </c>
      <c r="C25" s="22"/>
      <c r="D25" s="22">
        <v>90000</v>
      </c>
      <c r="E25" s="22">
        <v>101000</v>
      </c>
    </row>
    <row r="26" spans="1:5" ht="12.75">
      <c r="A26" s="17" t="s">
        <v>57</v>
      </c>
      <c r="B26" s="22"/>
      <c r="C26" s="22"/>
      <c r="D26" s="22"/>
      <c r="E26" s="22"/>
    </row>
    <row r="27" spans="1:5" ht="12.75">
      <c r="A27" s="17" t="s">
        <v>58</v>
      </c>
      <c r="B27" s="22"/>
      <c r="C27" s="22"/>
      <c r="D27" s="22"/>
      <c r="E27" s="22"/>
    </row>
    <row r="28" spans="1:5" ht="12.75">
      <c r="A28" s="17" t="s">
        <v>59</v>
      </c>
      <c r="B28" s="22">
        <v>148000</v>
      </c>
      <c r="C28" s="22"/>
      <c r="D28" s="22">
        <v>181000</v>
      </c>
      <c r="E28" s="22">
        <v>188000</v>
      </c>
    </row>
    <row r="29" spans="1:5" ht="12.75">
      <c r="A29" s="17" t="s">
        <v>60</v>
      </c>
      <c r="B29" s="22"/>
      <c r="C29" s="22"/>
      <c r="D29" s="22"/>
      <c r="E29" s="22"/>
    </row>
    <row r="30" spans="1:5" ht="12.75">
      <c r="A30" s="19" t="s">
        <v>63</v>
      </c>
      <c r="B30" s="20"/>
      <c r="C30" s="20"/>
      <c r="D30" s="20"/>
      <c r="E30" s="20"/>
    </row>
    <row r="31" spans="1:5" ht="12.75">
      <c r="A31" s="17" t="s">
        <v>56</v>
      </c>
      <c r="B31" s="22"/>
      <c r="C31" s="22"/>
      <c r="D31" s="22"/>
      <c r="E31" s="22"/>
    </row>
    <row r="32" spans="1:5" ht="12.75">
      <c r="A32" s="17" t="s">
        <v>57</v>
      </c>
      <c r="B32" s="22"/>
      <c r="C32" s="22"/>
      <c r="D32" s="22"/>
      <c r="E32" s="22"/>
    </row>
    <row r="33" spans="1:5" ht="12.75">
      <c r="A33" s="17" t="s">
        <v>58</v>
      </c>
      <c r="B33" s="22"/>
      <c r="C33" s="22"/>
      <c r="D33" s="22"/>
      <c r="E33" s="22"/>
    </row>
    <row r="34" spans="1:5" ht="12.75">
      <c r="A34" s="17" t="s">
        <v>59</v>
      </c>
      <c r="B34" s="22"/>
      <c r="C34" s="22"/>
      <c r="D34" s="22"/>
      <c r="E34" s="22"/>
    </row>
    <row r="35" spans="1:5" ht="12.75">
      <c r="A35" s="17" t="s">
        <v>60</v>
      </c>
      <c r="B35" s="22"/>
      <c r="C35" s="22"/>
      <c r="D35" s="22"/>
      <c r="E35" s="22"/>
    </row>
    <row r="36" spans="1:5" ht="12.75">
      <c r="A36" s="19" t="s">
        <v>64</v>
      </c>
      <c r="B36" s="20"/>
      <c r="C36" s="20"/>
      <c r="D36" s="20"/>
      <c r="E36" s="20"/>
    </row>
    <row r="37" spans="1:5" ht="12.75">
      <c r="A37" s="17" t="s">
        <v>56</v>
      </c>
      <c r="B37" s="22"/>
      <c r="C37" s="22"/>
      <c r="D37" s="22"/>
      <c r="E37" s="22"/>
    </row>
    <row r="38" spans="1:5" ht="12.75">
      <c r="A38" s="17" t="s">
        <v>57</v>
      </c>
      <c r="B38" s="22"/>
      <c r="C38" s="22"/>
      <c r="D38" s="22"/>
      <c r="E38" s="22"/>
    </row>
    <row r="39" spans="1:5" ht="12.75">
      <c r="A39" s="17" t="s">
        <v>58</v>
      </c>
      <c r="B39" s="22"/>
      <c r="C39" s="22"/>
      <c r="D39" s="22"/>
      <c r="E39" s="22"/>
    </row>
    <row r="40" spans="1:5" ht="12.75">
      <c r="A40" s="17" t="s">
        <v>59</v>
      </c>
      <c r="B40" s="22"/>
      <c r="C40" s="22"/>
      <c r="D40" s="22"/>
      <c r="E40" s="22"/>
    </row>
    <row r="41" spans="1:5" ht="12.75">
      <c r="A41" s="17" t="s">
        <v>60</v>
      </c>
      <c r="B41" s="22"/>
      <c r="C41" s="22"/>
      <c r="D41" s="22"/>
      <c r="E41" s="22"/>
    </row>
    <row r="42" spans="1:5" ht="12.75">
      <c r="A42" s="19" t="s">
        <v>65</v>
      </c>
      <c r="B42" s="20"/>
      <c r="C42" s="20"/>
      <c r="D42" s="20"/>
      <c r="E42" s="20"/>
    </row>
    <row r="43" spans="1:5" ht="12.75">
      <c r="A43" s="17" t="s">
        <v>56</v>
      </c>
      <c r="B43" s="22">
        <f>B31+B37</f>
        <v>0</v>
      </c>
      <c r="C43" s="22">
        <f>C31+C37</f>
        <v>0</v>
      </c>
      <c r="D43" s="22">
        <f>D31+D37</f>
        <v>0</v>
      </c>
      <c r="E43" s="22">
        <f>E31+E37</f>
        <v>0</v>
      </c>
    </row>
    <row r="44" spans="1:5" ht="12.75">
      <c r="A44" s="17" t="s">
        <v>57</v>
      </c>
      <c r="B44" s="22">
        <f aca="true" t="shared" si="0" ref="B44:E47">B32+B38</f>
        <v>0</v>
      </c>
      <c r="C44" s="22">
        <f t="shared" si="0"/>
        <v>0</v>
      </c>
      <c r="D44" s="22">
        <f t="shared" si="0"/>
        <v>0</v>
      </c>
      <c r="E44" s="22">
        <f t="shared" si="0"/>
        <v>0</v>
      </c>
    </row>
    <row r="45" spans="1:5" ht="12.75">
      <c r="A45" s="17" t="s">
        <v>58</v>
      </c>
      <c r="B45" s="22">
        <f t="shared" si="0"/>
        <v>0</v>
      </c>
      <c r="C45" s="22">
        <f t="shared" si="0"/>
        <v>0</v>
      </c>
      <c r="D45" s="22">
        <f t="shared" si="0"/>
        <v>0</v>
      </c>
      <c r="E45" s="22">
        <f t="shared" si="0"/>
        <v>0</v>
      </c>
    </row>
    <row r="46" spans="1:5" ht="12.75">
      <c r="A46" s="17" t="s">
        <v>59</v>
      </c>
      <c r="B46" s="22">
        <f t="shared" si="0"/>
        <v>0</v>
      </c>
      <c r="C46" s="22">
        <f t="shared" si="0"/>
        <v>0</v>
      </c>
      <c r="D46" s="22">
        <f t="shared" si="0"/>
        <v>0</v>
      </c>
      <c r="E46" s="22">
        <f t="shared" si="0"/>
        <v>0</v>
      </c>
    </row>
    <row r="47" spans="1:5" ht="12.75">
      <c r="A47" s="17" t="s">
        <v>60</v>
      </c>
      <c r="B47" s="22">
        <f t="shared" si="0"/>
        <v>0</v>
      </c>
      <c r="C47" s="22">
        <f t="shared" si="0"/>
        <v>0</v>
      </c>
      <c r="D47" s="22">
        <f t="shared" si="0"/>
        <v>0</v>
      </c>
      <c r="E47" s="22">
        <f t="shared" si="0"/>
        <v>0</v>
      </c>
    </row>
    <row r="48" spans="1:5" ht="12.75">
      <c r="A48" s="19" t="s">
        <v>66</v>
      </c>
      <c r="B48" s="20"/>
      <c r="C48" s="20"/>
      <c r="D48" s="20"/>
      <c r="E48" s="20"/>
    </row>
    <row r="49" spans="1:5" ht="12.75">
      <c r="A49" s="17" t="s">
        <v>112</v>
      </c>
      <c r="B49" s="22">
        <f aca="true" t="shared" si="1" ref="B49:E53">B25+B43</f>
        <v>55000</v>
      </c>
      <c r="C49" s="22">
        <f t="shared" si="1"/>
        <v>0</v>
      </c>
      <c r="D49" s="22">
        <f t="shared" si="1"/>
        <v>90000</v>
      </c>
      <c r="E49" s="22">
        <f t="shared" si="1"/>
        <v>101000</v>
      </c>
    </row>
    <row r="50" spans="1:5" ht="12.75">
      <c r="A50" s="17" t="s">
        <v>57</v>
      </c>
      <c r="B50" s="22">
        <f t="shared" si="1"/>
        <v>0</v>
      </c>
      <c r="C50" s="22">
        <f t="shared" si="1"/>
        <v>0</v>
      </c>
      <c r="D50" s="22">
        <f t="shared" si="1"/>
        <v>0</v>
      </c>
      <c r="E50" s="22">
        <f t="shared" si="1"/>
        <v>0</v>
      </c>
    </row>
    <row r="51" spans="1:5" ht="12.75">
      <c r="A51" s="17" t="s">
        <v>58</v>
      </c>
      <c r="B51" s="22">
        <f t="shared" si="1"/>
        <v>0</v>
      </c>
      <c r="C51" s="22">
        <f t="shared" si="1"/>
        <v>0</v>
      </c>
      <c r="D51" s="22">
        <f t="shared" si="1"/>
        <v>0</v>
      </c>
      <c r="E51" s="22">
        <f t="shared" si="1"/>
        <v>0</v>
      </c>
    </row>
    <row r="52" spans="1:5" ht="12.75">
      <c r="A52" s="17" t="s">
        <v>113</v>
      </c>
      <c r="B52" s="22">
        <f t="shared" si="1"/>
        <v>148000</v>
      </c>
      <c r="C52" s="22">
        <f t="shared" si="1"/>
        <v>0</v>
      </c>
      <c r="D52" s="22">
        <f t="shared" si="1"/>
        <v>181000</v>
      </c>
      <c r="E52" s="22">
        <f t="shared" si="1"/>
        <v>188000</v>
      </c>
    </row>
    <row r="53" spans="1:5" ht="12.75">
      <c r="A53" s="17" t="s">
        <v>60</v>
      </c>
      <c r="B53" s="22">
        <f t="shared" si="1"/>
        <v>0</v>
      </c>
      <c r="C53" s="22">
        <f t="shared" si="1"/>
        <v>0</v>
      </c>
      <c r="D53" s="22">
        <f t="shared" si="1"/>
        <v>0</v>
      </c>
      <c r="E53" s="22">
        <f t="shared" si="1"/>
        <v>0</v>
      </c>
    </row>
    <row r="54" spans="1:5" ht="12.75">
      <c r="A54" s="19" t="s">
        <v>67</v>
      </c>
      <c r="B54" s="20"/>
      <c r="C54" s="20"/>
      <c r="D54" s="20"/>
      <c r="E54" s="20"/>
    </row>
    <row r="55" spans="1:5" ht="12.75">
      <c r="A55" s="17" t="s">
        <v>56</v>
      </c>
      <c r="B55" s="22"/>
      <c r="C55" s="22"/>
      <c r="D55" s="22"/>
      <c r="E55" s="22"/>
    </row>
    <row r="56" spans="1:5" ht="12.75">
      <c r="A56" s="17" t="s">
        <v>57</v>
      </c>
      <c r="B56" s="22"/>
      <c r="C56" s="22"/>
      <c r="D56" s="22"/>
      <c r="E56" s="22"/>
    </row>
    <row r="57" spans="1:5" ht="12.75">
      <c r="A57" s="17" t="s">
        <v>58</v>
      </c>
      <c r="B57" s="22"/>
      <c r="C57" s="22"/>
      <c r="D57" s="22"/>
      <c r="E57" s="22"/>
    </row>
    <row r="58" spans="1:5" ht="12.75">
      <c r="A58" s="17" t="s">
        <v>59</v>
      </c>
      <c r="B58" s="22"/>
      <c r="C58" s="22"/>
      <c r="D58" s="22"/>
      <c r="E58" s="22"/>
    </row>
    <row r="59" spans="1:5" ht="12.75">
      <c r="A59" s="17" t="s">
        <v>60</v>
      </c>
      <c r="B59" s="22"/>
      <c r="C59" s="22"/>
      <c r="D59" s="22"/>
      <c r="E59" s="22"/>
    </row>
    <row r="60" spans="1:5" ht="12.75">
      <c r="A60" s="19" t="s">
        <v>68</v>
      </c>
      <c r="B60" s="20"/>
      <c r="C60" s="20"/>
      <c r="D60" s="20"/>
      <c r="E60" s="20"/>
    </row>
    <row r="61" spans="1:5" ht="12.75">
      <c r="A61" s="17" t="s">
        <v>56</v>
      </c>
      <c r="B61" s="22"/>
      <c r="C61" s="22"/>
      <c r="D61" s="22"/>
      <c r="E61" s="22"/>
    </row>
    <row r="62" spans="1:5" ht="12.75">
      <c r="A62" s="17" t="s">
        <v>57</v>
      </c>
      <c r="B62" s="22"/>
      <c r="C62" s="22"/>
      <c r="D62" s="22"/>
      <c r="E62" s="22"/>
    </row>
    <row r="63" spans="1:5" ht="12.75">
      <c r="A63" s="17" t="s">
        <v>58</v>
      </c>
      <c r="B63" s="22"/>
      <c r="C63" s="22"/>
      <c r="D63" s="22"/>
      <c r="E63" s="22"/>
    </row>
    <row r="64" spans="1:5" ht="12.75">
      <c r="A64" s="17" t="s">
        <v>59</v>
      </c>
      <c r="B64" s="22"/>
      <c r="C64" s="22"/>
      <c r="D64" s="22"/>
      <c r="E64" s="22"/>
    </row>
    <row r="65" spans="1:5" ht="12.75">
      <c r="A65" s="17" t="s">
        <v>60</v>
      </c>
      <c r="B65" s="22"/>
      <c r="C65" s="22"/>
      <c r="D65" s="22"/>
      <c r="E65" s="22"/>
    </row>
    <row r="66" spans="1:5" ht="12.75">
      <c r="A66" s="19" t="s">
        <v>69</v>
      </c>
      <c r="B66" s="20"/>
      <c r="C66" s="20"/>
      <c r="D66" s="20"/>
      <c r="E66" s="20"/>
    </row>
    <row r="67" spans="1:5" ht="12.75">
      <c r="A67" s="17" t="s">
        <v>56</v>
      </c>
      <c r="B67" s="22"/>
      <c r="C67" s="22"/>
      <c r="D67" s="22"/>
      <c r="E67" s="22"/>
    </row>
    <row r="68" spans="1:5" ht="12.75">
      <c r="A68" s="17" t="s">
        <v>57</v>
      </c>
      <c r="B68" s="22"/>
      <c r="C68" s="22"/>
      <c r="D68" s="22"/>
      <c r="E68" s="22"/>
    </row>
    <row r="69" spans="1:5" ht="12.75">
      <c r="A69" s="17" t="s">
        <v>58</v>
      </c>
      <c r="B69" s="22"/>
      <c r="C69" s="22"/>
      <c r="D69" s="22"/>
      <c r="E69" s="22"/>
    </row>
    <row r="70" spans="1:5" ht="12.75">
      <c r="A70" s="17" t="s">
        <v>59</v>
      </c>
      <c r="B70" s="22"/>
      <c r="C70" s="22"/>
      <c r="D70" s="22"/>
      <c r="E70" s="22"/>
    </row>
    <row r="71" spans="1:5" ht="12.75">
      <c r="A71" s="17" t="s">
        <v>60</v>
      </c>
      <c r="B71" s="22"/>
      <c r="C71" s="22"/>
      <c r="D71" s="22"/>
      <c r="E71" s="22"/>
    </row>
    <row r="72" spans="1:5" ht="12.75">
      <c r="A72" s="19" t="s">
        <v>70</v>
      </c>
      <c r="B72" s="20"/>
      <c r="C72" s="20"/>
      <c r="D72" s="20"/>
      <c r="E72" s="20"/>
    </row>
    <row r="73" spans="1:5" ht="12.75">
      <c r="A73" s="17" t="s">
        <v>56</v>
      </c>
      <c r="B73" s="22"/>
      <c r="C73" s="22"/>
      <c r="D73" s="22"/>
      <c r="E73" s="22"/>
    </row>
    <row r="74" spans="1:5" ht="12.75">
      <c r="A74" s="17" t="s">
        <v>57</v>
      </c>
      <c r="B74" s="22"/>
      <c r="C74" s="22"/>
      <c r="D74" s="22"/>
      <c r="E74" s="22"/>
    </row>
    <row r="75" spans="1:5" ht="12.75">
      <c r="A75" s="17" t="s">
        <v>58</v>
      </c>
      <c r="B75" s="22"/>
      <c r="C75" s="22"/>
      <c r="D75" s="22"/>
      <c r="E75" s="22"/>
    </row>
    <row r="76" spans="1:5" ht="12.75">
      <c r="A76" s="17" t="s">
        <v>59</v>
      </c>
      <c r="B76" s="22"/>
      <c r="C76" s="22"/>
      <c r="D76" s="22"/>
      <c r="E76" s="22"/>
    </row>
    <row r="77" spans="1:5" ht="12.75">
      <c r="A77" s="17" t="s">
        <v>60</v>
      </c>
      <c r="B77" s="22"/>
      <c r="C77" s="22"/>
      <c r="D77" s="22"/>
      <c r="E77" s="22"/>
    </row>
    <row r="78" spans="1:5" ht="12.75">
      <c r="A78" s="20"/>
      <c r="B78" s="20"/>
      <c r="C78" s="20"/>
      <c r="D78" s="20"/>
      <c r="E78" s="20"/>
    </row>
    <row r="79" spans="1:5" ht="12.75">
      <c r="A79" s="23" t="s">
        <v>71</v>
      </c>
      <c r="B79" s="22">
        <f>SUM(B49:B53)</f>
        <v>203000</v>
      </c>
      <c r="C79" s="22">
        <f>SUM(C49:C53)</f>
        <v>0</v>
      </c>
      <c r="D79" s="22">
        <f>SUM(D49:D53)</f>
        <v>271000</v>
      </c>
      <c r="E79" s="22">
        <f>SUM(E49:E53)</f>
        <v>289000</v>
      </c>
    </row>
    <row r="80" spans="1:5" ht="12.75">
      <c r="A80" s="23" t="s">
        <v>72</v>
      </c>
      <c r="B80" s="22"/>
      <c r="C80" s="22"/>
      <c r="D80" s="22"/>
      <c r="E80" s="22"/>
    </row>
    <row r="81" spans="1:5" ht="12.75">
      <c r="A81" s="23" t="s">
        <v>73</v>
      </c>
      <c r="B81" s="22">
        <f>B79-B80</f>
        <v>203000</v>
      </c>
      <c r="C81" s="22">
        <f>C79-C80</f>
        <v>0</v>
      </c>
      <c r="D81" s="22">
        <f>D79-D80</f>
        <v>271000</v>
      </c>
      <c r="E81" s="22">
        <f>E79-E80</f>
        <v>289000</v>
      </c>
    </row>
  </sheetData>
  <sheetProtection/>
  <mergeCells count="1">
    <mergeCell ref="A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3.140625" style="0" customWidth="1"/>
    <col min="2" max="10" width="15.28125" style="0" customWidth="1"/>
  </cols>
  <sheetData>
    <row r="1" spans="1:10" ht="12.75">
      <c r="A1" s="24"/>
      <c r="B1" s="85" t="s">
        <v>75</v>
      </c>
      <c r="C1" s="85" t="s">
        <v>76</v>
      </c>
      <c r="D1" s="85" t="s">
        <v>77</v>
      </c>
      <c r="E1" s="85" t="s">
        <v>78</v>
      </c>
      <c r="F1" s="85" t="s">
        <v>2</v>
      </c>
      <c r="G1" s="85" t="s">
        <v>79</v>
      </c>
      <c r="H1" s="85" t="s">
        <v>80</v>
      </c>
      <c r="I1" s="85" t="s">
        <v>81</v>
      </c>
      <c r="J1" s="26" t="s">
        <v>34</v>
      </c>
    </row>
    <row r="2" spans="1:10" ht="39.75" thickBot="1">
      <c r="A2" s="25" t="s">
        <v>74</v>
      </c>
      <c r="B2" s="86"/>
      <c r="C2" s="86"/>
      <c r="D2" s="86"/>
      <c r="E2" s="86"/>
      <c r="F2" s="86"/>
      <c r="G2" s="86"/>
      <c r="H2" s="86"/>
      <c r="I2" s="86"/>
      <c r="J2" s="27" t="s">
        <v>82</v>
      </c>
    </row>
    <row r="3" ht="15.75" thickBot="1">
      <c r="A3" s="3"/>
    </row>
    <row r="4" spans="1:10" ht="27" thickBot="1">
      <c r="A4" s="28" t="s">
        <v>83</v>
      </c>
      <c r="B4" s="29"/>
      <c r="C4" s="29"/>
      <c r="D4" s="30"/>
      <c r="E4" s="30"/>
      <c r="F4" s="30"/>
      <c r="G4" s="30"/>
      <c r="H4" s="30"/>
      <c r="I4" s="30"/>
      <c r="J4" s="30"/>
    </row>
    <row r="5" spans="1:10" ht="40.5" thickBot="1">
      <c r="A5" s="31" t="s">
        <v>84</v>
      </c>
      <c r="B5" s="32"/>
      <c r="C5" s="32"/>
      <c r="D5" s="33"/>
      <c r="E5" s="33"/>
      <c r="F5" s="33"/>
      <c r="G5" s="33"/>
      <c r="H5" s="33"/>
      <c r="I5" s="33"/>
      <c r="J5" s="33"/>
    </row>
    <row r="6" spans="1:10" ht="40.5" thickBot="1">
      <c r="A6" s="31" t="s">
        <v>85</v>
      </c>
      <c r="B6" s="32"/>
      <c r="C6" s="32"/>
      <c r="D6" s="33"/>
      <c r="E6" s="33"/>
      <c r="F6" s="33"/>
      <c r="G6" s="33"/>
      <c r="H6" s="33"/>
      <c r="I6" s="33"/>
      <c r="J6" s="33"/>
    </row>
    <row r="7" spans="1:10" ht="27" thickBot="1">
      <c r="A7" s="31" t="s">
        <v>86</v>
      </c>
      <c r="B7" s="33"/>
      <c r="C7" s="33"/>
      <c r="D7" s="33"/>
      <c r="E7" s="33"/>
      <c r="F7" s="33"/>
      <c r="G7" s="33"/>
      <c r="H7" s="33" t="s">
        <v>87</v>
      </c>
      <c r="I7" s="33"/>
      <c r="J7" s="33"/>
    </row>
    <row r="8" spans="1:10" ht="27" thickBot="1">
      <c r="A8" s="31" t="s">
        <v>88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27" thickBot="1">
      <c r="A9" s="31" t="s">
        <v>89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53.25" thickBot="1">
      <c r="A10" s="28" t="s">
        <v>90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79.5" thickBot="1">
      <c r="A11" s="31" t="s">
        <v>91</v>
      </c>
      <c r="B11" s="33"/>
      <c r="C11" s="33"/>
      <c r="D11" s="34"/>
      <c r="E11" s="34"/>
      <c r="F11" s="34"/>
      <c r="G11" s="34"/>
      <c r="H11" s="34"/>
      <c r="I11" s="34"/>
      <c r="J11" s="34"/>
    </row>
    <row r="12" spans="1:10" ht="39.75" thickBot="1">
      <c r="A12" s="31" t="s">
        <v>92</v>
      </c>
      <c r="B12" s="33"/>
      <c r="C12" s="33"/>
      <c r="D12" s="34"/>
      <c r="E12" s="34"/>
      <c r="F12" s="34"/>
      <c r="G12" s="34"/>
      <c r="H12" s="34"/>
      <c r="I12" s="34"/>
      <c r="J12" s="34"/>
    </row>
    <row r="13" spans="1:10" ht="39.75" thickBot="1">
      <c r="A13" s="31" t="s">
        <v>93</v>
      </c>
      <c r="B13" s="33"/>
      <c r="C13" s="33"/>
      <c r="D13" s="34"/>
      <c r="E13" s="34"/>
      <c r="F13" s="34"/>
      <c r="G13" s="34"/>
      <c r="H13" s="34"/>
      <c r="I13" s="34"/>
      <c r="J13" s="34"/>
    </row>
    <row r="14" spans="1:10" ht="13.5" thickBot="1">
      <c r="A14" s="31" t="s">
        <v>94</v>
      </c>
      <c r="B14" s="33"/>
      <c r="C14" s="33"/>
      <c r="D14" s="34"/>
      <c r="E14" s="34"/>
      <c r="F14" s="34"/>
      <c r="G14" s="34"/>
      <c r="H14" s="34"/>
      <c r="I14" s="34"/>
      <c r="J14" s="34"/>
    </row>
  </sheetData>
  <sheetProtection/>
  <mergeCells count="8">
    <mergeCell ref="F1:F2"/>
    <mergeCell ref="G1:G2"/>
    <mergeCell ref="H1:H2"/>
    <mergeCell ref="I1:I2"/>
    <mergeCell ref="B1:B2"/>
    <mergeCell ref="C1:C2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6.57421875" style="0" customWidth="1"/>
    <col min="2" max="4" width="15.28125" style="0" bestFit="1" customWidth="1"/>
    <col min="5" max="5" width="15.421875" style="0" customWidth="1"/>
    <col min="6" max="6" width="15.28125" style="0" bestFit="1" customWidth="1"/>
  </cols>
  <sheetData>
    <row r="1" spans="1:6" ht="30" thickBot="1">
      <c r="A1" s="1"/>
      <c r="B1" s="35" t="s">
        <v>78</v>
      </c>
      <c r="C1" s="35" t="s">
        <v>2</v>
      </c>
      <c r="D1" s="35" t="s">
        <v>3</v>
      </c>
      <c r="E1" s="35" t="s">
        <v>95</v>
      </c>
      <c r="F1" s="35" t="s">
        <v>5</v>
      </c>
    </row>
    <row r="2" ht="15" thickBot="1">
      <c r="A2" s="36"/>
    </row>
    <row r="3" spans="1:6" ht="15" thickBot="1">
      <c r="A3" s="4" t="s">
        <v>96</v>
      </c>
      <c r="B3" s="62">
        <f>'[2]Customer Count Forecast'!$C$11</f>
        <v>2391</v>
      </c>
      <c r="C3" s="62">
        <f>'[2]Customer Count Forecast'!$F$11</f>
        <v>2404</v>
      </c>
      <c r="D3" s="62">
        <f>'[2]Customer Count Forecast'!$I$11</f>
        <v>2388</v>
      </c>
      <c r="E3" s="62">
        <f>'[2]Customer Count Forecast'!$L$11</f>
        <v>2407</v>
      </c>
      <c r="F3" s="62">
        <f>'[2]Customer Count Forecast'!$N$11</f>
        <v>2409.822</v>
      </c>
    </row>
    <row r="4" spans="1:6" ht="15" thickBot="1">
      <c r="A4" s="8" t="s">
        <v>97</v>
      </c>
      <c r="B4" s="61">
        <f>'Costs Table'!D18</f>
        <v>483376</v>
      </c>
      <c r="C4" s="61">
        <f>'Costs Table'!F18</f>
        <v>564916</v>
      </c>
      <c r="D4" s="61">
        <f>'Costs Table'!H18</f>
        <v>479836</v>
      </c>
      <c r="E4" s="61">
        <f>'Costs Table'!J18</f>
        <v>669788.9500000002</v>
      </c>
      <c r="F4" s="61">
        <f>'Costs Table'!L18</f>
        <v>797217</v>
      </c>
    </row>
    <row r="5" spans="1:6" ht="15" thickBot="1">
      <c r="A5" s="8" t="s">
        <v>98</v>
      </c>
      <c r="B5" s="61">
        <f>B4/B3</f>
        <v>202.16478460895024</v>
      </c>
      <c r="C5" s="61">
        <f>C4/C3</f>
        <v>234.99001663893512</v>
      </c>
      <c r="D5" s="61">
        <f>D4/D3</f>
        <v>200.93634840871022</v>
      </c>
      <c r="E5" s="61">
        <f>E4/E3</f>
        <v>278.2671167428335</v>
      </c>
      <c r="F5" s="61">
        <f>F4/F3</f>
        <v>330.819869683321</v>
      </c>
    </row>
    <row r="6" spans="1:6" ht="15" thickBot="1">
      <c r="A6" s="8" t="s">
        <v>99</v>
      </c>
      <c r="B6" s="37">
        <v>4</v>
      </c>
      <c r="C6" s="37">
        <v>4</v>
      </c>
      <c r="D6" s="37">
        <v>4</v>
      </c>
      <c r="E6" s="37">
        <v>4</v>
      </c>
      <c r="F6" s="37">
        <v>3.4</v>
      </c>
    </row>
    <row r="7" spans="1:6" ht="15" thickBot="1">
      <c r="A7" s="8" t="s">
        <v>100</v>
      </c>
      <c r="B7" s="63">
        <f>B6/B3</f>
        <v>0.001672940192388122</v>
      </c>
      <c r="C7" s="63">
        <f>C6/C3</f>
        <v>0.0016638935108153079</v>
      </c>
      <c r="D7" s="63">
        <f>D6/D3</f>
        <v>0.0016750418760469012</v>
      </c>
      <c r="E7" s="63">
        <f>E6/E3</f>
        <v>0.0016618196925633569</v>
      </c>
      <c r="F7" s="63">
        <f>F6/F3</f>
        <v>0.0014108925887472185</v>
      </c>
    </row>
    <row r="8" spans="1:6" ht="15" thickBot="1">
      <c r="A8" s="38" t="s">
        <v>101</v>
      </c>
      <c r="B8" s="64">
        <f>B4/B6</f>
        <v>120844</v>
      </c>
      <c r="C8" s="64">
        <f>C4/C6</f>
        <v>141229</v>
      </c>
      <c r="D8" s="64">
        <f>D4/D6</f>
        <v>119959</v>
      </c>
      <c r="E8" s="64">
        <f>E4/E6</f>
        <v>167447.23750000005</v>
      </c>
      <c r="F8" s="64">
        <f>F4/F6</f>
        <v>234475.58823529413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F34" sqref="F34"/>
    </sheetView>
  </sheetViews>
  <sheetFormatPr defaultColWidth="9.140625" defaultRowHeight="12.75"/>
  <cols>
    <col min="4" max="4" width="12.8515625" style="0" customWidth="1"/>
    <col min="5" max="5" width="12.57421875" style="0" customWidth="1"/>
    <col min="6" max="6" width="13.00390625" style="0" customWidth="1"/>
    <col min="7" max="7" width="11.7109375" style="0" customWidth="1"/>
  </cols>
  <sheetData>
    <row r="1" ht="23.25" thickBot="1">
      <c r="A1" s="50">
        <v>2006</v>
      </c>
    </row>
    <row r="2" spans="1:7" ht="14.25" thickBot="1">
      <c r="A2" s="91" t="s">
        <v>102</v>
      </c>
      <c r="B2" s="92"/>
      <c r="C2" s="93" t="s">
        <v>103</v>
      </c>
      <c r="D2" s="87" t="s">
        <v>104</v>
      </c>
      <c r="E2" s="87" t="s">
        <v>105</v>
      </c>
      <c r="F2" s="87" t="s">
        <v>106</v>
      </c>
      <c r="G2" s="89" t="s">
        <v>107</v>
      </c>
    </row>
    <row r="3" spans="1:7" ht="15" thickBot="1" thickTop="1">
      <c r="A3" s="39" t="s">
        <v>108</v>
      </c>
      <c r="B3" s="40" t="s">
        <v>109</v>
      </c>
      <c r="C3" s="94"/>
      <c r="D3" s="88"/>
      <c r="E3" s="88"/>
      <c r="F3" s="88"/>
      <c r="G3" s="90"/>
    </row>
    <row r="4" spans="1:7" ht="14.25" thickBot="1">
      <c r="A4" s="41"/>
      <c r="B4" s="42"/>
      <c r="C4" s="43"/>
      <c r="D4" s="43"/>
      <c r="E4" s="43"/>
      <c r="F4" s="43"/>
      <c r="G4" s="42"/>
    </row>
    <row r="5" spans="1:7" ht="15" thickBot="1" thickTop="1">
      <c r="A5" s="44"/>
      <c r="B5" s="45"/>
      <c r="C5" s="46"/>
      <c r="D5" s="46"/>
      <c r="E5" s="46"/>
      <c r="F5" s="46"/>
      <c r="G5" s="45"/>
    </row>
    <row r="6" spans="1:7" ht="14.25" thickBot="1">
      <c r="A6" s="47"/>
      <c r="B6" s="48"/>
      <c r="C6" s="49"/>
      <c r="D6" s="49"/>
      <c r="E6" s="49"/>
      <c r="F6" s="49"/>
      <c r="G6" s="48"/>
    </row>
    <row r="7" spans="1:7" ht="15" thickBot="1" thickTop="1">
      <c r="A7" s="44"/>
      <c r="B7" s="45"/>
      <c r="C7" s="46"/>
      <c r="D7" s="46"/>
      <c r="E7" s="46"/>
      <c r="F7" s="46"/>
      <c r="G7" s="45"/>
    </row>
    <row r="8" spans="1:7" ht="14.25" thickBot="1">
      <c r="A8" s="47"/>
      <c r="B8" s="48"/>
      <c r="C8" s="49"/>
      <c r="D8" s="49"/>
      <c r="E8" s="49"/>
      <c r="F8" s="49"/>
      <c r="G8" s="48"/>
    </row>
    <row r="9" spans="1:7" ht="15" thickBot="1" thickTop="1">
      <c r="A9" s="44"/>
      <c r="B9" s="45"/>
      <c r="C9" s="46"/>
      <c r="D9" s="46"/>
      <c r="E9" s="46"/>
      <c r="F9" s="46"/>
      <c r="G9" s="45"/>
    </row>
    <row r="10" spans="1:7" ht="14.25" thickBot="1">
      <c r="A10" s="47"/>
      <c r="B10" s="48"/>
      <c r="C10" s="49"/>
      <c r="D10" s="49"/>
      <c r="E10" s="49"/>
      <c r="F10" s="49"/>
      <c r="G10" s="48"/>
    </row>
    <row r="11" ht="13.5" thickTop="1"/>
    <row r="12" ht="23.25" thickBot="1">
      <c r="A12" s="50">
        <v>2007</v>
      </c>
    </row>
    <row r="13" spans="1:7" ht="14.25" thickBot="1">
      <c r="A13" s="91" t="s">
        <v>102</v>
      </c>
      <c r="B13" s="92"/>
      <c r="C13" s="93" t="s">
        <v>103</v>
      </c>
      <c r="D13" s="87" t="s">
        <v>104</v>
      </c>
      <c r="E13" s="87" t="s">
        <v>105</v>
      </c>
      <c r="F13" s="87" t="s">
        <v>106</v>
      </c>
      <c r="G13" s="89" t="s">
        <v>107</v>
      </c>
    </row>
    <row r="14" spans="1:7" ht="15" thickBot="1" thickTop="1">
      <c r="A14" s="39" t="s">
        <v>108</v>
      </c>
      <c r="B14" s="40" t="s">
        <v>109</v>
      </c>
      <c r="C14" s="94"/>
      <c r="D14" s="88"/>
      <c r="E14" s="88"/>
      <c r="F14" s="88"/>
      <c r="G14" s="90"/>
    </row>
    <row r="15" spans="1:7" ht="14.25" thickBot="1">
      <c r="A15" s="41"/>
      <c r="B15" s="42"/>
      <c r="C15" s="43"/>
      <c r="D15" s="43"/>
      <c r="E15" s="43"/>
      <c r="F15" s="43"/>
      <c r="G15" s="42"/>
    </row>
    <row r="16" spans="1:7" ht="15" thickBot="1" thickTop="1">
      <c r="A16" s="44"/>
      <c r="B16" s="45"/>
      <c r="C16" s="46"/>
      <c r="D16" s="46"/>
      <c r="E16" s="46"/>
      <c r="F16" s="46"/>
      <c r="G16" s="45"/>
    </row>
    <row r="17" spans="1:7" ht="14.25" thickBot="1">
      <c r="A17" s="47"/>
      <c r="B17" s="48"/>
      <c r="C17" s="49"/>
      <c r="D17" s="49"/>
      <c r="E17" s="49"/>
      <c r="F17" s="49"/>
      <c r="G17" s="48"/>
    </row>
    <row r="18" spans="1:7" ht="15" thickBot="1" thickTop="1">
      <c r="A18" s="44"/>
      <c r="B18" s="45"/>
      <c r="C18" s="46"/>
      <c r="D18" s="46"/>
      <c r="E18" s="46"/>
      <c r="F18" s="46"/>
      <c r="G18" s="45"/>
    </row>
    <row r="19" spans="1:7" ht="14.25" thickBot="1">
      <c r="A19" s="47"/>
      <c r="B19" s="48"/>
      <c r="C19" s="49"/>
      <c r="D19" s="49"/>
      <c r="E19" s="49"/>
      <c r="F19" s="49"/>
      <c r="G19" s="48"/>
    </row>
    <row r="20" spans="1:7" ht="15" thickBot="1" thickTop="1">
      <c r="A20" s="44"/>
      <c r="B20" s="45"/>
      <c r="C20" s="46"/>
      <c r="D20" s="46"/>
      <c r="E20" s="46"/>
      <c r="F20" s="46"/>
      <c r="G20" s="45"/>
    </row>
    <row r="21" spans="1:7" ht="14.25" thickBot="1">
      <c r="A21" s="47"/>
      <c r="B21" s="48"/>
      <c r="C21" s="49"/>
      <c r="D21" s="49"/>
      <c r="E21" s="49"/>
      <c r="F21" s="49"/>
      <c r="G21" s="48"/>
    </row>
    <row r="22" ht="13.5" thickTop="1"/>
    <row r="23" ht="23.25" thickBot="1">
      <c r="A23" s="50">
        <v>2008</v>
      </c>
    </row>
    <row r="24" spans="1:7" ht="14.25" thickBot="1">
      <c r="A24" s="91" t="s">
        <v>102</v>
      </c>
      <c r="B24" s="92"/>
      <c r="C24" s="93" t="s">
        <v>103</v>
      </c>
      <c r="D24" s="87" t="s">
        <v>104</v>
      </c>
      <c r="E24" s="87" t="s">
        <v>105</v>
      </c>
      <c r="F24" s="87" t="s">
        <v>106</v>
      </c>
      <c r="G24" s="89" t="s">
        <v>107</v>
      </c>
    </row>
    <row r="25" spans="1:7" ht="15" thickBot="1" thickTop="1">
      <c r="A25" s="39" t="s">
        <v>108</v>
      </c>
      <c r="B25" s="40" t="s">
        <v>109</v>
      </c>
      <c r="C25" s="94"/>
      <c r="D25" s="88"/>
      <c r="E25" s="88"/>
      <c r="F25" s="88"/>
      <c r="G25" s="90"/>
    </row>
    <row r="26" spans="1:7" ht="14.25" thickBot="1">
      <c r="A26" s="41"/>
      <c r="B26" s="42"/>
      <c r="C26" s="43"/>
      <c r="D26" s="43"/>
      <c r="E26" s="43"/>
      <c r="F26" s="43"/>
      <c r="G26" s="42"/>
    </row>
    <row r="27" spans="1:7" ht="15" thickBot="1" thickTop="1">
      <c r="A27" s="44"/>
      <c r="B27" s="45"/>
      <c r="C27" s="46"/>
      <c r="D27" s="46"/>
      <c r="E27" s="46"/>
      <c r="F27" s="46"/>
      <c r="G27" s="45"/>
    </row>
    <row r="28" spans="1:7" ht="14.25" thickBot="1">
      <c r="A28" s="47"/>
      <c r="B28" s="48"/>
      <c r="C28" s="49"/>
      <c r="D28" s="49"/>
      <c r="E28" s="49"/>
      <c r="F28" s="49"/>
      <c r="G28" s="48"/>
    </row>
    <row r="29" spans="1:7" ht="15" thickBot="1" thickTop="1">
      <c r="A29" s="44"/>
      <c r="B29" s="45"/>
      <c r="C29" s="46"/>
      <c r="D29" s="46"/>
      <c r="E29" s="46"/>
      <c r="F29" s="46"/>
      <c r="G29" s="45"/>
    </row>
    <row r="30" spans="1:7" ht="14.25" thickBot="1">
      <c r="A30" s="47"/>
      <c r="B30" s="48"/>
      <c r="C30" s="49"/>
      <c r="D30" s="49"/>
      <c r="E30" s="49"/>
      <c r="F30" s="49"/>
      <c r="G30" s="48"/>
    </row>
    <row r="31" spans="1:7" ht="15" thickBot="1" thickTop="1">
      <c r="A31" s="44"/>
      <c r="B31" s="45"/>
      <c r="C31" s="46"/>
      <c r="D31" s="46"/>
      <c r="E31" s="46"/>
      <c r="F31" s="46"/>
      <c r="G31" s="45"/>
    </row>
    <row r="32" spans="1:7" ht="14.25" thickBot="1">
      <c r="A32" s="47"/>
      <c r="B32" s="48"/>
      <c r="C32" s="49"/>
      <c r="D32" s="49"/>
      <c r="E32" s="49"/>
      <c r="F32" s="49"/>
      <c r="G32" s="48"/>
    </row>
    <row r="33" ht="13.5" thickTop="1"/>
    <row r="34" ht="23.25" thickBot="1">
      <c r="A34" s="50">
        <v>2009</v>
      </c>
    </row>
    <row r="35" spans="1:7" ht="14.25" thickBot="1">
      <c r="A35" s="91" t="s">
        <v>102</v>
      </c>
      <c r="B35" s="92"/>
      <c r="C35" s="93" t="s">
        <v>103</v>
      </c>
      <c r="D35" s="87" t="s">
        <v>104</v>
      </c>
      <c r="E35" s="87" t="s">
        <v>105</v>
      </c>
      <c r="F35" s="87" t="s">
        <v>106</v>
      </c>
      <c r="G35" s="89" t="s">
        <v>107</v>
      </c>
    </row>
    <row r="36" spans="1:7" ht="15" thickBot="1" thickTop="1">
      <c r="A36" s="39" t="s">
        <v>108</v>
      </c>
      <c r="B36" s="40" t="s">
        <v>109</v>
      </c>
      <c r="C36" s="94"/>
      <c r="D36" s="88"/>
      <c r="E36" s="88"/>
      <c r="F36" s="88"/>
      <c r="G36" s="90"/>
    </row>
    <row r="37" spans="1:7" ht="14.25" thickBot="1">
      <c r="A37" s="41"/>
      <c r="B37" s="42"/>
      <c r="C37" s="43"/>
      <c r="D37" s="43"/>
      <c r="E37" s="43"/>
      <c r="F37" s="43"/>
      <c r="G37" s="42"/>
    </row>
    <row r="38" spans="1:7" ht="15" thickBot="1" thickTop="1">
      <c r="A38" s="44"/>
      <c r="B38" s="45"/>
      <c r="C38" s="46"/>
      <c r="D38" s="46"/>
      <c r="E38" s="46"/>
      <c r="F38" s="46"/>
      <c r="G38" s="45"/>
    </row>
    <row r="39" spans="1:7" ht="14.25" thickBot="1">
      <c r="A39" s="47"/>
      <c r="B39" s="48"/>
      <c r="C39" s="49"/>
      <c r="D39" s="49"/>
      <c r="E39" s="49"/>
      <c r="F39" s="49"/>
      <c r="G39" s="48"/>
    </row>
    <row r="40" spans="1:7" ht="15" thickBot="1" thickTop="1">
      <c r="A40" s="44"/>
      <c r="B40" s="45"/>
      <c r="C40" s="46"/>
      <c r="D40" s="46"/>
      <c r="E40" s="46"/>
      <c r="F40" s="46"/>
      <c r="G40" s="45"/>
    </row>
    <row r="41" spans="1:7" ht="14.25" thickBot="1">
      <c r="A41" s="47"/>
      <c r="B41" s="48"/>
      <c r="C41" s="49"/>
      <c r="D41" s="49"/>
      <c r="E41" s="49"/>
      <c r="F41" s="49"/>
      <c r="G41" s="48"/>
    </row>
    <row r="42" spans="1:7" ht="15" thickBot="1" thickTop="1">
      <c r="A42" s="44"/>
      <c r="B42" s="45"/>
      <c r="C42" s="46"/>
      <c r="D42" s="46"/>
      <c r="E42" s="46"/>
      <c r="F42" s="46"/>
      <c r="G42" s="45"/>
    </row>
    <row r="43" spans="1:7" ht="14.25" thickBot="1">
      <c r="A43" s="47"/>
      <c r="B43" s="48"/>
      <c r="C43" s="49"/>
      <c r="D43" s="49"/>
      <c r="E43" s="49"/>
      <c r="F43" s="49"/>
      <c r="G43" s="48"/>
    </row>
    <row r="44" ht="13.5" thickTop="1"/>
    <row r="45" ht="23.25" thickBot="1">
      <c r="A45" s="50">
        <v>2010</v>
      </c>
    </row>
    <row r="46" spans="1:7" ht="14.25" thickBot="1">
      <c r="A46" s="91" t="s">
        <v>102</v>
      </c>
      <c r="B46" s="92"/>
      <c r="C46" s="93" t="s">
        <v>103</v>
      </c>
      <c r="D46" s="87" t="s">
        <v>104</v>
      </c>
      <c r="E46" s="87" t="s">
        <v>105</v>
      </c>
      <c r="F46" s="87" t="s">
        <v>106</v>
      </c>
      <c r="G46" s="89" t="s">
        <v>107</v>
      </c>
    </row>
    <row r="47" spans="1:7" ht="15" thickBot="1" thickTop="1">
      <c r="A47" s="39" t="s">
        <v>108</v>
      </c>
      <c r="B47" s="40" t="s">
        <v>109</v>
      </c>
      <c r="C47" s="94"/>
      <c r="D47" s="88"/>
      <c r="E47" s="88"/>
      <c r="F47" s="88"/>
      <c r="G47" s="90"/>
    </row>
    <row r="48" spans="1:7" ht="14.25" thickBot="1">
      <c r="A48" s="41"/>
      <c r="B48" s="42"/>
      <c r="C48" s="43"/>
      <c r="D48" s="43"/>
      <c r="E48" s="43"/>
      <c r="F48" s="43"/>
      <c r="G48" s="42"/>
    </row>
    <row r="49" spans="1:7" ht="15" thickBot="1" thickTop="1">
      <c r="A49" s="44"/>
      <c r="B49" s="45"/>
      <c r="C49" s="46"/>
      <c r="D49" s="46"/>
      <c r="E49" s="46"/>
      <c r="F49" s="46"/>
      <c r="G49" s="45"/>
    </row>
    <row r="50" spans="1:7" ht="14.25" thickBot="1">
      <c r="A50" s="47"/>
      <c r="B50" s="48"/>
      <c r="C50" s="49"/>
      <c r="D50" s="49"/>
      <c r="E50" s="49"/>
      <c r="F50" s="49"/>
      <c r="G50" s="48"/>
    </row>
    <row r="51" spans="1:7" ht="15" thickBot="1" thickTop="1">
      <c r="A51" s="44"/>
      <c r="B51" s="45"/>
      <c r="C51" s="46"/>
      <c r="D51" s="46"/>
      <c r="E51" s="46"/>
      <c r="F51" s="46"/>
      <c r="G51" s="45"/>
    </row>
    <row r="52" spans="1:7" ht="14.25" thickBot="1">
      <c r="A52" s="47"/>
      <c r="B52" s="48"/>
      <c r="C52" s="49"/>
      <c r="D52" s="49"/>
      <c r="E52" s="49"/>
      <c r="F52" s="49"/>
      <c r="G52" s="48"/>
    </row>
    <row r="53" spans="1:7" ht="15" thickBot="1" thickTop="1">
      <c r="A53" s="44"/>
      <c r="B53" s="45"/>
      <c r="C53" s="46"/>
      <c r="D53" s="46"/>
      <c r="E53" s="46"/>
      <c r="F53" s="46"/>
      <c r="G53" s="45"/>
    </row>
    <row r="54" spans="1:7" ht="14.25" thickBot="1">
      <c r="A54" s="47"/>
      <c r="B54" s="48"/>
      <c r="C54" s="49"/>
      <c r="D54" s="49"/>
      <c r="E54" s="49"/>
      <c r="F54" s="49"/>
      <c r="G54" s="48"/>
    </row>
    <row r="55" ht="13.5" thickTop="1"/>
  </sheetData>
  <sheetProtection/>
  <mergeCells count="30">
    <mergeCell ref="A24:B24"/>
    <mergeCell ref="C24:C25"/>
    <mergeCell ref="F46:F47"/>
    <mergeCell ref="G46:G47"/>
    <mergeCell ref="A46:B46"/>
    <mergeCell ref="C46:C47"/>
    <mergeCell ref="D46:D47"/>
    <mergeCell ref="E46:E47"/>
    <mergeCell ref="A2:B2"/>
    <mergeCell ref="C2:C3"/>
    <mergeCell ref="F24:F25"/>
    <mergeCell ref="G24:G25"/>
    <mergeCell ref="A35:B35"/>
    <mergeCell ref="C35:C36"/>
    <mergeCell ref="D35:D36"/>
    <mergeCell ref="E35:E36"/>
    <mergeCell ref="F35:F36"/>
    <mergeCell ref="G35:G36"/>
    <mergeCell ref="A13:B13"/>
    <mergeCell ref="C13:C14"/>
    <mergeCell ref="D13:D14"/>
    <mergeCell ref="E13:E14"/>
    <mergeCell ref="F13:F14"/>
    <mergeCell ref="G13:G14"/>
    <mergeCell ref="D2:D3"/>
    <mergeCell ref="E2:E3"/>
    <mergeCell ref="D24:D25"/>
    <mergeCell ref="E24:E25"/>
    <mergeCell ref="F2:F3"/>
    <mergeCell ref="G2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M19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21.140625" style="0" bestFit="1" customWidth="1"/>
    <col min="2" max="13" width="9.57421875" style="0" customWidth="1"/>
  </cols>
  <sheetData>
    <row r="6" spans="1:13" ht="39">
      <c r="A6" s="17"/>
      <c r="B6" s="51" t="s">
        <v>114</v>
      </c>
      <c r="C6" s="51" t="s">
        <v>115</v>
      </c>
      <c r="D6" s="51" t="s">
        <v>78</v>
      </c>
      <c r="E6" s="51" t="s">
        <v>116</v>
      </c>
      <c r="F6" s="51" t="s">
        <v>2</v>
      </c>
      <c r="G6" s="51" t="s">
        <v>117</v>
      </c>
      <c r="H6" s="51" t="s">
        <v>3</v>
      </c>
      <c r="I6" s="51" t="s">
        <v>118</v>
      </c>
      <c r="J6" s="51" t="s">
        <v>119</v>
      </c>
      <c r="K6" s="51" t="s">
        <v>120</v>
      </c>
      <c r="L6" s="51" t="s">
        <v>121</v>
      </c>
      <c r="M6" s="51" t="s">
        <v>122</v>
      </c>
    </row>
    <row r="7" spans="1:13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.75">
      <c r="A8" s="23" t="s">
        <v>26</v>
      </c>
      <c r="B8" s="52">
        <v>93042</v>
      </c>
      <c r="C8" s="52">
        <f>D8-B8</f>
        <v>-51767</v>
      </c>
      <c r="D8" s="52">
        <v>41275</v>
      </c>
      <c r="E8" s="52">
        <f>F8-D8</f>
        <v>30305</v>
      </c>
      <c r="F8" s="52">
        <v>71580</v>
      </c>
      <c r="G8" s="52">
        <f>H8-F8</f>
        <v>20290</v>
      </c>
      <c r="H8" s="52">
        <v>91870</v>
      </c>
      <c r="I8" s="52">
        <f>J8-H8</f>
        <v>-4404.3399999999965</v>
      </c>
      <c r="J8" s="52">
        <f>'[1]excel091610111624'!$H$2</f>
        <v>87465.66</v>
      </c>
      <c r="K8" s="52">
        <f>L8-J8</f>
        <v>-2623.6600000000035</v>
      </c>
      <c r="L8" s="52">
        <v>84842</v>
      </c>
      <c r="M8" s="52">
        <f>L8-D8</f>
        <v>43567</v>
      </c>
    </row>
    <row r="9" spans="1:13" ht="12.75">
      <c r="A9" s="23"/>
      <c r="B9" s="52"/>
      <c r="C9" s="53">
        <f>C8/B8</f>
        <v>-0.5563831387975323</v>
      </c>
      <c r="D9" s="52"/>
      <c r="E9" s="53">
        <f>E8/D8</f>
        <v>0.734221683827983</v>
      </c>
      <c r="F9" s="52"/>
      <c r="G9" s="53">
        <f>G8/F8</f>
        <v>0.28345906677842975</v>
      </c>
      <c r="H9" s="52"/>
      <c r="I9" s="53">
        <f>I8/H8</f>
        <v>-0.04794100359203218</v>
      </c>
      <c r="J9" s="52"/>
      <c r="K9" s="53">
        <f>K8/J8</f>
        <v>-0.029996458038503378</v>
      </c>
      <c r="L9" s="52"/>
      <c r="M9" s="54">
        <f>M8/D8</f>
        <v>1.0555299818291943</v>
      </c>
    </row>
    <row r="10" spans="1:13" ht="12.75">
      <c r="A10" s="23" t="s">
        <v>27</v>
      </c>
      <c r="B10" s="52">
        <v>35111</v>
      </c>
      <c r="C10" s="52">
        <f>D10-B10</f>
        <v>83396</v>
      </c>
      <c r="D10" s="52">
        <v>118507</v>
      </c>
      <c r="E10" s="52">
        <f>F10-D10</f>
        <v>-51270</v>
      </c>
      <c r="F10" s="52">
        <v>67237</v>
      </c>
      <c r="G10" s="52">
        <f>H10-F10</f>
        <v>-10763</v>
      </c>
      <c r="H10" s="52">
        <v>56474</v>
      </c>
      <c r="I10" s="52">
        <f>J10-H10</f>
        <v>111002.19000000006</v>
      </c>
      <c r="J10" s="52">
        <f>'[1]excel091610111624'!$H$74</f>
        <v>167476.19000000006</v>
      </c>
      <c r="K10" s="52">
        <f>L10-J10</f>
        <v>-18895.19000000006</v>
      </c>
      <c r="L10" s="52">
        <v>148581</v>
      </c>
      <c r="M10" s="52">
        <f>L10-D10</f>
        <v>30074</v>
      </c>
    </row>
    <row r="11" spans="1:13" ht="12.75">
      <c r="A11" s="23"/>
      <c r="B11" s="52"/>
      <c r="C11" s="53">
        <f>C10/B10</f>
        <v>2.375210048133064</v>
      </c>
      <c r="D11" s="52"/>
      <c r="E11" s="53">
        <f>E10/D10</f>
        <v>-0.4326326714877602</v>
      </c>
      <c r="F11" s="52"/>
      <c r="G11" s="53">
        <f>G10/F10</f>
        <v>-0.16007555363862158</v>
      </c>
      <c r="H11" s="52"/>
      <c r="I11" s="53">
        <f>I10/H10</f>
        <v>1.9655450295711312</v>
      </c>
      <c r="J11" s="52"/>
      <c r="K11" s="53">
        <f>K10/J10</f>
        <v>-0.11282314220308005</v>
      </c>
      <c r="L11" s="52"/>
      <c r="M11" s="54">
        <f>M10/D10</f>
        <v>0.2537740386643827</v>
      </c>
    </row>
    <row r="12" spans="1:13" ht="12.75">
      <c r="A12" s="23" t="s">
        <v>123</v>
      </c>
      <c r="B12" s="52">
        <v>86198</v>
      </c>
      <c r="C12" s="52">
        <f>D12-B12</f>
        <v>32578</v>
      </c>
      <c r="D12" s="52">
        <v>118776</v>
      </c>
      <c r="E12" s="52">
        <f>F12-D12</f>
        <v>-7967</v>
      </c>
      <c r="F12" s="52">
        <v>110809</v>
      </c>
      <c r="G12" s="52">
        <f>H12-F12</f>
        <v>50166</v>
      </c>
      <c r="H12" s="52">
        <v>160975</v>
      </c>
      <c r="I12" s="52">
        <f>J12-H12</f>
        <v>-31999.15000000001</v>
      </c>
      <c r="J12" s="52">
        <f>'[1]excel091610111624'!$H$161</f>
        <v>128975.84999999999</v>
      </c>
      <c r="K12" s="52">
        <f>L12-J12</f>
        <v>86675.15000000001</v>
      </c>
      <c r="L12" s="52">
        <v>215651</v>
      </c>
      <c r="M12" s="52">
        <f>L12-D12</f>
        <v>96875</v>
      </c>
    </row>
    <row r="13" spans="1:13" ht="12.75">
      <c r="A13" s="23"/>
      <c r="B13" s="52"/>
      <c r="C13" s="53">
        <f>C12/B12</f>
        <v>0.3779438038005522</v>
      </c>
      <c r="D13" s="52"/>
      <c r="E13" s="53">
        <f>E12/D12</f>
        <v>-0.06707584023708493</v>
      </c>
      <c r="F13" s="52"/>
      <c r="G13" s="53">
        <f>G12/F12</f>
        <v>0.4527249591639668</v>
      </c>
      <c r="H13" s="52"/>
      <c r="I13" s="53">
        <f>I12/H12</f>
        <v>-0.1987833514520889</v>
      </c>
      <c r="J13" s="52"/>
      <c r="K13" s="53">
        <f>K12/J12</f>
        <v>0.6720261971524127</v>
      </c>
      <c r="L13" s="52"/>
      <c r="M13" s="54">
        <f>M12/D12</f>
        <v>0.8156108978244764</v>
      </c>
    </row>
    <row r="14" spans="1:13" ht="12.75">
      <c r="A14" s="23" t="s">
        <v>29</v>
      </c>
      <c r="B14" s="52">
        <v>7379</v>
      </c>
      <c r="C14" s="52">
        <f>D14-B14</f>
        <v>-3733</v>
      </c>
      <c r="D14" s="52">
        <v>3646</v>
      </c>
      <c r="E14" s="52">
        <f>F14-D14</f>
        <v>487</v>
      </c>
      <c r="F14" s="52">
        <v>4133</v>
      </c>
      <c r="G14" s="52">
        <f>H14-F14</f>
        <v>-3395</v>
      </c>
      <c r="H14" s="52">
        <v>738</v>
      </c>
      <c r="I14" s="52">
        <f>J14-H14</f>
        <v>12650.58</v>
      </c>
      <c r="J14" s="52">
        <f>'[1]excel091610111624'!$H$191</f>
        <v>13388.58</v>
      </c>
      <c r="K14" s="52">
        <f>L14-J14</f>
        <v>-5888.58</v>
      </c>
      <c r="L14" s="52">
        <v>7500</v>
      </c>
      <c r="M14" s="52">
        <f>L14-D14</f>
        <v>3854</v>
      </c>
    </row>
    <row r="15" spans="1:13" ht="12.75">
      <c r="A15" s="23"/>
      <c r="B15" s="52"/>
      <c r="C15" s="53">
        <f>C14/B14</f>
        <v>-0.5058951077381759</v>
      </c>
      <c r="D15" s="52"/>
      <c r="E15" s="53">
        <f>E14/D14</f>
        <v>0.1335710367526056</v>
      </c>
      <c r="F15" s="52"/>
      <c r="G15" s="53">
        <f>G14/F14</f>
        <v>-0.8214372126784418</v>
      </c>
      <c r="H15" s="52"/>
      <c r="I15" s="53">
        <f>I14/H14</f>
        <v>17.14170731707317</v>
      </c>
      <c r="J15" s="52"/>
      <c r="K15" s="53">
        <f>K14/J14</f>
        <v>-0.4398211012669006</v>
      </c>
      <c r="L15" s="52"/>
      <c r="M15" s="54">
        <f>M14/D14</f>
        <v>1.0570488206253428</v>
      </c>
    </row>
    <row r="16" spans="1:13" ht="12.75">
      <c r="A16" s="23" t="s">
        <v>124</v>
      </c>
      <c r="B16" s="52">
        <v>229176</v>
      </c>
      <c r="C16" s="52">
        <f>D16-B16</f>
        <v>-28004</v>
      </c>
      <c r="D16" s="52">
        <v>201172</v>
      </c>
      <c r="E16" s="52">
        <f>F16-D16</f>
        <v>109985</v>
      </c>
      <c r="F16" s="52">
        <v>311157</v>
      </c>
      <c r="G16" s="52">
        <f>H16-F16</f>
        <v>-141378</v>
      </c>
      <c r="H16" s="52">
        <v>169779</v>
      </c>
      <c r="I16" s="52">
        <f>J16-H16</f>
        <v>102703.67000000004</v>
      </c>
      <c r="J16" s="52">
        <f>'[1]excel091610111624'!$H$199</f>
        <v>272482.67000000004</v>
      </c>
      <c r="K16" s="52">
        <f>L16-J16</f>
        <v>68160.32999999996</v>
      </c>
      <c r="L16" s="52">
        <v>340643</v>
      </c>
      <c r="M16" s="52">
        <f>L16-D16</f>
        <v>139471</v>
      </c>
    </row>
    <row r="17" spans="1:13" ht="12.75">
      <c r="A17" s="23"/>
      <c r="B17" s="52"/>
      <c r="C17" s="53">
        <f>C16/B16</f>
        <v>-0.12219429608685028</v>
      </c>
      <c r="D17" s="52"/>
      <c r="E17" s="53">
        <f>E16/D16</f>
        <v>0.5467212136877896</v>
      </c>
      <c r="F17" s="52"/>
      <c r="G17" s="53">
        <f>G16/F16</f>
        <v>-0.45436226727986195</v>
      </c>
      <c r="H17" s="52"/>
      <c r="I17" s="53">
        <f>I16/H16</f>
        <v>0.6049256386243296</v>
      </c>
      <c r="J17" s="52"/>
      <c r="K17" s="53">
        <f>K16/J16</f>
        <v>0.2501455597157792</v>
      </c>
      <c r="L17" s="52"/>
      <c r="M17" s="54">
        <f>M16/D16</f>
        <v>0.6932923070805083</v>
      </c>
    </row>
    <row r="18" spans="1:13" ht="12.75">
      <c r="A18" s="23" t="s">
        <v>31</v>
      </c>
      <c r="B18" s="55">
        <f>SUM(B8:B16)</f>
        <v>450906</v>
      </c>
      <c r="C18" s="59">
        <f>D18-B18</f>
        <v>32470</v>
      </c>
      <c r="D18" s="55">
        <f>SUM(D8:D16)</f>
        <v>483376</v>
      </c>
      <c r="E18" s="59">
        <f>F18-D18</f>
        <v>81540</v>
      </c>
      <c r="F18" s="55">
        <f>SUM(F8:F16)</f>
        <v>564916</v>
      </c>
      <c r="G18" s="59">
        <f>H18-F18</f>
        <v>-85080</v>
      </c>
      <c r="H18" s="56">
        <f>SUM(H8:H16)</f>
        <v>479836</v>
      </c>
      <c r="I18" s="59">
        <f>J18-H18</f>
        <v>189952.9500000002</v>
      </c>
      <c r="J18" s="55">
        <f>SUM(J8:J16)</f>
        <v>669788.9500000002</v>
      </c>
      <c r="K18" s="59">
        <f>L18-J18</f>
        <v>127428.04999999981</v>
      </c>
      <c r="L18" s="55">
        <f>SUM(L8:L16)</f>
        <v>797217</v>
      </c>
      <c r="M18" s="55">
        <f>L18-D18</f>
        <v>313841</v>
      </c>
    </row>
    <row r="19" spans="2:13" ht="12.75">
      <c r="B19" s="57"/>
      <c r="C19" s="60">
        <f>C18/B18</f>
        <v>0.07201057426603327</v>
      </c>
      <c r="D19" s="57"/>
      <c r="E19" s="60">
        <f>E18/D18</f>
        <v>0.16868855714805867</v>
      </c>
      <c r="F19" s="57"/>
      <c r="G19" s="60">
        <f>G18/F18</f>
        <v>-0.15060646184565493</v>
      </c>
      <c r="H19" s="58"/>
      <c r="I19" s="60">
        <f>I18/H18</f>
        <v>0.39587056827749517</v>
      </c>
      <c r="J19" s="57"/>
      <c r="K19" s="60">
        <f>K18/J18</f>
        <v>0.19025104848325697</v>
      </c>
      <c r="L19" s="57"/>
      <c r="M19" s="54">
        <f>M18/D18</f>
        <v>0.6492688921253847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abramoma</dc:creator>
  <cp:keywords/>
  <dc:description/>
  <cp:lastModifiedBy>clintonpower</cp:lastModifiedBy>
  <dcterms:created xsi:type="dcterms:W3CDTF">2010-08-17T20:10:48Z</dcterms:created>
  <dcterms:modified xsi:type="dcterms:W3CDTF">2010-10-14T20:03:40Z</dcterms:modified>
  <cp:category/>
  <cp:version/>
  <cp:contentType/>
  <cp:contentStatus/>
</cp:coreProperties>
</file>