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4915" windowHeight="12330"/>
  </bookViews>
  <sheets>
    <sheet name="Appendix 2-N" sheetId="2" r:id="rId1"/>
  </sheets>
  <calcPr calcId="144525" iterate="1"/>
</workbook>
</file>

<file path=xl/calcChain.xml><?xml version="1.0" encoding="utf-8"?>
<calcChain xmlns="http://schemas.openxmlformats.org/spreadsheetml/2006/main">
  <c r="E113" i="2" l="1"/>
  <c r="D115" i="2"/>
  <c r="G114" i="2"/>
  <c r="D110" i="2"/>
  <c r="D117" i="2" s="1"/>
  <c r="G109" i="2"/>
  <c r="D109" i="2"/>
  <c r="D108" i="2"/>
  <c r="E108" i="2" s="1"/>
  <c r="G98" i="2"/>
  <c r="G93" i="2"/>
  <c r="D93" i="2"/>
  <c r="E92" i="2"/>
  <c r="G92" i="2" s="1"/>
  <c r="G94" i="2" s="1"/>
  <c r="D92" i="2"/>
  <c r="D94" i="2" s="1"/>
  <c r="G81" i="2"/>
  <c r="G76" i="2"/>
  <c r="D76" i="2"/>
  <c r="E75" i="2"/>
  <c r="D75" i="2" s="1"/>
  <c r="D77" i="2" s="1"/>
  <c r="G65" i="2"/>
  <c r="E61" i="2"/>
  <c r="E64" i="2" s="1"/>
  <c r="G60" i="2"/>
  <c r="D60" i="2"/>
  <c r="E59" i="2"/>
  <c r="G59" i="2" s="1"/>
  <c r="G61" i="2" s="1"/>
  <c r="F61" i="2" s="1"/>
  <c r="G48" i="2"/>
  <c r="G43" i="2"/>
  <c r="E44" i="2"/>
  <c r="K30" i="2"/>
  <c r="M29" i="2"/>
  <c r="M28" i="2"/>
  <c r="M30" i="2" s="1"/>
  <c r="L30" i="2" s="1"/>
  <c r="F26" i="2" s="1"/>
  <c r="F9" i="2" s="1"/>
  <c r="G27" i="2"/>
  <c r="G10" i="2"/>
  <c r="E11" i="2"/>
  <c r="G9" i="2" l="1"/>
  <c r="G11" i="2" s="1"/>
  <c r="F11" i="2" s="1"/>
  <c r="G108" i="2"/>
  <c r="G110" i="2" s="1"/>
  <c r="E110" i="2"/>
  <c r="E28" i="2"/>
  <c r="G26" i="2"/>
  <c r="G28" i="2" s="1"/>
  <c r="F28" i="2" s="1"/>
  <c r="D64" i="2"/>
  <c r="E66" i="2"/>
  <c r="E49" i="2"/>
  <c r="G113" i="2"/>
  <c r="G115" i="2" s="1"/>
  <c r="E115" i="2"/>
  <c r="D11" i="2"/>
  <c r="E94" i="2"/>
  <c r="E97" i="2" s="1"/>
  <c r="D44" i="2"/>
  <c r="G75" i="2"/>
  <c r="G77" i="2" s="1"/>
  <c r="F77" i="2" s="1"/>
  <c r="G42" i="2"/>
  <c r="G44" i="2" s="1"/>
  <c r="F44" i="2" s="1"/>
  <c r="D59" i="2"/>
  <c r="D61" i="2" s="1"/>
  <c r="E77" i="2"/>
  <c r="E80" i="2" s="1"/>
  <c r="D28" i="2"/>
  <c r="F110" i="2" l="1"/>
  <c r="G117" i="2"/>
  <c r="F117" i="2" s="1"/>
  <c r="G64" i="2"/>
  <c r="G66" i="2" s="1"/>
  <c r="G68" i="2" s="1"/>
  <c r="F68" i="2" s="1"/>
  <c r="D66" i="2"/>
  <c r="D68" i="2" s="1"/>
  <c r="D97" i="2"/>
  <c r="E99" i="2"/>
  <c r="F94" i="2"/>
  <c r="D16" i="2"/>
  <c r="D18" i="2" s="1"/>
  <c r="D33" i="2"/>
  <c r="D35" i="2" s="1"/>
  <c r="E82" i="2"/>
  <c r="D80" i="2"/>
  <c r="D49" i="2"/>
  <c r="D51" i="2" s="1"/>
  <c r="G47" i="2"/>
  <c r="G49" i="2" s="1"/>
  <c r="G51" i="2" s="1"/>
  <c r="F51" i="2" s="1"/>
  <c r="E33" i="2" l="1"/>
  <c r="G31" i="2"/>
  <c r="G33" i="2" s="1"/>
  <c r="G35" i="2" s="1"/>
  <c r="F35" i="2" s="1"/>
  <c r="G14" i="2"/>
  <c r="G16" i="2" s="1"/>
  <c r="G18" i="2" s="1"/>
  <c r="F18" i="2" s="1"/>
  <c r="E16" i="2"/>
  <c r="D82" i="2"/>
  <c r="D84" i="2" s="1"/>
  <c r="G80" i="2"/>
  <c r="G82" i="2" s="1"/>
  <c r="G84" i="2" s="1"/>
  <c r="F84" i="2" s="1"/>
  <c r="D99" i="2"/>
  <c r="D101" i="2" s="1"/>
  <c r="G97" i="2"/>
  <c r="G99" i="2" s="1"/>
  <c r="G101" i="2" s="1"/>
  <c r="F101" i="2" s="1"/>
</calcChain>
</file>

<file path=xl/sharedStrings.xml><?xml version="1.0" encoding="utf-8"?>
<sst xmlns="http://schemas.openxmlformats.org/spreadsheetml/2006/main" count="142" uniqueCount="32">
  <si>
    <t>Total</t>
  </si>
  <si>
    <t>Appendix 2-N</t>
  </si>
  <si>
    <t>Capitalization and Cost of Capital</t>
  </si>
  <si>
    <t>2011 Deemed Cost of Capital</t>
  </si>
  <si>
    <t>Line #</t>
  </si>
  <si>
    <t>Particulars</t>
  </si>
  <si>
    <t>Capitalization Ratio</t>
  </si>
  <si>
    <t>Cost Rate</t>
  </si>
  <si>
    <t>Return</t>
  </si>
  <si>
    <t>Debt</t>
  </si>
  <si>
    <t>%</t>
  </si>
  <si>
    <t>$</t>
  </si>
  <si>
    <t>Long-Term</t>
  </si>
  <si>
    <t>Short-Term</t>
  </si>
  <si>
    <t>Total Debt</t>
  </si>
  <si>
    <t>Equity</t>
  </si>
  <si>
    <t>Common Equity</t>
  </si>
  <si>
    <t>Preferred Shares</t>
  </si>
  <si>
    <t>Total Equity</t>
  </si>
  <si>
    <t>2010 Deemed Cost of Capital</t>
  </si>
  <si>
    <t>2010 Debt Details</t>
  </si>
  <si>
    <t>Loan</t>
  </si>
  <si>
    <t>Interest %</t>
  </si>
  <si>
    <t>Interest Cost</t>
  </si>
  <si>
    <t>Loan a</t>
  </si>
  <si>
    <t>Loan b</t>
  </si>
  <si>
    <t>Weighted Average</t>
  </si>
  <si>
    <t>2009 - Actual Cost of Capital</t>
  </si>
  <si>
    <t>2008 - Actual Cost of Capital</t>
  </si>
  <si>
    <t>2007 - Actual Cost of Capital</t>
  </si>
  <si>
    <t>2006 - Actual Cost of Capital</t>
  </si>
  <si>
    <t>2006 - Board Approved Cost of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</si>
</sst>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9" fontId="0" fillId="0" borderId="0" xfId="3" applyFont="1"/>
    <xf numFmtId="10" fontId="0" fillId="0" borderId="0" xfId="0" applyNumberFormat="1"/>
    <xf numFmtId="9" fontId="0" fillId="0" borderId="1" xfId="3" applyFont="1" applyBorder="1"/>
    <xf numFmtId="43" fontId="0" fillId="0" borderId="1" xfId="1" applyNumberFormat="1" applyFont="1" applyBorder="1"/>
    <xf numFmtId="10" fontId="0" fillId="0" borderId="1" xfId="0" applyNumberFormat="1" applyBorder="1"/>
    <xf numFmtId="164" fontId="0" fillId="0" borderId="1" xfId="1" applyNumberFormat="1" applyFont="1" applyBorder="1"/>
    <xf numFmtId="9" fontId="2" fillId="0" borderId="0" xfId="3" applyFont="1"/>
    <xf numFmtId="164" fontId="2" fillId="0" borderId="0" xfId="1" applyNumberFormat="1" applyFont="1"/>
    <xf numFmtId="10" fontId="2" fillId="0" borderId="0" xfId="3" applyNumberFormat="1" applyFont="1"/>
    <xf numFmtId="9" fontId="2" fillId="0" borderId="0" xfId="3" applyFont="1" applyAlignment="1">
      <alignment horizontal="center"/>
    </xf>
    <xf numFmtId="164" fontId="2" fillId="0" borderId="0" xfId="1" applyNumberFormat="1" applyFont="1" applyAlignment="1">
      <alignment horizontal="center"/>
    </xf>
    <xf numFmtId="10" fontId="0" fillId="0" borderId="0" xfId="3" applyNumberFormat="1" applyFont="1"/>
    <xf numFmtId="0" fontId="0" fillId="0" borderId="0" xfId="0" applyFont="1"/>
    <xf numFmtId="10" fontId="1" fillId="0" borderId="0" xfId="3" applyNumberFormat="1" applyFont="1"/>
    <xf numFmtId="0" fontId="0" fillId="0" borderId="1" xfId="0" applyBorder="1"/>
    <xf numFmtId="10" fontId="0" fillId="0" borderId="1" xfId="3" applyNumberFormat="1" applyFont="1" applyBorder="1"/>
    <xf numFmtId="10" fontId="0" fillId="2" borderId="0" xfId="3" applyNumberFormat="1" applyFont="1" applyFill="1"/>
    <xf numFmtId="43" fontId="0" fillId="0" borderId="0" xfId="1" applyNumberFormat="1" applyFont="1"/>
    <xf numFmtId="166" fontId="0" fillId="0" borderId="0" xfId="2" applyNumberFormat="1" applyFont="1"/>
    <xf numFmtId="165" fontId="0" fillId="0" borderId="0" xfId="3" applyNumberFormat="1" applyFont="1"/>
    <xf numFmtId="164" fontId="0" fillId="0" borderId="0" xfId="1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topLeftCell="A90" workbookViewId="0">
      <selection activeCell="G129" sqref="G129"/>
    </sheetView>
  </sheetViews>
  <sheetFormatPr defaultRowHeight="15" x14ac:dyDescent="0.25"/>
  <cols>
    <col min="1" max="1" width="2.28515625" customWidth="1"/>
    <col min="2" max="2" width="7.85546875" customWidth="1"/>
    <col min="3" max="3" width="16.42578125" customWidth="1"/>
    <col min="4" max="4" width="14.42578125" customWidth="1"/>
    <col min="5" max="5" width="12.85546875" customWidth="1"/>
    <col min="6" max="6" width="12.5703125" bestFit="1" customWidth="1"/>
    <col min="7" max="7" width="16.28515625" customWidth="1"/>
    <col min="8" max="8" width="12.5703125" bestFit="1" customWidth="1"/>
    <col min="9" max="9" width="11.28515625" customWidth="1"/>
    <col min="10" max="10" width="16" customWidth="1"/>
    <col min="11" max="11" width="11.28515625" customWidth="1"/>
    <col min="12" max="12" width="10.7109375" customWidth="1"/>
    <col min="13" max="13" width="11.5703125" bestFit="1" customWidth="1"/>
  </cols>
  <sheetData>
    <row r="1" spans="1:13" ht="21" x14ac:dyDescent="0.35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" x14ac:dyDescent="0.3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25">
      <c r="A4" s="3" t="s">
        <v>3</v>
      </c>
    </row>
    <row r="5" spans="1:13" x14ac:dyDescent="0.25">
      <c r="A5" s="3"/>
    </row>
    <row r="6" spans="1:13" x14ac:dyDescent="0.25">
      <c r="B6" s="4" t="s">
        <v>4</v>
      </c>
      <c r="C6" s="4" t="s">
        <v>5</v>
      </c>
      <c r="D6" s="26" t="s">
        <v>6</v>
      </c>
      <c r="E6" s="26"/>
      <c r="F6" s="4" t="s">
        <v>7</v>
      </c>
      <c r="G6" s="4" t="s">
        <v>8</v>
      </c>
    </row>
    <row r="7" spans="1:13" x14ac:dyDescent="0.25">
      <c r="B7" s="4"/>
      <c r="C7" s="4"/>
      <c r="D7" s="4"/>
      <c r="E7" s="4"/>
      <c r="F7" s="4"/>
      <c r="G7" s="4"/>
    </row>
    <row r="8" spans="1:13" x14ac:dyDescent="0.25">
      <c r="B8" s="4"/>
      <c r="C8" s="4" t="s">
        <v>9</v>
      </c>
      <c r="D8" s="4" t="s">
        <v>10</v>
      </c>
      <c r="E8" s="4" t="s">
        <v>11</v>
      </c>
      <c r="F8" s="4" t="s">
        <v>10</v>
      </c>
      <c r="G8" s="4" t="s">
        <v>11</v>
      </c>
    </row>
    <row r="9" spans="1:13" x14ac:dyDescent="0.25">
      <c r="B9">
        <v>1</v>
      </c>
      <c r="C9" t="s">
        <v>12</v>
      </c>
      <c r="D9" s="5">
        <v>0.55999999999999994</v>
      </c>
      <c r="E9" s="2">
        <v>12624330.342504999</v>
      </c>
      <c r="F9" s="6">
        <f>F26</f>
        <v>5.6785714285714287E-2</v>
      </c>
      <c r="G9" s="2">
        <f>F9*E9</f>
        <v>716881.61587796244</v>
      </c>
    </row>
    <row r="10" spans="1:13" x14ac:dyDescent="0.25">
      <c r="B10">
        <v>2</v>
      </c>
      <c r="C10" t="s">
        <v>13</v>
      </c>
      <c r="D10" s="7">
        <v>0.04</v>
      </c>
      <c r="E10" s="8">
        <v>901737.88160750002</v>
      </c>
      <c r="F10" s="9">
        <v>2.07E-2</v>
      </c>
      <c r="G10" s="10">
        <f>F10*E10</f>
        <v>18665.974149275251</v>
      </c>
    </row>
    <row r="11" spans="1:13" s="1" customFormat="1" x14ac:dyDescent="0.25">
      <c r="B11" s="1">
        <v>3</v>
      </c>
      <c r="C11" s="1" t="s">
        <v>14</v>
      </c>
      <c r="D11" s="11">
        <f>D9+D10</f>
        <v>0.6</v>
      </c>
      <c r="E11" s="12">
        <f>E9+E10</f>
        <v>13526068.2241125</v>
      </c>
      <c r="F11" s="13">
        <f>G11/E11</f>
        <v>5.4379999999999998E-2</v>
      </c>
      <c r="G11" s="12">
        <f>G9+G10</f>
        <v>735547.59002723766</v>
      </c>
    </row>
    <row r="12" spans="1:13" x14ac:dyDescent="0.25">
      <c r="D12" s="5"/>
      <c r="E12" s="2"/>
      <c r="G12" s="2"/>
    </row>
    <row r="13" spans="1:13" x14ac:dyDescent="0.25">
      <c r="B13" s="4"/>
      <c r="C13" s="4" t="s">
        <v>15</v>
      </c>
      <c r="D13" s="14"/>
      <c r="E13" s="15"/>
      <c r="F13" s="4"/>
      <c r="G13" s="15"/>
    </row>
    <row r="14" spans="1:13" x14ac:dyDescent="0.25">
      <c r="B14">
        <v>4</v>
      </c>
      <c r="C14" t="s">
        <v>16</v>
      </c>
      <c r="D14" s="5">
        <v>0.4</v>
      </c>
      <c r="E14" s="2">
        <v>9017378.8160750009</v>
      </c>
      <c r="F14" s="16">
        <v>9.8500000000000004E-2</v>
      </c>
      <c r="G14" s="2">
        <f>F14*E14</f>
        <v>888211.81338338763</v>
      </c>
    </row>
    <row r="15" spans="1:13" x14ac:dyDescent="0.25">
      <c r="B15">
        <v>5</v>
      </c>
      <c r="C15" t="s">
        <v>17</v>
      </c>
      <c r="D15" s="7"/>
      <c r="E15" s="10"/>
      <c r="F15" s="9"/>
      <c r="G15" s="10"/>
    </row>
    <row r="16" spans="1:13" s="1" customFormat="1" x14ac:dyDescent="0.25">
      <c r="B16" s="1">
        <v>6</v>
      </c>
      <c r="C16" s="1" t="s">
        <v>18</v>
      </c>
      <c r="D16" s="11">
        <f>D14+D15</f>
        <v>0.4</v>
      </c>
      <c r="E16" s="12">
        <f>E14+E15</f>
        <v>9017378.8160750009</v>
      </c>
      <c r="G16" s="12">
        <f>G14+G15</f>
        <v>888211.81338338763</v>
      </c>
    </row>
    <row r="17" spans="1:13" x14ac:dyDescent="0.25">
      <c r="D17" s="5"/>
      <c r="E17" s="2"/>
      <c r="G17" s="2"/>
    </row>
    <row r="18" spans="1:13" s="1" customFormat="1" x14ac:dyDescent="0.25">
      <c r="B18" s="1">
        <v>7</v>
      </c>
      <c r="C18" s="1" t="s">
        <v>0</v>
      </c>
      <c r="D18" s="11">
        <f>D16+D11</f>
        <v>1</v>
      </c>
      <c r="E18" s="12">
        <v>22543447.0401875</v>
      </c>
      <c r="F18" s="13">
        <f>G18/E18</f>
        <v>7.2027999999999995E-2</v>
      </c>
      <c r="G18" s="12">
        <f>G16+G11</f>
        <v>1623759.4034106252</v>
      </c>
    </row>
    <row r="21" spans="1:13" x14ac:dyDescent="0.25">
      <c r="A21" s="3" t="s">
        <v>19</v>
      </c>
    </row>
    <row r="22" spans="1:13" x14ac:dyDescent="0.25">
      <c r="A22" s="3"/>
    </row>
    <row r="23" spans="1:13" x14ac:dyDescent="0.25">
      <c r="B23" s="4" t="s">
        <v>4</v>
      </c>
      <c r="C23" s="4" t="s">
        <v>5</v>
      </c>
      <c r="D23" s="26" t="s">
        <v>6</v>
      </c>
      <c r="E23" s="26"/>
      <c r="F23" s="4" t="s">
        <v>7</v>
      </c>
      <c r="G23" s="4" t="s">
        <v>8</v>
      </c>
    </row>
    <row r="24" spans="1:13" x14ac:dyDescent="0.25">
      <c r="B24" s="4"/>
      <c r="C24" s="4"/>
      <c r="D24" s="4"/>
      <c r="E24" s="4"/>
      <c r="F24" s="4"/>
      <c r="G24" s="4"/>
    </row>
    <row r="25" spans="1:13" x14ac:dyDescent="0.25">
      <c r="B25" s="4"/>
      <c r="C25" s="4" t="s">
        <v>9</v>
      </c>
      <c r="D25" s="4" t="s">
        <v>10</v>
      </c>
      <c r="E25" s="4" t="s">
        <v>11</v>
      </c>
      <c r="F25" s="4" t="s">
        <v>10</v>
      </c>
      <c r="G25" s="4" t="s">
        <v>11</v>
      </c>
    </row>
    <row r="26" spans="1:13" x14ac:dyDescent="0.25">
      <c r="B26">
        <v>1</v>
      </c>
      <c r="C26" t="s">
        <v>12</v>
      </c>
      <c r="D26" s="5">
        <v>0.55999999999999994</v>
      </c>
      <c r="E26" s="2">
        <v>11268737.626103535</v>
      </c>
      <c r="F26" s="6">
        <f>L30</f>
        <v>5.6785714285714287E-2</v>
      </c>
      <c r="G26" s="2">
        <f>E26*F26</f>
        <v>639903.31519659364</v>
      </c>
      <c r="J26" s="1" t="s">
        <v>20</v>
      </c>
    </row>
    <row r="27" spans="1:13" x14ac:dyDescent="0.25">
      <c r="B27">
        <v>2</v>
      </c>
      <c r="C27" t="s">
        <v>13</v>
      </c>
      <c r="D27" s="7">
        <v>0.04</v>
      </c>
      <c r="E27" s="8">
        <v>804909.83043596684</v>
      </c>
      <c r="F27" s="9">
        <v>2.07E-2</v>
      </c>
      <c r="G27" s="10">
        <f>E27*F27</f>
        <v>16661.633490024513</v>
      </c>
      <c r="K27" s="4" t="s">
        <v>21</v>
      </c>
      <c r="L27" s="4" t="s">
        <v>22</v>
      </c>
      <c r="M27" s="4" t="s">
        <v>23</v>
      </c>
    </row>
    <row r="28" spans="1:13" s="1" customFormat="1" x14ac:dyDescent="0.25">
      <c r="B28" s="1">
        <v>3</v>
      </c>
      <c r="C28" s="1" t="s">
        <v>14</v>
      </c>
      <c r="D28" s="11">
        <f>D26+D27</f>
        <v>0.6</v>
      </c>
      <c r="E28" s="12">
        <f>E26+E27</f>
        <v>12073647.456539502</v>
      </c>
      <c r="F28" s="13">
        <f>G28/E28</f>
        <v>5.4379999999999998E-2</v>
      </c>
      <c r="G28" s="12">
        <f>G26+G27</f>
        <v>656564.94868661813</v>
      </c>
      <c r="J28" s="17" t="s">
        <v>24</v>
      </c>
      <c r="K28" s="2">
        <v>5000000</v>
      </c>
      <c r="L28" s="18">
        <v>6.3500000000000001E-2</v>
      </c>
      <c r="M28" s="2">
        <f>K28*L28</f>
        <v>317500</v>
      </c>
    </row>
    <row r="29" spans="1:13" x14ac:dyDescent="0.25">
      <c r="D29" s="5"/>
      <c r="E29" s="2"/>
      <c r="G29" s="2"/>
      <c r="J29" s="19" t="s">
        <v>25</v>
      </c>
      <c r="K29" s="10">
        <v>2000000</v>
      </c>
      <c r="L29" s="20">
        <v>0.04</v>
      </c>
      <c r="M29" s="10">
        <f>K29*L29</f>
        <v>80000</v>
      </c>
    </row>
    <row r="30" spans="1:13" x14ac:dyDescent="0.25">
      <c r="B30" s="4"/>
      <c r="C30" s="4" t="s">
        <v>15</v>
      </c>
      <c r="D30" s="14"/>
      <c r="E30" s="15"/>
      <c r="F30" s="4"/>
      <c r="G30" s="15"/>
      <c r="J30" t="s">
        <v>26</v>
      </c>
      <c r="K30" s="2">
        <f>K28+K29</f>
        <v>7000000</v>
      </c>
      <c r="L30" s="21">
        <f>M30/K30</f>
        <v>5.6785714285714287E-2</v>
      </c>
      <c r="M30" s="2">
        <f>M28+M29</f>
        <v>397500</v>
      </c>
    </row>
    <row r="31" spans="1:13" x14ac:dyDescent="0.25">
      <c r="B31">
        <v>4</v>
      </c>
      <c r="C31" t="s">
        <v>16</v>
      </c>
      <c r="D31" s="5">
        <v>0.4</v>
      </c>
      <c r="E31" s="22">
        <v>8049098.3043596689</v>
      </c>
      <c r="F31" s="16">
        <v>9.8500000000000004E-2</v>
      </c>
      <c r="G31" s="2">
        <f>E31*F31</f>
        <v>792836.18297942739</v>
      </c>
    </row>
    <row r="32" spans="1:13" x14ac:dyDescent="0.25">
      <c r="B32">
        <v>5</v>
      </c>
      <c r="C32" t="s">
        <v>17</v>
      </c>
      <c r="D32" s="7"/>
      <c r="E32" s="10"/>
      <c r="F32" s="9"/>
      <c r="G32" s="10"/>
    </row>
    <row r="33" spans="1:11" s="1" customFormat="1" x14ac:dyDescent="0.25">
      <c r="B33" s="1">
        <v>6</v>
      </c>
      <c r="C33" s="1" t="s">
        <v>18</v>
      </c>
      <c r="D33" s="11">
        <f>D31+D32</f>
        <v>0.4</v>
      </c>
      <c r="E33" s="12">
        <f>E31+E32</f>
        <v>8049098.3043596689</v>
      </c>
      <c r="G33" s="12">
        <f>G31+G32</f>
        <v>792836.18297942739</v>
      </c>
    </row>
    <row r="34" spans="1:11" x14ac:dyDescent="0.25">
      <c r="D34" s="5"/>
      <c r="E34" s="2"/>
      <c r="G34" s="2"/>
    </row>
    <row r="35" spans="1:11" s="1" customFormat="1" x14ac:dyDescent="0.25">
      <c r="B35" s="1">
        <v>7</v>
      </c>
      <c r="C35" s="1" t="s">
        <v>0</v>
      </c>
      <c r="D35" s="11">
        <f>D33+D28</f>
        <v>1</v>
      </c>
      <c r="E35" s="12">
        <v>20122745.760899171</v>
      </c>
      <c r="F35" s="13">
        <f>G35/E35</f>
        <v>7.2028000000000009E-2</v>
      </c>
      <c r="G35" s="12">
        <f>G33+G28</f>
        <v>1449401.1316660456</v>
      </c>
    </row>
    <row r="37" spans="1:11" x14ac:dyDescent="0.25">
      <c r="A37" s="3" t="s">
        <v>27</v>
      </c>
    </row>
    <row r="38" spans="1:11" x14ac:dyDescent="0.25">
      <c r="A38" s="3"/>
      <c r="H38" s="26"/>
      <c r="I38" s="26"/>
      <c r="J38" s="26"/>
      <c r="K38" s="26"/>
    </row>
    <row r="39" spans="1:11" x14ac:dyDescent="0.25">
      <c r="B39" s="4" t="s">
        <v>4</v>
      </c>
      <c r="C39" s="4" t="s">
        <v>5</v>
      </c>
      <c r="D39" s="26" t="s">
        <v>6</v>
      </c>
      <c r="E39" s="26"/>
      <c r="F39" s="4" t="s">
        <v>7</v>
      </c>
      <c r="G39" s="4" t="s">
        <v>8</v>
      </c>
      <c r="H39" s="4"/>
      <c r="I39" s="4"/>
      <c r="J39" s="4"/>
      <c r="K39" s="4"/>
    </row>
    <row r="40" spans="1:11" x14ac:dyDescent="0.25">
      <c r="B40" s="4"/>
      <c r="C40" s="4"/>
      <c r="D40" s="4"/>
      <c r="E40" s="4"/>
      <c r="F40" s="4"/>
      <c r="G40" s="4"/>
      <c r="H40" s="23"/>
      <c r="I40" s="24"/>
      <c r="J40" s="23"/>
      <c r="K40" s="24"/>
    </row>
    <row r="41" spans="1:11" x14ac:dyDescent="0.25">
      <c r="B41" s="4"/>
      <c r="C41" s="4" t="s">
        <v>9</v>
      </c>
      <c r="D41" s="4" t="s">
        <v>10</v>
      </c>
      <c r="E41" s="4" t="s">
        <v>11</v>
      </c>
      <c r="F41" s="4" t="s">
        <v>10</v>
      </c>
      <c r="G41" s="4" t="s">
        <v>11</v>
      </c>
      <c r="H41" s="23"/>
      <c r="I41" s="24"/>
      <c r="J41" s="23"/>
      <c r="K41" s="24"/>
    </row>
    <row r="42" spans="1:11" x14ac:dyDescent="0.25">
      <c r="B42">
        <v>1</v>
      </c>
      <c r="C42" t="s">
        <v>12</v>
      </c>
      <c r="D42" s="5">
        <v>0.23575088079917531</v>
      </c>
      <c r="E42" s="2">
        <v>6808290</v>
      </c>
      <c r="F42" s="6">
        <v>6.25E-2</v>
      </c>
      <c r="G42" s="2">
        <f>E42*F42</f>
        <v>425518.125</v>
      </c>
      <c r="H42" s="23"/>
      <c r="J42" s="23"/>
    </row>
    <row r="43" spans="1:11" x14ac:dyDescent="0.25">
      <c r="B43">
        <v>2</v>
      </c>
      <c r="C43" t="s">
        <v>13</v>
      </c>
      <c r="D43" s="7">
        <v>0.19288735815858427</v>
      </c>
      <c r="E43" s="10">
        <v>5570427</v>
      </c>
      <c r="F43" s="9">
        <v>6.25E-2</v>
      </c>
      <c r="G43" s="10">
        <f>E43*F43</f>
        <v>348151.6875</v>
      </c>
    </row>
    <row r="44" spans="1:11" x14ac:dyDescent="0.25">
      <c r="A44" s="1"/>
      <c r="B44" s="1">
        <v>3</v>
      </c>
      <c r="C44" s="1" t="s">
        <v>14</v>
      </c>
      <c r="D44" s="11">
        <f>D42+D43</f>
        <v>0.42863823895775954</v>
      </c>
      <c r="E44" s="12">
        <f>E42+E43</f>
        <v>12378717</v>
      </c>
      <c r="F44" s="13">
        <f>G44/E44</f>
        <v>6.25E-2</v>
      </c>
      <c r="G44" s="12">
        <f>G42+G43</f>
        <v>773669.8125</v>
      </c>
    </row>
    <row r="45" spans="1:11" x14ac:dyDescent="0.25">
      <c r="D45" s="5"/>
      <c r="E45" s="2"/>
      <c r="G45" s="2"/>
    </row>
    <row r="46" spans="1:11" x14ac:dyDescent="0.25">
      <c r="B46" s="4"/>
      <c r="C46" s="4" t="s">
        <v>15</v>
      </c>
      <c r="D46" s="14"/>
      <c r="E46" s="15"/>
      <c r="F46" s="4"/>
      <c r="G46" s="15"/>
    </row>
    <row r="47" spans="1:11" x14ac:dyDescent="0.25">
      <c r="B47">
        <v>4</v>
      </c>
      <c r="C47" t="s">
        <v>16</v>
      </c>
      <c r="D47" s="5">
        <v>0.57136176104224046</v>
      </c>
      <c r="E47" s="2">
        <v>16500454</v>
      </c>
      <c r="F47" s="16">
        <v>0.09</v>
      </c>
      <c r="G47" s="2">
        <f>D47*$E$84*F47</f>
        <v>1361313.247698298</v>
      </c>
    </row>
    <row r="48" spans="1:11" x14ac:dyDescent="0.25">
      <c r="B48">
        <v>5</v>
      </c>
      <c r="C48" t="s">
        <v>17</v>
      </c>
      <c r="D48" s="7"/>
      <c r="E48" s="10">
        <v>0</v>
      </c>
      <c r="F48" s="9"/>
      <c r="G48" s="10">
        <f>D48*$E$84*F48</f>
        <v>0</v>
      </c>
    </row>
    <row r="49" spans="1:7" x14ac:dyDescent="0.25">
      <c r="A49" s="1"/>
      <c r="B49" s="1">
        <v>6</v>
      </c>
      <c r="C49" s="1" t="s">
        <v>18</v>
      </c>
      <c r="D49" s="11">
        <f>D47+D48</f>
        <v>0.57136176104224046</v>
      </c>
      <c r="E49" s="12">
        <f>E47+E48</f>
        <v>16500454</v>
      </c>
      <c r="F49" s="1"/>
      <c r="G49" s="12">
        <f>G47+G48</f>
        <v>1361313.247698298</v>
      </c>
    </row>
    <row r="50" spans="1:7" x14ac:dyDescent="0.25">
      <c r="D50" s="5"/>
      <c r="E50" s="2"/>
      <c r="G50" s="2"/>
    </row>
    <row r="51" spans="1:7" x14ac:dyDescent="0.25">
      <c r="A51" s="1"/>
      <c r="B51" s="1">
        <v>7</v>
      </c>
      <c r="C51" s="1" t="s">
        <v>0</v>
      </c>
      <c r="D51" s="11">
        <f>D49+D44</f>
        <v>1</v>
      </c>
      <c r="E51" s="12">
        <v>28879171</v>
      </c>
      <c r="F51" s="13">
        <f>G51/E51</f>
        <v>7.3928128345453467E-2</v>
      </c>
      <c r="G51" s="12">
        <f>G49+G44</f>
        <v>2134983.0601982977</v>
      </c>
    </row>
    <row r="54" spans="1:7" x14ac:dyDescent="0.25">
      <c r="A54" s="3" t="s">
        <v>28</v>
      </c>
    </row>
    <row r="55" spans="1:7" x14ac:dyDescent="0.25">
      <c r="A55" s="3"/>
    </row>
    <row r="56" spans="1:7" x14ac:dyDescent="0.25">
      <c r="B56" s="4" t="s">
        <v>4</v>
      </c>
      <c r="C56" s="4" t="s">
        <v>5</v>
      </c>
      <c r="D56" s="26" t="s">
        <v>6</v>
      </c>
      <c r="E56" s="26"/>
      <c r="F56" s="4" t="s">
        <v>7</v>
      </c>
      <c r="G56" s="4" t="s">
        <v>8</v>
      </c>
    </row>
    <row r="57" spans="1:7" x14ac:dyDescent="0.25">
      <c r="B57" s="4"/>
      <c r="C57" s="4"/>
      <c r="D57" s="4"/>
      <c r="E57" s="4"/>
      <c r="F57" s="4"/>
      <c r="G57" s="4"/>
    </row>
    <row r="58" spans="1:7" x14ac:dyDescent="0.25">
      <c r="B58" s="4"/>
      <c r="C58" s="4" t="s">
        <v>9</v>
      </c>
      <c r="D58" s="4" t="s">
        <v>10</v>
      </c>
      <c r="E58" s="4" t="s">
        <v>11</v>
      </c>
      <c r="F58" s="4" t="s">
        <v>10</v>
      </c>
      <c r="G58" s="4" t="s">
        <v>11</v>
      </c>
    </row>
    <row r="59" spans="1:7" x14ac:dyDescent="0.25">
      <c r="B59">
        <v>1</v>
      </c>
      <c r="C59" t="s">
        <v>12</v>
      </c>
      <c r="D59" s="5">
        <f>E59/E68</f>
        <v>0.29216866343482017</v>
      </c>
      <c r="E59" s="2">
        <f>2019668+5175581+617500</f>
        <v>7812749</v>
      </c>
      <c r="F59" s="6">
        <v>6.25E-2</v>
      </c>
      <c r="G59" s="2">
        <f>E59*F59</f>
        <v>488296.8125</v>
      </c>
    </row>
    <row r="60" spans="1:7" x14ac:dyDescent="0.25">
      <c r="B60">
        <v>2</v>
      </c>
      <c r="C60" t="s">
        <v>13</v>
      </c>
      <c r="D60" s="7">
        <f>E60/E68</f>
        <v>0.13326763284995249</v>
      </c>
      <c r="E60" s="10">
        <v>3563649</v>
      </c>
      <c r="F60" s="9">
        <v>6.25E-2</v>
      </c>
      <c r="G60" s="10">
        <f>E60*F60</f>
        <v>222728.0625</v>
      </c>
    </row>
    <row r="61" spans="1:7" x14ac:dyDescent="0.25">
      <c r="A61" s="1"/>
      <c r="B61" s="1">
        <v>3</v>
      </c>
      <c r="C61" s="1" t="s">
        <v>14</v>
      </c>
      <c r="D61" s="11">
        <f>D59+D60</f>
        <v>0.42543629628477264</v>
      </c>
      <c r="E61" s="12">
        <f>E59+E60</f>
        <v>11376398</v>
      </c>
      <c r="F61" s="13">
        <f>G61/E61</f>
        <v>6.25E-2</v>
      </c>
      <c r="G61" s="12">
        <f>G59+G60</f>
        <v>711024.875</v>
      </c>
    </row>
    <row r="62" spans="1:7" x14ac:dyDescent="0.25">
      <c r="D62" s="5"/>
      <c r="E62" s="2"/>
      <c r="G62" s="2"/>
    </row>
    <row r="63" spans="1:7" x14ac:dyDescent="0.25">
      <c r="B63" s="4"/>
      <c r="C63" s="4" t="s">
        <v>15</v>
      </c>
      <c r="D63" s="14"/>
      <c r="E63" s="15"/>
      <c r="F63" s="4"/>
      <c r="G63" s="15"/>
    </row>
    <row r="64" spans="1:7" x14ac:dyDescent="0.25">
      <c r="B64">
        <v>4</v>
      </c>
      <c r="C64" t="s">
        <v>16</v>
      </c>
      <c r="D64" s="5">
        <f>E64/E68</f>
        <v>0.57456370371522736</v>
      </c>
      <c r="E64" s="2">
        <f>E68-E61</f>
        <v>15364146</v>
      </c>
      <c r="F64" s="16">
        <v>0.09</v>
      </c>
      <c r="G64" s="2">
        <f>D64*$E$84*F64</f>
        <v>1368942.1218657894</v>
      </c>
    </row>
    <row r="65" spans="1:7" x14ac:dyDescent="0.25">
      <c r="B65">
        <v>5</v>
      </c>
      <c r="C65" t="s">
        <v>17</v>
      </c>
      <c r="D65" s="7"/>
      <c r="E65" s="10">
        <v>0</v>
      </c>
      <c r="F65" s="9"/>
      <c r="G65" s="10">
        <f>D65*$E$84*F65</f>
        <v>0</v>
      </c>
    </row>
    <row r="66" spans="1:7" x14ac:dyDescent="0.25">
      <c r="A66" s="1"/>
      <c r="B66" s="1">
        <v>6</v>
      </c>
      <c r="C66" s="1" t="s">
        <v>18</v>
      </c>
      <c r="D66" s="11">
        <f>D64+D65</f>
        <v>0.57456370371522736</v>
      </c>
      <c r="E66" s="12">
        <f>E64+E65</f>
        <v>15364146</v>
      </c>
      <c r="F66" s="1"/>
      <c r="G66" s="12">
        <f>G64+G65</f>
        <v>1368942.1218657894</v>
      </c>
    </row>
    <row r="67" spans="1:7" x14ac:dyDescent="0.25">
      <c r="D67" s="5"/>
      <c r="E67" s="2"/>
      <c r="G67" s="2"/>
    </row>
    <row r="68" spans="1:7" x14ac:dyDescent="0.25">
      <c r="A68" s="1"/>
      <c r="B68" s="1">
        <v>7</v>
      </c>
      <c r="C68" s="1" t="s">
        <v>0</v>
      </c>
      <c r="D68" s="11">
        <f>D66+D61</f>
        <v>1</v>
      </c>
      <c r="E68" s="12">
        <v>26740544</v>
      </c>
      <c r="F68" s="13">
        <f>G68/E68</f>
        <v>7.7783271606807605E-2</v>
      </c>
      <c r="G68" s="12">
        <f>G66+G61</f>
        <v>2079966.9968657894</v>
      </c>
    </row>
    <row r="70" spans="1:7" x14ac:dyDescent="0.25">
      <c r="A70" s="3" t="s">
        <v>29</v>
      </c>
    </row>
    <row r="71" spans="1:7" x14ac:dyDescent="0.25">
      <c r="A71" s="3"/>
    </row>
    <row r="72" spans="1:7" x14ac:dyDescent="0.25">
      <c r="B72" s="4" t="s">
        <v>4</v>
      </c>
      <c r="C72" s="4" t="s">
        <v>5</v>
      </c>
      <c r="D72" s="26" t="s">
        <v>6</v>
      </c>
      <c r="E72" s="26"/>
      <c r="F72" s="4" t="s">
        <v>7</v>
      </c>
      <c r="G72" s="4" t="s">
        <v>8</v>
      </c>
    </row>
    <row r="73" spans="1:7" x14ac:dyDescent="0.25">
      <c r="B73" s="4"/>
      <c r="C73" s="4"/>
      <c r="D73" s="4"/>
      <c r="E73" s="4"/>
      <c r="F73" s="4"/>
      <c r="G73" s="4"/>
    </row>
    <row r="74" spans="1:7" x14ac:dyDescent="0.25">
      <c r="B74" s="4"/>
      <c r="C74" s="4" t="s">
        <v>9</v>
      </c>
      <c r="D74" s="4" t="s">
        <v>10</v>
      </c>
      <c r="E74" s="4" t="s">
        <v>11</v>
      </c>
      <c r="F74" s="4" t="s">
        <v>10</v>
      </c>
      <c r="G74" s="4" t="s">
        <v>11</v>
      </c>
    </row>
    <row r="75" spans="1:7" x14ac:dyDescent="0.25">
      <c r="B75">
        <v>1</v>
      </c>
      <c r="C75" t="s">
        <v>12</v>
      </c>
      <c r="D75" s="5">
        <f>E75/E84</f>
        <v>0.31217125324504236</v>
      </c>
      <c r="E75" s="2">
        <f>1487635+6158901+28737+588860</f>
        <v>8264133</v>
      </c>
      <c r="F75" s="6">
        <v>6.25E-2</v>
      </c>
      <c r="G75" s="2">
        <f>E75*F75</f>
        <v>516508.3125</v>
      </c>
    </row>
    <row r="76" spans="1:7" x14ac:dyDescent="0.25">
      <c r="B76">
        <v>2</v>
      </c>
      <c r="C76" t="s">
        <v>13</v>
      </c>
      <c r="D76" s="7">
        <f>E76/E84</f>
        <v>0.12830322884666778</v>
      </c>
      <c r="E76" s="10">
        <v>3396581</v>
      </c>
      <c r="F76" s="9">
        <v>6.25E-2</v>
      </c>
      <c r="G76" s="10">
        <f>E76*F76</f>
        <v>212286.3125</v>
      </c>
    </row>
    <row r="77" spans="1:7" x14ac:dyDescent="0.25">
      <c r="A77" s="1"/>
      <c r="B77" s="1">
        <v>3</v>
      </c>
      <c r="C77" s="1" t="s">
        <v>14</v>
      </c>
      <c r="D77" s="11">
        <f>D75+D76</f>
        <v>0.44047448209171014</v>
      </c>
      <c r="E77" s="12">
        <f>E75+E76</f>
        <v>11660714</v>
      </c>
      <c r="F77" s="13">
        <f>G77/E77</f>
        <v>6.25E-2</v>
      </c>
      <c r="G77" s="12">
        <f>G75+G76</f>
        <v>728794.625</v>
      </c>
    </row>
    <row r="78" spans="1:7" x14ac:dyDescent="0.25">
      <c r="D78" s="5"/>
      <c r="E78" s="2"/>
      <c r="G78" s="2"/>
    </row>
    <row r="79" spans="1:7" x14ac:dyDescent="0.25">
      <c r="B79" s="4"/>
      <c r="C79" s="4" t="s">
        <v>15</v>
      </c>
      <c r="D79" s="14"/>
      <c r="E79" s="15"/>
      <c r="F79" s="4"/>
      <c r="G79" s="15"/>
    </row>
    <row r="80" spans="1:7" x14ac:dyDescent="0.25">
      <c r="B80">
        <v>4</v>
      </c>
      <c r="C80" t="s">
        <v>16</v>
      </c>
      <c r="D80" s="5">
        <f>E80/E84</f>
        <v>0.55952551790828986</v>
      </c>
      <c r="E80" s="2">
        <f>E84-E77</f>
        <v>14812361</v>
      </c>
      <c r="F80" s="16">
        <v>0.09</v>
      </c>
      <c r="G80" s="2">
        <f>D80*$E$84*F80</f>
        <v>1333112.49</v>
      </c>
    </row>
    <row r="81" spans="1:7" x14ac:dyDescent="0.25">
      <c r="B81">
        <v>5</v>
      </c>
      <c r="C81" t="s">
        <v>17</v>
      </c>
      <c r="D81" s="7"/>
      <c r="E81" s="10">
        <v>0</v>
      </c>
      <c r="F81" s="9"/>
      <c r="G81" s="10">
        <f>D81*$E$84*F81</f>
        <v>0</v>
      </c>
    </row>
    <row r="82" spans="1:7" x14ac:dyDescent="0.25">
      <c r="A82" s="1"/>
      <c r="B82" s="1">
        <v>6</v>
      </c>
      <c r="C82" s="1" t="s">
        <v>18</v>
      </c>
      <c r="D82" s="11">
        <f>D80+D81</f>
        <v>0.55952551790828986</v>
      </c>
      <c r="E82" s="12">
        <f>E80+E81</f>
        <v>14812361</v>
      </c>
      <c r="F82" s="1"/>
      <c r="G82" s="12">
        <f>G80+G81</f>
        <v>1333112.49</v>
      </c>
    </row>
    <row r="83" spans="1:7" x14ac:dyDescent="0.25">
      <c r="D83" s="5"/>
      <c r="E83" s="2"/>
      <c r="G83" s="2"/>
    </row>
    <row r="84" spans="1:7" x14ac:dyDescent="0.25">
      <c r="A84" s="1"/>
      <c r="B84" s="1">
        <v>7</v>
      </c>
      <c r="C84" s="1" t="s">
        <v>0</v>
      </c>
      <c r="D84" s="11">
        <f>D82+D77</f>
        <v>1</v>
      </c>
      <c r="E84" s="12">
        <v>26473075</v>
      </c>
      <c r="F84" s="13">
        <f>G84/E84</f>
        <v>7.7886951742477964E-2</v>
      </c>
      <c r="G84" s="12">
        <f>G82+G77</f>
        <v>2061907.115</v>
      </c>
    </row>
    <row r="87" spans="1:7" x14ac:dyDescent="0.25">
      <c r="A87" s="3" t="s">
        <v>30</v>
      </c>
    </row>
    <row r="88" spans="1:7" x14ac:dyDescent="0.25">
      <c r="A88" s="3"/>
    </row>
    <row r="89" spans="1:7" x14ac:dyDescent="0.25">
      <c r="B89" s="4" t="s">
        <v>4</v>
      </c>
      <c r="C89" s="4" t="s">
        <v>5</v>
      </c>
      <c r="D89" s="26" t="s">
        <v>6</v>
      </c>
      <c r="E89" s="26"/>
      <c r="F89" s="4" t="s">
        <v>7</v>
      </c>
      <c r="G89" s="4" t="s">
        <v>8</v>
      </c>
    </row>
    <row r="90" spans="1:7" x14ac:dyDescent="0.25">
      <c r="B90" s="4"/>
      <c r="C90" s="4"/>
      <c r="D90" s="4"/>
      <c r="E90" s="4"/>
      <c r="F90" s="4"/>
      <c r="G90" s="4"/>
    </row>
    <row r="91" spans="1:7" x14ac:dyDescent="0.25">
      <c r="B91" s="4"/>
      <c r="C91" s="4" t="s">
        <v>9</v>
      </c>
      <c r="D91" s="4" t="s">
        <v>10</v>
      </c>
      <c r="E91" s="4" t="s">
        <v>11</v>
      </c>
      <c r="F91" s="4" t="s">
        <v>10</v>
      </c>
      <c r="G91" s="4" t="s">
        <v>11</v>
      </c>
    </row>
    <row r="92" spans="1:7" x14ac:dyDescent="0.25">
      <c r="B92">
        <v>1</v>
      </c>
      <c r="C92" t="s">
        <v>12</v>
      </c>
      <c r="D92" s="5">
        <f>E92/E101</f>
        <v>0.37002053593961753</v>
      </c>
      <c r="E92" s="25">
        <f>6463789+519246+164985+2300000</f>
        <v>9448020</v>
      </c>
      <c r="F92" s="6">
        <v>6.25E-2</v>
      </c>
      <c r="G92" s="2">
        <f>E92*F92</f>
        <v>590501.25</v>
      </c>
    </row>
    <row r="93" spans="1:7" x14ac:dyDescent="0.25">
      <c r="B93">
        <v>2</v>
      </c>
      <c r="C93" t="s">
        <v>13</v>
      </c>
      <c r="D93" s="7">
        <f>E93/E101</f>
        <v>0.13339689882090278</v>
      </c>
      <c r="E93" s="10">
        <v>3406126</v>
      </c>
      <c r="F93" s="9">
        <v>6.25E-2</v>
      </c>
      <c r="G93" s="10">
        <f>E93*F93</f>
        <v>212882.875</v>
      </c>
    </row>
    <row r="94" spans="1:7" x14ac:dyDescent="0.25">
      <c r="A94" s="1"/>
      <c r="B94" s="1">
        <v>3</v>
      </c>
      <c r="C94" s="1" t="s">
        <v>14</v>
      </c>
      <c r="D94" s="11">
        <f>D92+D93</f>
        <v>0.50341743476052025</v>
      </c>
      <c r="E94" s="12">
        <f>E92+E93</f>
        <v>12854146</v>
      </c>
      <c r="F94" s="13">
        <f>G94/E94</f>
        <v>6.25E-2</v>
      </c>
      <c r="G94" s="12">
        <f>G92+G93</f>
        <v>803384.125</v>
      </c>
    </row>
    <row r="95" spans="1:7" x14ac:dyDescent="0.25">
      <c r="D95" s="5"/>
      <c r="E95" s="2"/>
      <c r="G95" s="2"/>
    </row>
    <row r="96" spans="1:7" x14ac:dyDescent="0.25">
      <c r="B96" s="4"/>
      <c r="C96" s="4" t="s">
        <v>15</v>
      </c>
      <c r="D96" s="14"/>
      <c r="E96" s="15"/>
      <c r="F96" s="4"/>
      <c r="G96" s="15"/>
    </row>
    <row r="97" spans="1:7" x14ac:dyDescent="0.25">
      <c r="B97">
        <v>4</v>
      </c>
      <c r="C97" t="s">
        <v>16</v>
      </c>
      <c r="D97" s="5">
        <f>E97/E101</f>
        <v>0.49658256523947969</v>
      </c>
      <c r="E97" s="2">
        <f>E101-E94</f>
        <v>12679626</v>
      </c>
      <c r="F97" s="16">
        <v>0.09</v>
      </c>
      <c r="G97" s="2">
        <f>D97*$E$84*F97</f>
        <v>1183146.0743949425</v>
      </c>
    </row>
    <row r="98" spans="1:7" x14ac:dyDescent="0.25">
      <c r="B98">
        <v>5</v>
      </c>
      <c r="C98" t="s">
        <v>17</v>
      </c>
      <c r="D98" s="7"/>
      <c r="E98" s="10">
        <v>0</v>
      </c>
      <c r="F98" s="9"/>
      <c r="G98" s="10">
        <f>D98*$E$84*F98</f>
        <v>0</v>
      </c>
    </row>
    <row r="99" spans="1:7" x14ac:dyDescent="0.25">
      <c r="A99" s="1"/>
      <c r="B99" s="1">
        <v>6</v>
      </c>
      <c r="C99" s="1" t="s">
        <v>18</v>
      </c>
      <c r="D99" s="11">
        <f>D97+D98</f>
        <v>0.49658256523947969</v>
      </c>
      <c r="E99" s="12">
        <f>E97+E98</f>
        <v>12679626</v>
      </c>
      <c r="F99" s="1"/>
      <c r="G99" s="12">
        <f>G97+G98</f>
        <v>1183146.0743949425</v>
      </c>
    </row>
    <row r="100" spans="1:7" x14ac:dyDescent="0.25">
      <c r="D100" s="5"/>
      <c r="E100" s="2"/>
      <c r="G100" s="2"/>
    </row>
    <row r="101" spans="1:7" x14ac:dyDescent="0.25">
      <c r="A101" s="1"/>
      <c r="B101" s="1">
        <v>7</v>
      </c>
      <c r="C101" s="1" t="s">
        <v>0</v>
      </c>
      <c r="D101" s="11">
        <f>D99+D94</f>
        <v>1</v>
      </c>
      <c r="E101" s="12">
        <v>25533772</v>
      </c>
      <c r="F101" s="13">
        <f>G101/E101</f>
        <v>7.7800107222502912E-2</v>
      </c>
      <c r="G101" s="12">
        <f>G99+G94</f>
        <v>1986530.1993949425</v>
      </c>
    </row>
    <row r="103" spans="1:7" x14ac:dyDescent="0.25">
      <c r="A103" s="3" t="s">
        <v>31</v>
      </c>
    </row>
    <row r="104" spans="1:7" x14ac:dyDescent="0.25">
      <c r="D104" s="26"/>
      <c r="E104" s="26"/>
      <c r="F104" s="26"/>
      <c r="G104" s="26"/>
    </row>
    <row r="105" spans="1:7" x14ac:dyDescent="0.25">
      <c r="B105" s="4" t="s">
        <v>4</v>
      </c>
      <c r="C105" s="4" t="s">
        <v>5</v>
      </c>
      <c r="D105" s="26" t="s">
        <v>6</v>
      </c>
      <c r="E105" s="26"/>
      <c r="F105" s="4" t="s">
        <v>7</v>
      </c>
      <c r="G105" s="4" t="s">
        <v>8</v>
      </c>
    </row>
    <row r="106" spans="1:7" x14ac:dyDescent="0.25">
      <c r="B106" s="4"/>
      <c r="C106" s="4"/>
      <c r="D106" s="4"/>
      <c r="E106" s="4"/>
      <c r="F106" s="4"/>
      <c r="G106" s="4"/>
    </row>
    <row r="107" spans="1:7" x14ac:dyDescent="0.25">
      <c r="B107" s="4"/>
      <c r="C107" s="4" t="s">
        <v>9</v>
      </c>
      <c r="D107" s="4" t="s">
        <v>10</v>
      </c>
      <c r="E107" s="4" t="s">
        <v>11</v>
      </c>
      <c r="F107" s="4" t="s">
        <v>10</v>
      </c>
      <c r="G107" s="4" t="s">
        <v>11</v>
      </c>
    </row>
    <row r="108" spans="1:7" x14ac:dyDescent="0.25">
      <c r="B108">
        <v>1</v>
      </c>
      <c r="C108" t="s">
        <v>12</v>
      </c>
      <c r="D108" s="5">
        <f>0.5</f>
        <v>0.5</v>
      </c>
      <c r="E108" s="25">
        <f>D108*E117</f>
        <v>7637565.3503728481</v>
      </c>
      <c r="F108" s="6">
        <v>6.25E-2</v>
      </c>
      <c r="G108" s="2">
        <f>E108*F108</f>
        <v>477347.83439830301</v>
      </c>
    </row>
    <row r="109" spans="1:7" x14ac:dyDescent="0.25">
      <c r="B109">
        <v>2</v>
      </c>
      <c r="C109" t="s">
        <v>13</v>
      </c>
      <c r="D109" s="7">
        <f>E109/E117</f>
        <v>0</v>
      </c>
      <c r="E109" s="10"/>
      <c r="F109" s="9"/>
      <c r="G109" s="10">
        <f>E109*F109</f>
        <v>0</v>
      </c>
    </row>
    <row r="110" spans="1:7" x14ac:dyDescent="0.25">
      <c r="B110" s="1">
        <v>3</v>
      </c>
      <c r="C110" s="1" t="s">
        <v>14</v>
      </c>
      <c r="D110" s="11">
        <f>D108+D109</f>
        <v>0.5</v>
      </c>
      <c r="E110" s="12">
        <f>E108+E109</f>
        <v>7637565.3503728481</v>
      </c>
      <c r="F110" s="13">
        <f>G110/E110</f>
        <v>6.25E-2</v>
      </c>
      <c r="G110" s="12">
        <f>G108+G109</f>
        <v>477347.83439830301</v>
      </c>
    </row>
    <row r="111" spans="1:7" x14ac:dyDescent="0.25">
      <c r="D111" s="5"/>
      <c r="E111" s="2"/>
      <c r="G111" s="2"/>
    </row>
    <row r="112" spans="1:7" x14ac:dyDescent="0.25">
      <c r="B112" s="4"/>
      <c r="C112" s="4" t="s">
        <v>15</v>
      </c>
      <c r="D112" s="14"/>
      <c r="E112" s="15"/>
      <c r="F112" s="4"/>
      <c r="G112" s="15"/>
    </row>
    <row r="113" spans="2:7" x14ac:dyDescent="0.25">
      <c r="B113">
        <v>4</v>
      </c>
      <c r="C113" t="s">
        <v>16</v>
      </c>
      <c r="D113" s="5">
        <v>0.5</v>
      </c>
      <c r="E113" s="2">
        <f>D113*E117</f>
        <v>7637565.3503728481</v>
      </c>
      <c r="F113" s="16">
        <v>0.09</v>
      </c>
      <c r="G113" s="2">
        <f>E113*F113</f>
        <v>687380.88153355627</v>
      </c>
    </row>
    <row r="114" spans="2:7" x14ac:dyDescent="0.25">
      <c r="B114">
        <v>5</v>
      </c>
      <c r="C114" t="s">
        <v>17</v>
      </c>
      <c r="D114" s="7"/>
      <c r="E114" s="10"/>
      <c r="F114" s="9"/>
      <c r="G114" s="10">
        <f>D114*$E$84*F114</f>
        <v>0</v>
      </c>
    </row>
    <row r="115" spans="2:7" x14ac:dyDescent="0.25">
      <c r="B115" s="1">
        <v>6</v>
      </c>
      <c r="C115" s="1" t="s">
        <v>18</v>
      </c>
      <c r="D115" s="11">
        <f>D113+D114</f>
        <v>0.5</v>
      </c>
      <c r="E115" s="12">
        <f>E113+E114</f>
        <v>7637565.3503728481</v>
      </c>
      <c r="F115" s="1"/>
      <c r="G115" s="12">
        <f>G113+G114</f>
        <v>687380.88153355627</v>
      </c>
    </row>
    <row r="116" spans="2:7" x14ac:dyDescent="0.25">
      <c r="D116" s="5"/>
      <c r="E116" s="2"/>
      <c r="G116" s="2"/>
    </row>
    <row r="117" spans="2:7" x14ac:dyDescent="0.25">
      <c r="B117" s="1">
        <v>7</v>
      </c>
      <c r="C117" s="1" t="s">
        <v>0</v>
      </c>
      <c r="D117" s="11">
        <f>D115+D110</f>
        <v>1</v>
      </c>
      <c r="E117" s="12">
        <v>15275130.700745696</v>
      </c>
      <c r="F117" s="13">
        <f>G117/E117</f>
        <v>7.6249999999999998E-2</v>
      </c>
      <c r="G117" s="12">
        <f>G115+G110</f>
        <v>1164728.7159318593</v>
      </c>
    </row>
  </sheetData>
  <mergeCells count="14">
    <mergeCell ref="F104:G104"/>
    <mergeCell ref="A1:M1"/>
    <mergeCell ref="A2:M2"/>
    <mergeCell ref="A3:M3"/>
    <mergeCell ref="D6:E6"/>
    <mergeCell ref="D23:E23"/>
    <mergeCell ref="H38:I38"/>
    <mergeCell ref="J38:K38"/>
    <mergeCell ref="D105:E105"/>
    <mergeCell ref="D39:E39"/>
    <mergeCell ref="D56:E56"/>
    <mergeCell ref="D72:E72"/>
    <mergeCell ref="D89:E89"/>
    <mergeCell ref="D104:E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IMBSI</dc:creator>
  <cp:lastModifiedBy>IMBSI</cp:lastModifiedBy>
  <dcterms:created xsi:type="dcterms:W3CDTF">2010-11-05T17:14:00Z</dcterms:created>
  <dcterms:modified xsi:type="dcterms:W3CDTF">2010-11-05T17:23:00Z</dcterms:modified>
</cp:coreProperties>
</file>