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LRAM" sheetId="1" r:id="rId1"/>
  </sheets>
  <definedNames>
    <definedName name="_xlnm.Print_Area" localSheetId="0">'LRAM'!$A$1:$I$18</definedName>
  </definedNames>
  <calcPr fullCalcOnLoad="1"/>
</workbook>
</file>

<file path=xl/comments1.xml><?xml version="1.0" encoding="utf-8"?>
<comments xmlns="http://schemas.openxmlformats.org/spreadsheetml/2006/main">
  <authors>
    <author>Tim Wilson</author>
  </authors>
  <commentList>
    <comment ref="F5" authorId="0">
      <text>
        <r>
          <rPr>
            <b/>
            <sz val="9"/>
            <rFont val="Tahoma"/>
            <family val="0"/>
          </rPr>
          <t>Persistency as provided by the OPA shows a fall off in savings in 2009 and 2010 to 350,000kwh</t>
        </r>
      </text>
    </comment>
  </commentList>
</comments>
</file>

<file path=xl/sharedStrings.xml><?xml version="1.0" encoding="utf-8"?>
<sst xmlns="http://schemas.openxmlformats.org/spreadsheetml/2006/main" count="41" uniqueCount="24">
  <si>
    <t>Residential</t>
  </si>
  <si>
    <t>OPA ERIP</t>
  </si>
  <si>
    <t>OPA Summer Savings</t>
  </si>
  <si>
    <t xml:space="preserve"> </t>
  </si>
  <si>
    <t>kWh</t>
  </si>
  <si>
    <t>kW</t>
  </si>
  <si>
    <t>Rate Class/Program</t>
  </si>
  <si>
    <t>n/a</t>
  </si>
  <si>
    <t>Total</t>
  </si>
  <si>
    <t>Rate 1</t>
  </si>
  <si>
    <t>Rate 2</t>
  </si>
  <si>
    <t>Unmetered Scattered Load</t>
  </si>
  <si>
    <t>OPA GRR</t>
  </si>
  <si>
    <t>General Service &lt;50kW</t>
  </si>
  <si>
    <t>General Service 50kW to 999kW</t>
  </si>
  <si>
    <t>General Service 1MW to 4,999kW</t>
  </si>
  <si>
    <t>OPA</t>
  </si>
  <si>
    <t>1 year</t>
  </si>
  <si>
    <t xml:space="preserve">Summer </t>
  </si>
  <si>
    <t>LRAM Claim for 2008 to 2010</t>
  </si>
  <si>
    <t>Lost 
Revenue</t>
  </si>
  <si>
    <t>Verification
Method</t>
  </si>
  <si>
    <t>2008 LRAM Claim</t>
  </si>
  <si>
    <t>Program 
Duration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</si>
</sst>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#,##0.0000"/>
    <numFmt numFmtId="174" formatCode="&quot;$&quot;#,##0.0000"/>
    <numFmt numFmtId="175" formatCode="&quot;$&quot;#,##0.000000"/>
    <numFmt numFmtId="176" formatCode="#,##0.00000"/>
    <numFmt numFmtId="177" formatCode="&quot;$&quot;#,##0.00000"/>
    <numFmt numFmtId="178" formatCode="0.000000"/>
    <numFmt numFmtId="179" formatCode="&quot;$&quot;#,##0"/>
    <numFmt numFmtId="180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2" borderId="4" xfId="0" applyFont="1" applyFill="1" applyBorder="1" applyAlignment="1">
      <alignment/>
    </xf>
    <xf numFmtId="4" fontId="5" fillId="0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5" fillId="0" borderId="7" xfId="0" applyFont="1" applyBorder="1" applyAlignment="1">
      <alignment/>
    </xf>
    <xf numFmtId="4" fontId="5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3" sqref="D23"/>
    </sheetView>
  </sheetViews>
  <sheetFormatPr defaultColWidth="9.140625" defaultRowHeight="12.75"/>
  <cols>
    <col min="1" max="1" width="53.00390625" style="10" customWidth="1"/>
    <col min="2" max="2" width="15.7109375" style="1" bestFit="1" customWidth="1"/>
    <col min="3" max="3" width="11.28125" style="1" bestFit="1" customWidth="1"/>
    <col min="4" max="5" width="13.00390625" style="1" bestFit="1" customWidth="1"/>
    <col min="6" max="6" width="17.421875" style="1" bestFit="1" customWidth="1"/>
    <col min="7" max="7" width="15.8515625" style="16" bestFit="1" customWidth="1"/>
    <col min="8" max="8" width="20.140625" style="16" customWidth="1"/>
    <col min="9" max="16384" width="9.140625" style="1" customWidth="1"/>
  </cols>
  <sheetData>
    <row r="1" spans="1:8" ht="20.25">
      <c r="A1" s="21" t="s">
        <v>6</v>
      </c>
      <c r="B1" s="36" t="s">
        <v>22</v>
      </c>
      <c r="C1" s="37"/>
      <c r="D1" s="37"/>
      <c r="E1" s="37"/>
      <c r="F1" s="37"/>
      <c r="G1" s="37"/>
      <c r="H1" s="38"/>
    </row>
    <row r="2" spans="1:8" ht="81">
      <c r="A2" s="22" t="s">
        <v>3</v>
      </c>
      <c r="B2" s="11" t="s">
        <v>4</v>
      </c>
      <c r="C2" s="11" t="s">
        <v>5</v>
      </c>
      <c r="D2" s="11" t="s">
        <v>9</v>
      </c>
      <c r="E2" s="11" t="s">
        <v>10</v>
      </c>
      <c r="F2" s="12" t="s">
        <v>20</v>
      </c>
      <c r="G2" s="12" t="s">
        <v>23</v>
      </c>
      <c r="H2" s="23" t="s">
        <v>21</v>
      </c>
    </row>
    <row r="3" spans="1:8" ht="20.25">
      <c r="A3" s="22" t="s">
        <v>0</v>
      </c>
      <c r="H3" s="24"/>
    </row>
    <row r="4" spans="1:8" ht="20.25">
      <c r="A4" s="25" t="s">
        <v>12</v>
      </c>
      <c r="B4" s="6">
        <f>614.10239*1000</f>
        <v>614102.39</v>
      </c>
      <c r="C4" s="3">
        <f>0.06574023896374*1000</f>
        <v>65.74023896374</v>
      </c>
      <c r="D4" s="7">
        <v>0.0138</v>
      </c>
      <c r="E4" s="7">
        <v>0.0138</v>
      </c>
      <c r="F4" s="2">
        <f>B4*D4*4/12+B4*E4*8/12</f>
        <v>8474.612982</v>
      </c>
      <c r="G4" s="17" t="s">
        <v>17</v>
      </c>
      <c r="H4" s="26" t="s">
        <v>16</v>
      </c>
    </row>
    <row r="5" spans="1:8" ht="20.25">
      <c r="A5" s="25" t="s">
        <v>2</v>
      </c>
      <c r="B5" s="8">
        <v>971871.87</v>
      </c>
      <c r="C5" s="3">
        <f>0.246850514444815*1000</f>
        <v>246.85051444481502</v>
      </c>
      <c r="D5" s="7">
        <v>0.0138</v>
      </c>
      <c r="E5" s="7">
        <v>0.0138</v>
      </c>
      <c r="F5" s="2">
        <f>B5*D5*4/12+B5*E5*8/12</f>
        <v>13411.831805999998</v>
      </c>
      <c r="G5" s="17" t="s">
        <v>18</v>
      </c>
      <c r="H5" s="26" t="s">
        <v>16</v>
      </c>
    </row>
    <row r="6" spans="1:8" ht="20.25">
      <c r="A6" s="25"/>
      <c r="B6" s="8"/>
      <c r="C6" s="4"/>
      <c r="D6" s="4"/>
      <c r="E6" s="7"/>
      <c r="F6" s="4"/>
      <c r="G6" s="17"/>
      <c r="H6" s="26"/>
    </row>
    <row r="7" spans="1:8" ht="20.25">
      <c r="A7" s="27" t="s">
        <v>13</v>
      </c>
      <c r="B7" s="8"/>
      <c r="C7" s="4"/>
      <c r="D7" s="4"/>
      <c r="E7" s="7"/>
      <c r="F7" s="4"/>
      <c r="G7" s="17"/>
      <c r="H7" s="26"/>
    </row>
    <row r="8" spans="1:8" ht="20.25">
      <c r="A8" s="25" t="s">
        <v>1</v>
      </c>
      <c r="B8" s="8">
        <f>357.372693082418*1000</f>
        <v>357372.693082418</v>
      </c>
      <c r="C8" s="3">
        <f>0.0702773434018267*1000</f>
        <v>70.2773434018267</v>
      </c>
      <c r="D8" s="7">
        <v>0.0125</v>
      </c>
      <c r="E8" s="7">
        <v>0.0125</v>
      </c>
      <c r="F8" s="2">
        <f>B8*D8*4/12+B8*E8*8/12</f>
        <v>4467.158663530226</v>
      </c>
      <c r="G8" s="17" t="s">
        <v>17</v>
      </c>
      <c r="H8" s="26" t="s">
        <v>16</v>
      </c>
    </row>
    <row r="9" spans="1:8" ht="20.25">
      <c r="A9" s="25"/>
      <c r="B9" s="8"/>
      <c r="C9" s="4"/>
      <c r="D9" s="4"/>
      <c r="E9" s="7"/>
      <c r="F9" s="4"/>
      <c r="G9" s="17"/>
      <c r="H9" s="26"/>
    </row>
    <row r="10" spans="1:8" ht="20.25">
      <c r="A10" s="22" t="s">
        <v>14</v>
      </c>
      <c r="B10" s="20" t="s">
        <v>7</v>
      </c>
      <c r="C10" s="19" t="s">
        <v>7</v>
      </c>
      <c r="D10" s="9">
        <v>1.0648</v>
      </c>
      <c r="E10" s="9">
        <v>1.0637</v>
      </c>
      <c r="F10" s="19" t="s">
        <v>7</v>
      </c>
      <c r="G10" s="17" t="s">
        <v>7</v>
      </c>
      <c r="H10" s="26" t="s">
        <v>7</v>
      </c>
    </row>
    <row r="11" spans="1:8" ht="20.25">
      <c r="A11" s="25"/>
      <c r="B11" s="16"/>
      <c r="C11" s="19"/>
      <c r="D11" s="4"/>
      <c r="E11" s="7"/>
      <c r="F11" s="19"/>
      <c r="G11" s="17"/>
      <c r="H11" s="26"/>
    </row>
    <row r="12" spans="1:8" ht="20.25">
      <c r="A12" s="22" t="s">
        <v>15</v>
      </c>
      <c r="B12" s="20" t="s">
        <v>7</v>
      </c>
      <c r="C12" s="19" t="s">
        <v>7</v>
      </c>
      <c r="D12" s="9">
        <v>1.4378</v>
      </c>
      <c r="E12" s="9">
        <v>1.4364</v>
      </c>
      <c r="F12" s="19" t="s">
        <v>7</v>
      </c>
      <c r="G12" s="17" t="s">
        <v>7</v>
      </c>
      <c r="H12" s="26" t="s">
        <v>7</v>
      </c>
    </row>
    <row r="13" spans="1:8" ht="20.25">
      <c r="A13" s="25"/>
      <c r="B13" s="20"/>
      <c r="C13" s="19"/>
      <c r="D13" s="3"/>
      <c r="E13" s="9"/>
      <c r="F13" s="19"/>
      <c r="G13" s="17"/>
      <c r="H13" s="26"/>
    </row>
    <row r="14" spans="1:8" ht="20.25">
      <c r="A14" s="22" t="s">
        <v>11</v>
      </c>
      <c r="B14" s="20" t="s">
        <v>7</v>
      </c>
      <c r="C14" s="19" t="s">
        <v>7</v>
      </c>
      <c r="D14" s="7">
        <v>0.0125</v>
      </c>
      <c r="E14" s="7">
        <v>0.0125</v>
      </c>
      <c r="F14" s="19" t="s">
        <v>7</v>
      </c>
      <c r="G14" s="17" t="s">
        <v>7</v>
      </c>
      <c r="H14" s="28" t="s">
        <v>7</v>
      </c>
    </row>
    <row r="15" spans="1:8" ht="20.25">
      <c r="A15" s="25"/>
      <c r="C15" s="4"/>
      <c r="D15" s="4"/>
      <c r="E15" s="4"/>
      <c r="F15" s="4"/>
      <c r="G15" s="17"/>
      <c r="H15" s="26"/>
    </row>
    <row r="16" spans="1:8" ht="20.25">
      <c r="A16" s="22" t="s">
        <v>8</v>
      </c>
      <c r="B16" s="13">
        <f>SUM(B4:B12)</f>
        <v>1943346.953082418</v>
      </c>
      <c r="C16" s="14">
        <f>SUM(C4:C12)</f>
        <v>382.86809681038176</v>
      </c>
      <c r="D16" s="4"/>
      <c r="E16" s="4"/>
      <c r="F16" s="15">
        <f>SUM(F4:F12)</f>
        <v>26353.603451530227</v>
      </c>
      <c r="G16" s="18"/>
      <c r="H16" s="29"/>
    </row>
    <row r="17" spans="1:8" ht="20.25">
      <c r="A17" s="22"/>
      <c r="B17" s="8"/>
      <c r="C17" s="4"/>
      <c r="D17" s="4"/>
      <c r="E17" s="4"/>
      <c r="F17" s="5"/>
      <c r="G17" s="18"/>
      <c r="H17" s="29"/>
    </row>
    <row r="18" spans="1:8" ht="21" thickBot="1">
      <c r="A18" s="30" t="s">
        <v>19</v>
      </c>
      <c r="B18" s="31"/>
      <c r="C18" s="32"/>
      <c r="D18" s="32"/>
      <c r="E18" s="32"/>
      <c r="F18" s="33">
        <f>F16*3-(B5-350000)*D5-(B5-350000)*D5</f>
        <v>61897.146742590674</v>
      </c>
      <c r="G18" s="34"/>
      <c r="H18" s="35"/>
    </row>
  </sheetData>
  <mergeCells count="1">
    <mergeCell ref="B1:H1"/>
  </mergeCells>
  <printOptions/>
  <pageMargins left="0.39" right="0.75" top="0.37" bottom="0.42" header="0.24" footer="0.22"/>
  <pageSetup fitToHeight="1" fitToWidth="1" horizontalDpi="600" verticalDpi="600" orientation="portrait" scale="56" r:id="rId3"/>
  <headerFooter alignWithMargins="0"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Thunder Bay Hydro Electricity Distribution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Jenni Hamel</cp:lastModifiedBy>
  <cp:lastPrinted>2010-09-15T20:43:19Z</cp:lastPrinted>
  <dcterms:created xsi:type="dcterms:W3CDTF">2008-02-25T14:45:28Z</dcterms:created>
  <dcterms:modified xsi:type="dcterms:W3CDTF">2010-11-26T16:42:03Z</dcterms:modified>
  <cp:category/>
  <cp:version/>
  <cp:contentType/>
  <cp:contentStatus/>
</cp:coreProperties>
</file>