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5" windowWidth="9645" windowHeight="11640" activeTab="0"/>
  </bookViews>
  <sheets>
    <sheet name="Index" sheetId="6" r:id="rId1"/>
    <sheet name="Distribution Revenue by Class" sheetId="1" r:id="rId2"/>
    <sheet name="Number of Customers by Class" sheetId="2" r:id="rId3"/>
    <sheet name="Allocation by Class DistRevenue" sheetId="3" r:id="rId4"/>
    <sheet name="Allocation by Customer Numbers" sheetId="4" r:id="rId5"/>
    <sheet name="Bill Impacts_Residential Bill" sheetId="5" r:id="rId6"/>
  </sheets>
  <definedNames>
    <definedName name="_xlnm.Print_Titles" localSheetId="3">'Allocation by Class DistRevenue'!$1:$2</definedName>
    <definedName name="_xlnm.Print_Titles" localSheetId="4">'Allocation by Customer Numbers'!$1:$1</definedName>
    <definedName name="_xlnm.Print_Titles" localSheetId="5">'Bill Impacts_Residential Bill'!$1:$1</definedName>
    <definedName name="_xlnm.Print_Titles" localSheetId="1">'Distribution Revenue by Class'!$1:$1</definedName>
    <definedName name="_xlnm.Print_Titles" localSheetId="2">'Number of Customers by Class'!$1:$1</definedName>
  </definedNames>
  <calcPr calcId="101716" fullCalcOnLoad="1"/>
</workbook>
</file>

<file path=xl/calcChain.xml><?xml version="1.0" encoding="utf-8"?>
<calcChain xmlns="http://schemas.openxmlformats.org/spreadsheetml/2006/main">
  <c r="D3" i="4"/>
  <c r="F3"/>
  <c r="E3" i="5"/>
  <c r="D4" i="4"/>
  <c r="F4"/>
  <c r="E4" i="5"/>
  <c r="D5" i="4"/>
  <c r="F5"/>
  <c r="E5" i="5"/>
  <c r="D6" i="4"/>
  <c r="F6"/>
  <c r="E6" i="5"/>
  <c r="D7" i="4"/>
  <c r="F7"/>
  <c r="E7" i="5"/>
  <c r="D8" i="4"/>
  <c r="F8"/>
  <c r="E8" i="5"/>
  <c r="D10" i="4"/>
  <c r="F10"/>
  <c r="E10" i="5"/>
  <c r="D11" i="4"/>
  <c r="F11"/>
  <c r="E11" i="5"/>
  <c r="D12" i="4"/>
  <c r="F12"/>
  <c r="E12" i="5"/>
  <c r="D13" i="4"/>
  <c r="F13"/>
  <c r="E13" i="5"/>
  <c r="D14" i="4"/>
  <c r="F14"/>
  <c r="E14" i="5"/>
  <c r="D15" i="4"/>
  <c r="F15"/>
  <c r="E15" i="5"/>
  <c r="D16" i="4"/>
  <c r="F16"/>
  <c r="E16" i="5"/>
  <c r="D18" i="4"/>
  <c r="F18"/>
  <c r="E18" i="5"/>
  <c r="D19" i="4"/>
  <c r="F19"/>
  <c r="E19" i="5"/>
  <c r="D20" i="4"/>
  <c r="F20"/>
  <c r="E20" i="5"/>
  <c r="D21" i="4"/>
  <c r="F21"/>
  <c r="E21" i="5"/>
  <c r="D22" i="4"/>
  <c r="F22"/>
  <c r="E22" i="5"/>
  <c r="D23" i="4"/>
  <c r="F23"/>
  <c r="E23" i="5"/>
  <c r="D24" i="4"/>
  <c r="F24"/>
  <c r="E24" i="5"/>
  <c r="D25" i="4"/>
  <c r="F25"/>
  <c r="E25" i="5"/>
  <c r="D26" i="4"/>
  <c r="F26"/>
  <c r="E26" i="5"/>
  <c r="D27" i="4"/>
  <c r="F27"/>
  <c r="E27" i="5"/>
  <c r="D28" i="4"/>
  <c r="F28"/>
  <c r="E28" i="5"/>
  <c r="D29" i="4"/>
  <c r="F29"/>
  <c r="E29" i="5"/>
  <c r="D30" i="4"/>
  <c r="F30"/>
  <c r="E30" i="5"/>
  <c r="D31" i="4"/>
  <c r="F31"/>
  <c r="E31" i="5"/>
  <c r="D32" i="4"/>
  <c r="F32"/>
  <c r="E32" i="5"/>
  <c r="D33" i="4"/>
  <c r="F33"/>
  <c r="E33" i="5"/>
  <c r="D34" i="4"/>
  <c r="F34"/>
  <c r="E34" i="5"/>
  <c r="D36" i="4"/>
  <c r="F36"/>
  <c r="E36" i="5"/>
  <c r="D37" i="4"/>
  <c r="F37"/>
  <c r="E37" i="5"/>
  <c r="D38" i="4"/>
  <c r="F38"/>
  <c r="E38" i="5"/>
  <c r="D39" i="4"/>
  <c r="F39"/>
  <c r="E39" i="5"/>
  <c r="D40" i="4"/>
  <c r="F40"/>
  <c r="E40" i="5"/>
  <c r="D41" i="4"/>
  <c r="F41"/>
  <c r="E41" i="5"/>
  <c r="D42" i="4"/>
  <c r="F42"/>
  <c r="E42" i="5"/>
  <c r="D43" i="4"/>
  <c r="F43"/>
  <c r="E43" i="5"/>
  <c r="D44" i="4"/>
  <c r="F44"/>
  <c r="E44" i="5"/>
  <c r="D45" i="4"/>
  <c r="F45"/>
  <c r="E45" i="5"/>
  <c r="D46" i="4"/>
  <c r="F46"/>
  <c r="E46" i="5"/>
  <c r="D47" i="4"/>
  <c r="F47"/>
  <c r="E47" i="5"/>
  <c r="D48" i="4"/>
  <c r="F48"/>
  <c r="E48" i="5"/>
  <c r="D49" i="4"/>
  <c r="F49"/>
  <c r="E49" i="5"/>
  <c r="D50" i="4"/>
  <c r="F50"/>
  <c r="E50" i="5"/>
  <c r="D51" i="4"/>
  <c r="F51"/>
  <c r="E51" i="5"/>
  <c r="D52" i="4"/>
  <c r="F52"/>
  <c r="E52" i="5"/>
  <c r="D53" i="4"/>
  <c r="F53"/>
  <c r="E53" i="5"/>
  <c r="D54" i="4"/>
  <c r="F54"/>
  <c r="E54" i="5"/>
  <c r="D56" i="4"/>
  <c r="F56"/>
  <c r="E56" i="5"/>
  <c r="D57" i="4"/>
  <c r="F57"/>
  <c r="E57" i="5"/>
  <c r="D58" i="4"/>
  <c r="F58"/>
  <c r="E58" i="5"/>
  <c r="D59" i="4"/>
  <c r="F59"/>
  <c r="E59" i="5"/>
  <c r="D60" i="4"/>
  <c r="F60"/>
  <c r="E60" i="5"/>
  <c r="D61" i="4"/>
  <c r="F61"/>
  <c r="E61" i="5"/>
  <c r="D63" i="4"/>
  <c r="F63"/>
  <c r="E63" i="5"/>
  <c r="D64" i="4"/>
  <c r="F64"/>
  <c r="E64" i="5"/>
  <c r="D65" i="4"/>
  <c r="F65"/>
  <c r="E65" i="5"/>
  <c r="D66" i="4"/>
  <c r="F66"/>
  <c r="E66" i="5"/>
  <c r="D67" i="4"/>
  <c r="F67"/>
  <c r="E67" i="5"/>
  <c r="D68" i="4"/>
  <c r="F68"/>
  <c r="E68" i="5"/>
  <c r="D69" i="4"/>
  <c r="F69"/>
  <c r="E69" i="5"/>
  <c r="D70" i="4"/>
  <c r="F70"/>
  <c r="E70" i="5"/>
  <c r="D71" i="4"/>
  <c r="F71"/>
  <c r="E71" i="5"/>
  <c r="D72" i="4"/>
  <c r="F72"/>
  <c r="E72" i="5"/>
  <c r="D73" i="4"/>
  <c r="F73"/>
  <c r="E73" i="5"/>
  <c r="D74" i="4"/>
  <c r="F74"/>
  <c r="E74" i="5"/>
  <c r="D75" i="4"/>
  <c r="F75"/>
  <c r="E75" i="5"/>
  <c r="D76" i="4"/>
  <c r="F76"/>
  <c r="E76" i="5"/>
  <c r="D77" i="4"/>
  <c r="F77"/>
  <c r="E77" i="5"/>
  <c r="D78" i="4"/>
  <c r="F78"/>
  <c r="E78" i="5"/>
  <c r="D79" i="4"/>
  <c r="F79"/>
  <c r="E79" i="5"/>
  <c r="E80"/>
  <c r="C4" i="4"/>
  <c r="E4"/>
  <c r="D4" i="5"/>
  <c r="C5" i="4"/>
  <c r="E5"/>
  <c r="D5" i="5"/>
  <c r="C6" i="4"/>
  <c r="E6"/>
  <c r="D6" i="5"/>
  <c r="C7" i="4"/>
  <c r="E7"/>
  <c r="D7" i="5"/>
  <c r="C8" i="4"/>
  <c r="E8"/>
  <c r="D8" i="5"/>
  <c r="C10" i="4"/>
  <c r="E10"/>
  <c r="D10" i="5"/>
  <c r="C11" i="4"/>
  <c r="E11"/>
  <c r="D11" i="5"/>
  <c r="C12" i="4"/>
  <c r="E12"/>
  <c r="D12" i="5"/>
  <c r="C13" i="4"/>
  <c r="E13"/>
  <c r="D13" i="5"/>
  <c r="C14" i="4"/>
  <c r="E14"/>
  <c r="D14" i="5"/>
  <c r="C15" i="4"/>
  <c r="E15"/>
  <c r="D15" i="5"/>
  <c r="C16" i="4"/>
  <c r="E16"/>
  <c r="D16" i="5"/>
  <c r="C18" i="4"/>
  <c r="E18"/>
  <c r="D18" i="5"/>
  <c r="C19" i="4"/>
  <c r="E19"/>
  <c r="D19" i="5"/>
  <c r="C20" i="4"/>
  <c r="E20"/>
  <c r="D20" i="5"/>
  <c r="C21" i="4"/>
  <c r="E21"/>
  <c r="D21" i="5"/>
  <c r="C22" i="4"/>
  <c r="E22"/>
  <c r="D22" i="5"/>
  <c r="C23" i="4"/>
  <c r="E23"/>
  <c r="D23" i="5"/>
  <c r="C24" i="4"/>
  <c r="E24"/>
  <c r="D24" i="5"/>
  <c r="C25" i="4"/>
  <c r="E25"/>
  <c r="D25" i="5"/>
  <c r="C26" i="4"/>
  <c r="E26"/>
  <c r="D26" i="5"/>
  <c r="C27" i="4"/>
  <c r="E27"/>
  <c r="D27" i="5"/>
  <c r="C28" i="4"/>
  <c r="E28"/>
  <c r="D28" i="5"/>
  <c r="C29" i="4"/>
  <c r="E29"/>
  <c r="D29" i="5"/>
  <c r="C30" i="4"/>
  <c r="E30"/>
  <c r="D30" i="5"/>
  <c r="C31" i="4"/>
  <c r="E31"/>
  <c r="D31" i="5"/>
  <c r="C32" i="4"/>
  <c r="E32"/>
  <c r="D32" i="5"/>
  <c r="C33" i="4"/>
  <c r="E33"/>
  <c r="D33" i="5"/>
  <c r="C34" i="4"/>
  <c r="E34"/>
  <c r="D34" i="5"/>
  <c r="C36" i="4"/>
  <c r="E36"/>
  <c r="D36" i="5"/>
  <c r="C37" i="4"/>
  <c r="E37"/>
  <c r="D37" i="5"/>
  <c r="C38" i="4"/>
  <c r="E38"/>
  <c r="D38" i="5"/>
  <c r="C39" i="4"/>
  <c r="E39"/>
  <c r="D39" i="5"/>
  <c r="C40" i="4"/>
  <c r="E40"/>
  <c r="D40" i="5"/>
  <c r="C41" i="4"/>
  <c r="E41"/>
  <c r="D41" i="5"/>
  <c r="C42" i="4"/>
  <c r="E42"/>
  <c r="D42" i="5"/>
  <c r="C43" i="4"/>
  <c r="E43"/>
  <c r="D43" i="5"/>
  <c r="C44" i="4"/>
  <c r="E44"/>
  <c r="D44" i="5"/>
  <c r="C45" i="4"/>
  <c r="E45"/>
  <c r="D45" i="5"/>
  <c r="C46" i="4"/>
  <c r="E46"/>
  <c r="D46" i="5"/>
  <c r="C47" i="4"/>
  <c r="E47"/>
  <c r="D47" i="5"/>
  <c r="C48" i="4"/>
  <c r="E48"/>
  <c r="D48" i="5"/>
  <c r="C49" i="4"/>
  <c r="E49"/>
  <c r="D49" i="5"/>
  <c r="C50" i="4"/>
  <c r="E50"/>
  <c r="D50" i="5"/>
  <c r="C51" i="4"/>
  <c r="E51"/>
  <c r="D51" i="5"/>
  <c r="C52" i="4"/>
  <c r="E52"/>
  <c r="D52" i="5"/>
  <c r="C53" i="4"/>
  <c r="E53"/>
  <c r="D53" i="5"/>
  <c r="C54" i="4"/>
  <c r="E54"/>
  <c r="D54" i="5"/>
  <c r="C56" i="4"/>
  <c r="E56"/>
  <c r="D56" i="5"/>
  <c r="C57" i="4"/>
  <c r="E57"/>
  <c r="D57" i="5"/>
  <c r="C58" i="4"/>
  <c r="E58"/>
  <c r="D58" i="5"/>
  <c r="C59" i="4"/>
  <c r="E59"/>
  <c r="D59" i="5"/>
  <c r="C60" i="4"/>
  <c r="E60"/>
  <c r="D60" i="5"/>
  <c r="C61" i="4"/>
  <c r="E61"/>
  <c r="D61" i="5"/>
  <c r="C63" i="4"/>
  <c r="E63"/>
  <c r="D63" i="5"/>
  <c r="C64" i="4"/>
  <c r="E64"/>
  <c r="D64" i="5"/>
  <c r="C65" i="4"/>
  <c r="E65"/>
  <c r="D65" i="5"/>
  <c r="C66" i="4"/>
  <c r="E66"/>
  <c r="D66" i="5"/>
  <c r="C67" i="4"/>
  <c r="E67"/>
  <c r="D67" i="5"/>
  <c r="C68" i="4"/>
  <c r="E68"/>
  <c r="D68" i="5"/>
  <c r="C69" i="4"/>
  <c r="E69"/>
  <c r="D69" i="5"/>
  <c r="C70" i="4"/>
  <c r="E70"/>
  <c r="D70" i="5"/>
  <c r="C71" i="4"/>
  <c r="E71"/>
  <c r="D71" i="5"/>
  <c r="C72" i="4"/>
  <c r="E72"/>
  <c r="D72" i="5"/>
  <c r="C73" i="4"/>
  <c r="E73"/>
  <c r="D73" i="5"/>
  <c r="C74" i="4"/>
  <c r="E74"/>
  <c r="D74" i="5"/>
  <c r="C75" i="4"/>
  <c r="E75"/>
  <c r="D75" i="5"/>
  <c r="C76" i="4"/>
  <c r="E76"/>
  <c r="D76" i="5"/>
  <c r="C77" i="4"/>
  <c r="E77"/>
  <c r="D77" i="5"/>
  <c r="C78" i="4"/>
  <c r="E78"/>
  <c r="D78" i="5"/>
  <c r="C79" i="4"/>
  <c r="E79"/>
  <c r="D79" i="5"/>
  <c r="C3" i="4"/>
  <c r="E3"/>
  <c r="D3" i="5"/>
  <c r="D80"/>
  <c r="C4" i="3"/>
  <c r="G4"/>
  <c r="K4"/>
  <c r="C3" i="5"/>
  <c r="C5" i="3"/>
  <c r="G5"/>
  <c r="K5"/>
  <c r="C4" i="5"/>
  <c r="C6" i="3"/>
  <c r="G6"/>
  <c r="K6"/>
  <c r="C5" i="5"/>
  <c r="C7" i="3"/>
  <c r="G7"/>
  <c r="K7"/>
  <c r="C6" i="5"/>
  <c r="C8" i="3"/>
  <c r="G8"/>
  <c r="K8"/>
  <c r="C7" i="5"/>
  <c r="C9" i="3"/>
  <c r="G9"/>
  <c r="K9"/>
  <c r="C8" i="5"/>
  <c r="C11" i="3"/>
  <c r="G11"/>
  <c r="K11"/>
  <c r="C10" i="5"/>
  <c r="C12" i="3"/>
  <c r="G12"/>
  <c r="K12"/>
  <c r="C11" i="5"/>
  <c r="C13" i="3"/>
  <c r="G13"/>
  <c r="K13"/>
  <c r="C12" i="5"/>
  <c r="C14" i="3"/>
  <c r="G14"/>
  <c r="K14"/>
  <c r="C13" i="5"/>
  <c r="C15" i="3"/>
  <c r="G15"/>
  <c r="K15"/>
  <c r="C14" i="5"/>
  <c r="C16" i="3"/>
  <c r="G16"/>
  <c r="K16"/>
  <c r="C15" i="5"/>
  <c r="C17" i="3"/>
  <c r="G17"/>
  <c r="K17"/>
  <c r="C16" i="5"/>
  <c r="C19" i="3"/>
  <c r="G19"/>
  <c r="K19"/>
  <c r="C18" i="5"/>
  <c r="C20" i="3"/>
  <c r="G20"/>
  <c r="K20"/>
  <c r="C19" i="5"/>
  <c r="C21" i="3"/>
  <c r="G21"/>
  <c r="K21"/>
  <c r="C20" i="5"/>
  <c r="C22" i="3"/>
  <c r="G22"/>
  <c r="K22"/>
  <c r="C21" i="5"/>
  <c r="C23" i="3"/>
  <c r="G23"/>
  <c r="K23"/>
  <c r="C22" i="5"/>
  <c r="C24" i="3"/>
  <c r="G24"/>
  <c r="K24"/>
  <c r="C23" i="5"/>
  <c r="C25" i="3"/>
  <c r="G25"/>
  <c r="K25"/>
  <c r="C24" i="5"/>
  <c r="C26" i="3"/>
  <c r="G26"/>
  <c r="K26"/>
  <c r="C25" i="5"/>
  <c r="C27" i="3"/>
  <c r="G27"/>
  <c r="K27"/>
  <c r="C26" i="5"/>
  <c r="C28" i="3"/>
  <c r="G28"/>
  <c r="K28"/>
  <c r="C27" i="5"/>
  <c r="C29" i="3"/>
  <c r="G29"/>
  <c r="K29"/>
  <c r="C28" i="5"/>
  <c r="C30" i="3"/>
  <c r="G30"/>
  <c r="K30"/>
  <c r="C29" i="5"/>
  <c r="C31" i="3"/>
  <c r="G31"/>
  <c r="K31"/>
  <c r="C30" i="5"/>
  <c r="C32" i="3"/>
  <c r="G32"/>
  <c r="K32"/>
  <c r="C31" i="5"/>
  <c r="C33" i="3"/>
  <c r="G33"/>
  <c r="K33"/>
  <c r="C32" i="5"/>
  <c r="C34" i="3"/>
  <c r="G34"/>
  <c r="K34"/>
  <c r="C33" i="5"/>
  <c r="C35" i="3"/>
  <c r="G35"/>
  <c r="K35"/>
  <c r="C34" i="5"/>
  <c r="C37" i="3"/>
  <c r="G37"/>
  <c r="K37"/>
  <c r="C36" i="5"/>
  <c r="C38" i="3"/>
  <c r="G38"/>
  <c r="K38"/>
  <c r="C37" i="5"/>
  <c r="C39" i="3"/>
  <c r="G39"/>
  <c r="K39"/>
  <c r="C38" i="5"/>
  <c r="C40" i="3"/>
  <c r="G40"/>
  <c r="K40"/>
  <c r="C39" i="5"/>
  <c r="C41" i="3"/>
  <c r="G41"/>
  <c r="K41"/>
  <c r="C40" i="5"/>
  <c r="C42" i="3"/>
  <c r="G42"/>
  <c r="K42"/>
  <c r="C41" i="5"/>
  <c r="C43" i="3"/>
  <c r="G43"/>
  <c r="K43"/>
  <c r="C42" i="5"/>
  <c r="C44" i="3"/>
  <c r="G44"/>
  <c r="K44"/>
  <c r="C43" i="5"/>
  <c r="C45" i="3"/>
  <c r="G45"/>
  <c r="K45"/>
  <c r="C44" i="5"/>
  <c r="C46" i="3"/>
  <c r="G46"/>
  <c r="K46"/>
  <c r="C45" i="5"/>
  <c r="C47" i="3"/>
  <c r="G47"/>
  <c r="K47"/>
  <c r="C46" i="5"/>
  <c r="C48" i="3"/>
  <c r="G48"/>
  <c r="K48"/>
  <c r="C47" i="5"/>
  <c r="C49" i="3"/>
  <c r="G49"/>
  <c r="K49"/>
  <c r="C48" i="5"/>
  <c r="C50" i="3"/>
  <c r="G50"/>
  <c r="K50"/>
  <c r="C49" i="5"/>
  <c r="C51" i="3"/>
  <c r="G51"/>
  <c r="K51"/>
  <c r="C50" i="5"/>
  <c r="C52" i="3"/>
  <c r="G52"/>
  <c r="K52"/>
  <c r="C51" i="5"/>
  <c r="C53" i="3"/>
  <c r="G53"/>
  <c r="K53"/>
  <c r="C52" i="5"/>
  <c r="C54" i="3"/>
  <c r="G54"/>
  <c r="K54"/>
  <c r="C53" i="5"/>
  <c r="C55" i="3"/>
  <c r="G55"/>
  <c r="K55"/>
  <c r="C54" i="5"/>
  <c r="C57" i="3"/>
  <c r="G57"/>
  <c r="K57"/>
  <c r="C56" i="5"/>
  <c r="C58" i="3"/>
  <c r="G58"/>
  <c r="K58"/>
  <c r="C57" i="5"/>
  <c r="C59" i="3"/>
  <c r="G59"/>
  <c r="K59"/>
  <c r="C58" i="5"/>
  <c r="C60" i="3"/>
  <c r="G60"/>
  <c r="K60"/>
  <c r="C59" i="5"/>
  <c r="C61" i="3"/>
  <c r="G61"/>
  <c r="K61"/>
  <c r="C60" i="5"/>
  <c r="C62" i="3"/>
  <c r="G62"/>
  <c r="K62"/>
  <c r="C61" i="5"/>
  <c r="C64" i="3"/>
  <c r="G64"/>
  <c r="K64"/>
  <c r="C63" i="5"/>
  <c r="C65" i="3"/>
  <c r="G65"/>
  <c r="K65"/>
  <c r="C64" i="5"/>
  <c r="C66" i="3"/>
  <c r="G66"/>
  <c r="K66"/>
  <c r="C65" i="5"/>
  <c r="C67" i="3"/>
  <c r="G67"/>
  <c r="K67"/>
  <c r="C66" i="5"/>
  <c r="C68" i="3"/>
  <c r="G68"/>
  <c r="K68"/>
  <c r="C67" i="5"/>
  <c r="C69" i="3"/>
  <c r="G69"/>
  <c r="K69"/>
  <c r="C68" i="5"/>
  <c r="C70" i="3"/>
  <c r="G70"/>
  <c r="K70"/>
  <c r="C69" i="5"/>
  <c r="C71" i="3"/>
  <c r="G71"/>
  <c r="K71"/>
  <c r="C70" i="5"/>
  <c r="C72" i="3"/>
  <c r="G72"/>
  <c r="K72"/>
  <c r="C71" i="5"/>
  <c r="C73" i="3"/>
  <c r="G73"/>
  <c r="K73"/>
  <c r="C72" i="5"/>
  <c r="C74" i="3"/>
  <c r="G74"/>
  <c r="K74"/>
  <c r="C73" i="5"/>
  <c r="C75" i="3"/>
  <c r="G75"/>
  <c r="K75"/>
  <c r="C74" i="5"/>
  <c r="C76" i="3"/>
  <c r="G76"/>
  <c r="K76"/>
  <c r="C75" i="5"/>
  <c r="C77" i="3"/>
  <c r="G77"/>
  <c r="K77"/>
  <c r="C76" i="5"/>
  <c r="C78" i="3"/>
  <c r="G78"/>
  <c r="K78"/>
  <c r="C77" i="5"/>
  <c r="C79" i="3"/>
  <c r="G79"/>
  <c r="K79"/>
  <c r="C78" i="5"/>
  <c r="C80" i="3"/>
  <c r="G80"/>
  <c r="K80"/>
  <c r="C79" i="5"/>
  <c r="C80"/>
  <c r="J8" i="2"/>
  <c r="J10"/>
  <c r="J12"/>
  <c r="J14"/>
  <c r="J16"/>
  <c r="J18"/>
  <c r="J20"/>
  <c r="J22"/>
  <c r="J24"/>
  <c r="J26"/>
  <c r="J28"/>
  <c r="J30"/>
  <c r="J32"/>
  <c r="J34"/>
  <c r="J36"/>
  <c r="J38"/>
  <c r="J40"/>
  <c r="J42"/>
  <c r="J44"/>
  <c r="J46"/>
  <c r="J48"/>
  <c r="J50"/>
  <c r="J52"/>
  <c r="J54"/>
  <c r="J56"/>
  <c r="J58"/>
  <c r="J60"/>
  <c r="J62"/>
  <c r="D62" i="4"/>
  <c r="F62"/>
  <c r="J64" i="2"/>
  <c r="J66"/>
  <c r="J68"/>
  <c r="J70"/>
  <c r="J72"/>
  <c r="J74"/>
  <c r="J76"/>
  <c r="J78"/>
  <c r="J2"/>
  <c r="D2" i="4"/>
  <c r="B80"/>
  <c r="N10" i="3"/>
  <c r="N16"/>
  <c r="N17"/>
  <c r="N18"/>
  <c r="N24"/>
  <c r="N31"/>
  <c r="N32"/>
  <c r="N35"/>
  <c r="N36"/>
  <c r="N39"/>
  <c r="N61"/>
  <c r="N64"/>
  <c r="N3"/>
  <c r="G3" i="2"/>
  <c r="G4"/>
  <c r="H4"/>
  <c r="G5"/>
  <c r="G6"/>
  <c r="H6"/>
  <c r="G7"/>
  <c r="G8"/>
  <c r="H8"/>
  <c r="G9"/>
  <c r="G10"/>
  <c r="H10"/>
  <c r="G11"/>
  <c r="G12"/>
  <c r="H12"/>
  <c r="G13"/>
  <c r="G14"/>
  <c r="H14"/>
  <c r="G15"/>
  <c r="G16"/>
  <c r="H16"/>
  <c r="G17"/>
  <c r="G18"/>
  <c r="H18"/>
  <c r="G19"/>
  <c r="G20"/>
  <c r="H20"/>
  <c r="G21"/>
  <c r="G22"/>
  <c r="H22"/>
  <c r="G23"/>
  <c r="G24"/>
  <c r="H24"/>
  <c r="G25"/>
  <c r="G26"/>
  <c r="H26"/>
  <c r="G27"/>
  <c r="G28"/>
  <c r="H28"/>
  <c r="G29"/>
  <c r="G30"/>
  <c r="H30"/>
  <c r="G31"/>
  <c r="G32"/>
  <c r="H32"/>
  <c r="G33"/>
  <c r="G34"/>
  <c r="H34"/>
  <c r="G35"/>
  <c r="G36"/>
  <c r="H36"/>
  <c r="G37"/>
  <c r="G38"/>
  <c r="H38"/>
  <c r="G39"/>
  <c r="G40"/>
  <c r="H40"/>
  <c r="G41"/>
  <c r="G42"/>
  <c r="H42"/>
  <c r="G43"/>
  <c r="G44"/>
  <c r="H44"/>
  <c r="G45"/>
  <c r="G46"/>
  <c r="H46"/>
  <c r="G47"/>
  <c r="G48"/>
  <c r="H48"/>
  <c r="G49"/>
  <c r="G50"/>
  <c r="H50"/>
  <c r="G51"/>
  <c r="G52"/>
  <c r="H52"/>
  <c r="G53"/>
  <c r="G54"/>
  <c r="H54"/>
  <c r="G55"/>
  <c r="G56"/>
  <c r="H56"/>
  <c r="G57"/>
  <c r="G58"/>
  <c r="H58"/>
  <c r="G59"/>
  <c r="G60"/>
  <c r="H60"/>
  <c r="G61"/>
  <c r="G62"/>
  <c r="H62"/>
  <c r="C62" i="4"/>
  <c r="E62"/>
  <c r="G63" i="2"/>
  <c r="G64"/>
  <c r="H64"/>
  <c r="G65"/>
  <c r="G66"/>
  <c r="H66"/>
  <c r="G67"/>
  <c r="G68"/>
  <c r="H68"/>
  <c r="G69"/>
  <c r="G70"/>
  <c r="H70"/>
  <c r="G71"/>
  <c r="G72"/>
  <c r="H72"/>
  <c r="G73"/>
  <c r="G74"/>
  <c r="H74"/>
  <c r="G75"/>
  <c r="G76"/>
  <c r="H76"/>
  <c r="G77"/>
  <c r="G78"/>
  <c r="H78"/>
  <c r="G79"/>
  <c r="G2"/>
  <c r="H2"/>
  <c r="B81" i="3"/>
  <c r="C2" i="4"/>
  <c r="H79" i="2"/>
  <c r="J79"/>
  <c r="H77"/>
  <c r="J77"/>
  <c r="H75"/>
  <c r="J75"/>
  <c r="H73"/>
  <c r="J73"/>
  <c r="H71"/>
  <c r="J71"/>
  <c r="H69"/>
  <c r="J69"/>
  <c r="H67"/>
  <c r="J67"/>
  <c r="H65"/>
  <c r="J65"/>
  <c r="H63"/>
  <c r="J63"/>
  <c r="H61"/>
  <c r="J61"/>
  <c r="H59"/>
  <c r="J59"/>
  <c r="H57"/>
  <c r="J57"/>
  <c r="H55"/>
  <c r="C55" i="4"/>
  <c r="E55"/>
  <c r="J55" i="2"/>
  <c r="D55" i="4"/>
  <c r="F55"/>
  <c r="H53" i="2"/>
  <c r="J53"/>
  <c r="H51"/>
  <c r="J51"/>
  <c r="H49"/>
  <c r="J49"/>
  <c r="H47"/>
  <c r="J47"/>
  <c r="H45"/>
  <c r="J45"/>
  <c r="H43"/>
  <c r="J43"/>
  <c r="H41"/>
  <c r="J41"/>
  <c r="H39"/>
  <c r="J39"/>
  <c r="H37"/>
  <c r="J37"/>
  <c r="H35"/>
  <c r="C35" i="4"/>
  <c r="E35"/>
  <c r="J35" i="2"/>
  <c r="D35" i="4"/>
  <c r="F35"/>
  <c r="H33" i="2"/>
  <c r="J33"/>
  <c r="H31"/>
  <c r="J31"/>
  <c r="H29"/>
  <c r="J29"/>
  <c r="H27"/>
  <c r="J27"/>
  <c r="H25"/>
  <c r="J25"/>
  <c r="H23"/>
  <c r="J23"/>
  <c r="H21"/>
  <c r="J21"/>
  <c r="H19"/>
  <c r="J19"/>
  <c r="H17"/>
  <c r="C17" i="4"/>
  <c r="E17"/>
  <c r="J17" i="2"/>
  <c r="D17" i="4"/>
  <c r="F17"/>
  <c r="H15" i="2"/>
  <c r="J15"/>
  <c r="H13"/>
  <c r="J13"/>
  <c r="H11"/>
  <c r="J11"/>
  <c r="H9"/>
  <c r="C9" i="4"/>
  <c r="E9"/>
  <c r="J9" i="2"/>
  <c r="D9" i="4"/>
  <c r="F9"/>
  <c r="H7" i="2"/>
  <c r="J7"/>
  <c r="H5"/>
  <c r="J5"/>
  <c r="H3"/>
  <c r="J3"/>
  <c r="G80"/>
  <c r="J6"/>
  <c r="J4"/>
  <c r="F2" i="4"/>
  <c r="C80" i="2"/>
  <c r="D80"/>
  <c r="E80"/>
  <c r="F80"/>
  <c r="I80"/>
  <c r="B80"/>
  <c r="J3" i="1"/>
  <c r="F4" i="3"/>
  <c r="J4"/>
  <c r="N4"/>
  <c r="J4" i="1"/>
  <c r="F5" i="3"/>
  <c r="J5"/>
  <c r="N5"/>
  <c r="J5" i="1"/>
  <c r="F6" i="3"/>
  <c r="J6"/>
  <c r="N6"/>
  <c r="J6" i="1"/>
  <c r="F7" i="3"/>
  <c r="J7"/>
  <c r="N7"/>
  <c r="J7" i="1"/>
  <c r="F8" i="3"/>
  <c r="J8"/>
  <c r="N8"/>
  <c r="J8" i="1"/>
  <c r="F9" i="3"/>
  <c r="J9"/>
  <c r="N9"/>
  <c r="J9" i="1"/>
  <c r="F10" i="3"/>
  <c r="J10" i="1"/>
  <c r="F11" i="3"/>
  <c r="J11"/>
  <c r="N11"/>
  <c r="J11" i="1"/>
  <c r="F12" i="3"/>
  <c r="J12"/>
  <c r="N12"/>
  <c r="J12" i="1"/>
  <c r="F13" i="3"/>
  <c r="J13"/>
  <c r="N13"/>
  <c r="J13" i="1"/>
  <c r="F14" i="3"/>
  <c r="J14"/>
  <c r="N14"/>
  <c r="J14" i="1"/>
  <c r="F15" i="3"/>
  <c r="J15"/>
  <c r="N15"/>
  <c r="J15" i="1"/>
  <c r="F16" i="3"/>
  <c r="J16" i="1"/>
  <c r="F17" i="3"/>
  <c r="J17" i="1"/>
  <c r="F18" i="3"/>
  <c r="J18" i="1"/>
  <c r="F19" i="3"/>
  <c r="J19"/>
  <c r="N19"/>
  <c r="J19" i="1"/>
  <c r="F20" i="3"/>
  <c r="J20"/>
  <c r="N20"/>
  <c r="J20" i="1"/>
  <c r="F21" i="3"/>
  <c r="J21"/>
  <c r="N21"/>
  <c r="J21" i="1"/>
  <c r="F22" i="3"/>
  <c r="J22"/>
  <c r="N22"/>
  <c r="J22" i="1"/>
  <c r="F23" i="3"/>
  <c r="J23"/>
  <c r="N23"/>
  <c r="J23" i="1"/>
  <c r="F24" i="3"/>
  <c r="J24" i="1"/>
  <c r="F25" i="3"/>
  <c r="J25"/>
  <c r="N25"/>
  <c r="J25" i="1"/>
  <c r="F26" i="3"/>
  <c r="J26"/>
  <c r="N26"/>
  <c r="J26" i="1"/>
  <c r="F27" i="3"/>
  <c r="J27"/>
  <c r="N27"/>
  <c r="J27" i="1"/>
  <c r="F28" i="3"/>
  <c r="J28"/>
  <c r="N28"/>
  <c r="J28" i="1"/>
  <c r="F29" i="3"/>
  <c r="J29"/>
  <c r="N29"/>
  <c r="J29" i="1"/>
  <c r="F30" i="3"/>
  <c r="J30"/>
  <c r="N30"/>
  <c r="J30" i="1"/>
  <c r="F31" i="3"/>
  <c r="J31" i="1"/>
  <c r="F32" i="3"/>
  <c r="J32" i="1"/>
  <c r="F33" i="3"/>
  <c r="J33"/>
  <c r="N33"/>
  <c r="J33" i="1"/>
  <c r="F34" i="3"/>
  <c r="J34"/>
  <c r="N34"/>
  <c r="J34" i="1"/>
  <c r="F35" i="3"/>
  <c r="J35" i="1"/>
  <c r="F36" i="3"/>
  <c r="J36" i="1"/>
  <c r="F37" i="3"/>
  <c r="J37"/>
  <c r="N37"/>
  <c r="J37" i="1"/>
  <c r="F38" i="3"/>
  <c r="J38"/>
  <c r="N38"/>
  <c r="J38" i="1"/>
  <c r="F39" i="3"/>
  <c r="J39" i="1"/>
  <c r="F40" i="3"/>
  <c r="J40"/>
  <c r="N40"/>
  <c r="J40" i="1"/>
  <c r="F41" i="3"/>
  <c r="J41"/>
  <c r="N41"/>
  <c r="J41" i="1"/>
  <c r="F42" i="3"/>
  <c r="J42"/>
  <c r="N42"/>
  <c r="J42" i="1"/>
  <c r="F43" i="3"/>
  <c r="J43"/>
  <c r="N43"/>
  <c r="J43" i="1"/>
  <c r="F44" i="3"/>
  <c r="J44"/>
  <c r="N44"/>
  <c r="J44" i="1"/>
  <c r="F45" i="3"/>
  <c r="J45"/>
  <c r="N45"/>
  <c r="J45" i="1"/>
  <c r="F46" i="3"/>
  <c r="J46"/>
  <c r="N46"/>
  <c r="J46" i="1"/>
  <c r="F47" i="3"/>
  <c r="J47"/>
  <c r="N47"/>
  <c r="J47" i="1"/>
  <c r="F48" i="3"/>
  <c r="J48"/>
  <c r="N48"/>
  <c r="J48" i="1"/>
  <c r="F49" i="3"/>
  <c r="J49"/>
  <c r="N49"/>
  <c r="J49" i="1"/>
  <c r="F50" i="3"/>
  <c r="J50"/>
  <c r="N50"/>
  <c r="J50" i="1"/>
  <c r="F51" i="3"/>
  <c r="J51"/>
  <c r="N51"/>
  <c r="J51" i="1"/>
  <c r="F52" i="3"/>
  <c r="J52"/>
  <c r="N52"/>
  <c r="J52" i="1"/>
  <c r="F53" i="3"/>
  <c r="J53"/>
  <c r="N53"/>
  <c r="J53" i="1"/>
  <c r="F54" i="3"/>
  <c r="J54"/>
  <c r="N54"/>
  <c r="J54" i="1"/>
  <c r="F55" i="3"/>
  <c r="J55"/>
  <c r="N55"/>
  <c r="J55" i="1"/>
  <c r="F56" i="3"/>
  <c r="J56"/>
  <c r="N56"/>
  <c r="J56" i="1"/>
  <c r="F57" i="3"/>
  <c r="J57"/>
  <c r="N57"/>
  <c r="J57" i="1"/>
  <c r="F58" i="3"/>
  <c r="J58"/>
  <c r="N58"/>
  <c r="J58" i="1"/>
  <c r="F59" i="3"/>
  <c r="J59"/>
  <c r="N59"/>
  <c r="J59" i="1"/>
  <c r="F60" i="3"/>
  <c r="J60"/>
  <c r="N60"/>
  <c r="J60" i="1"/>
  <c r="F61" i="3"/>
  <c r="J61" i="1"/>
  <c r="F62" i="3"/>
  <c r="J62"/>
  <c r="N62"/>
  <c r="J62" i="1"/>
  <c r="F63" i="3"/>
  <c r="J63"/>
  <c r="N63"/>
  <c r="J63" i="1"/>
  <c r="F64" i="3"/>
  <c r="J64" i="1"/>
  <c r="F65" i="3"/>
  <c r="J65"/>
  <c r="N65"/>
  <c r="J65" i="1"/>
  <c r="F66" i="3"/>
  <c r="J66"/>
  <c r="N66"/>
  <c r="J66" i="1"/>
  <c r="F67" i="3"/>
  <c r="J67"/>
  <c r="N67"/>
  <c r="J67" i="1"/>
  <c r="F68" i="3"/>
  <c r="J68"/>
  <c r="N68"/>
  <c r="J68" i="1"/>
  <c r="F69" i="3"/>
  <c r="J69"/>
  <c r="N69"/>
  <c r="J69" i="1"/>
  <c r="F70" i="3"/>
  <c r="J70"/>
  <c r="N70"/>
  <c r="J70" i="1"/>
  <c r="F71" i="3"/>
  <c r="J71"/>
  <c r="N71"/>
  <c r="J71" i="1"/>
  <c r="F72" i="3"/>
  <c r="J72"/>
  <c r="N72"/>
  <c r="J72" i="1"/>
  <c r="F73" i="3"/>
  <c r="J73"/>
  <c r="N73"/>
  <c r="J73" i="1"/>
  <c r="F74" i="3"/>
  <c r="J74"/>
  <c r="N74"/>
  <c r="J74" i="1"/>
  <c r="F75" i="3"/>
  <c r="J75"/>
  <c r="N75"/>
  <c r="J75" i="1"/>
  <c r="F76" i="3"/>
  <c r="J76"/>
  <c r="N76"/>
  <c r="J76" i="1"/>
  <c r="F77" i="3"/>
  <c r="J77"/>
  <c r="N77"/>
  <c r="J77" i="1"/>
  <c r="F78" i="3"/>
  <c r="J78"/>
  <c r="N78"/>
  <c r="J78" i="1"/>
  <c r="F79" i="3"/>
  <c r="J79"/>
  <c r="N79"/>
  <c r="J79" i="1"/>
  <c r="F80" i="3"/>
  <c r="J80"/>
  <c r="N80"/>
  <c r="J80" i="1"/>
  <c r="J2"/>
  <c r="F3" i="3"/>
  <c r="I3" i="1"/>
  <c r="E4" i="3"/>
  <c r="I4"/>
  <c r="M4"/>
  <c r="I4" i="1"/>
  <c r="E5" i="3"/>
  <c r="I5"/>
  <c r="M5"/>
  <c r="I5" i="1"/>
  <c r="E6" i="3"/>
  <c r="I6"/>
  <c r="M6"/>
  <c r="I6" i="1"/>
  <c r="E7" i="3"/>
  <c r="I7"/>
  <c r="M7"/>
  <c r="I7" i="1"/>
  <c r="E8" i="3"/>
  <c r="I8"/>
  <c r="M8"/>
  <c r="I8" i="1"/>
  <c r="E9" i="3"/>
  <c r="I9"/>
  <c r="M9"/>
  <c r="I9" i="1"/>
  <c r="E10" i="3"/>
  <c r="I10"/>
  <c r="M10"/>
  <c r="I10" i="1"/>
  <c r="E11" i="3"/>
  <c r="I11"/>
  <c r="M11"/>
  <c r="I11" i="1"/>
  <c r="E12" i="3"/>
  <c r="I12"/>
  <c r="M12"/>
  <c r="I12" i="1"/>
  <c r="E13" i="3"/>
  <c r="I13"/>
  <c r="M13"/>
  <c r="I13" i="1"/>
  <c r="E14" i="3"/>
  <c r="I14"/>
  <c r="M14"/>
  <c r="I14" i="1"/>
  <c r="E15" i="3"/>
  <c r="I15"/>
  <c r="M15"/>
  <c r="I15" i="1"/>
  <c r="E16" i="3"/>
  <c r="I16"/>
  <c r="M16"/>
  <c r="I16" i="1"/>
  <c r="E17" i="3"/>
  <c r="I17"/>
  <c r="M17"/>
  <c r="I17" i="1"/>
  <c r="E18" i="3"/>
  <c r="I18"/>
  <c r="M18"/>
  <c r="I18" i="1"/>
  <c r="E19" i="3"/>
  <c r="I19"/>
  <c r="M19"/>
  <c r="I19" i="1"/>
  <c r="E20" i="3"/>
  <c r="I20"/>
  <c r="M20"/>
  <c r="I20" i="1"/>
  <c r="E21" i="3"/>
  <c r="I21"/>
  <c r="M21"/>
  <c r="I21" i="1"/>
  <c r="E22" i="3"/>
  <c r="I22"/>
  <c r="M22"/>
  <c r="I22" i="1"/>
  <c r="E23" i="3"/>
  <c r="I23"/>
  <c r="M23"/>
  <c r="I23" i="1"/>
  <c r="E24" i="3"/>
  <c r="I24"/>
  <c r="M24"/>
  <c r="I24" i="1"/>
  <c r="E25" i="3"/>
  <c r="I25"/>
  <c r="M25"/>
  <c r="I25" i="1"/>
  <c r="E26" i="3"/>
  <c r="I26"/>
  <c r="M26"/>
  <c r="I26" i="1"/>
  <c r="E27" i="3"/>
  <c r="I27"/>
  <c r="M27"/>
  <c r="I27" i="1"/>
  <c r="E28" i="3"/>
  <c r="I28"/>
  <c r="M28"/>
  <c r="I28" i="1"/>
  <c r="E29" i="3"/>
  <c r="I29"/>
  <c r="M29"/>
  <c r="I29" i="1"/>
  <c r="E30" i="3"/>
  <c r="I30"/>
  <c r="M30"/>
  <c r="I30" i="1"/>
  <c r="E31" i="3"/>
  <c r="I31"/>
  <c r="M31"/>
  <c r="I31" i="1"/>
  <c r="E32" i="3"/>
  <c r="I32"/>
  <c r="M32"/>
  <c r="I32" i="1"/>
  <c r="E33" i="3"/>
  <c r="I33"/>
  <c r="M33"/>
  <c r="I33" i="1"/>
  <c r="E34" i="3"/>
  <c r="I34"/>
  <c r="M34"/>
  <c r="I34" i="1"/>
  <c r="E35" i="3"/>
  <c r="I35"/>
  <c r="M35"/>
  <c r="I35" i="1"/>
  <c r="E36" i="3"/>
  <c r="I36"/>
  <c r="M36"/>
  <c r="I36" i="1"/>
  <c r="E37" i="3"/>
  <c r="I37"/>
  <c r="M37"/>
  <c r="I37" i="1"/>
  <c r="E38" i="3"/>
  <c r="I38"/>
  <c r="M38"/>
  <c r="I38" i="1"/>
  <c r="E39" i="3"/>
  <c r="I39"/>
  <c r="M39"/>
  <c r="I39" i="1"/>
  <c r="E40" i="3"/>
  <c r="I40"/>
  <c r="M40"/>
  <c r="I40" i="1"/>
  <c r="E41" i="3"/>
  <c r="I41"/>
  <c r="M41"/>
  <c r="I41" i="1"/>
  <c r="E42" i="3"/>
  <c r="I42"/>
  <c r="M42"/>
  <c r="I42" i="1"/>
  <c r="E43" i="3"/>
  <c r="I43"/>
  <c r="M43"/>
  <c r="I43" i="1"/>
  <c r="E44" i="3"/>
  <c r="I44"/>
  <c r="M44"/>
  <c r="I44" i="1"/>
  <c r="E45" i="3"/>
  <c r="I45"/>
  <c r="M45"/>
  <c r="I45" i="1"/>
  <c r="E46" i="3"/>
  <c r="I46"/>
  <c r="M46"/>
  <c r="I46" i="1"/>
  <c r="E47" i="3"/>
  <c r="I47"/>
  <c r="M47"/>
  <c r="I47" i="1"/>
  <c r="E48" i="3"/>
  <c r="I48"/>
  <c r="M48"/>
  <c r="I48" i="1"/>
  <c r="E49" i="3"/>
  <c r="I49"/>
  <c r="M49"/>
  <c r="I49" i="1"/>
  <c r="E50" i="3"/>
  <c r="I50"/>
  <c r="M50"/>
  <c r="I50" i="1"/>
  <c r="E51" i="3"/>
  <c r="I51"/>
  <c r="M51"/>
  <c r="I51" i="1"/>
  <c r="E52" i="3"/>
  <c r="I52"/>
  <c r="M52"/>
  <c r="I52" i="1"/>
  <c r="E53" i="3"/>
  <c r="I53"/>
  <c r="M53"/>
  <c r="I53" i="1"/>
  <c r="E54" i="3"/>
  <c r="I54"/>
  <c r="M54"/>
  <c r="I54" i="1"/>
  <c r="E55" i="3"/>
  <c r="I55"/>
  <c r="M55"/>
  <c r="I55" i="1"/>
  <c r="E56" i="3"/>
  <c r="I56"/>
  <c r="M56"/>
  <c r="I56" i="1"/>
  <c r="E57" i="3"/>
  <c r="I57"/>
  <c r="M57"/>
  <c r="I57" i="1"/>
  <c r="E58" i="3"/>
  <c r="I58"/>
  <c r="M58"/>
  <c r="I58" i="1"/>
  <c r="E59" i="3"/>
  <c r="I59"/>
  <c r="M59"/>
  <c r="I59" i="1"/>
  <c r="E60" i="3"/>
  <c r="I60"/>
  <c r="M60"/>
  <c r="I60" i="1"/>
  <c r="E61" i="3"/>
  <c r="I61"/>
  <c r="M61"/>
  <c r="I61" i="1"/>
  <c r="E62" i="3"/>
  <c r="I62"/>
  <c r="M62"/>
  <c r="I62" i="1"/>
  <c r="E63" i="3"/>
  <c r="I63"/>
  <c r="M63"/>
  <c r="I63" i="1"/>
  <c r="E64" i="3"/>
  <c r="I64"/>
  <c r="M64"/>
  <c r="I64" i="1"/>
  <c r="E65" i="3"/>
  <c r="I65"/>
  <c r="M65"/>
  <c r="I65" i="1"/>
  <c r="E66" i="3"/>
  <c r="I66"/>
  <c r="M66"/>
  <c r="I66" i="1"/>
  <c r="E67" i="3"/>
  <c r="I67"/>
  <c r="M67"/>
  <c r="I67" i="1"/>
  <c r="E68" i="3"/>
  <c r="I68"/>
  <c r="M68"/>
  <c r="I68" i="1"/>
  <c r="E69" i="3"/>
  <c r="I69"/>
  <c r="M69"/>
  <c r="I69" i="1"/>
  <c r="E70" i="3"/>
  <c r="I70"/>
  <c r="M70"/>
  <c r="I70" i="1"/>
  <c r="E71" i="3"/>
  <c r="I71"/>
  <c r="M71"/>
  <c r="I71" i="1"/>
  <c r="E72" i="3"/>
  <c r="I72"/>
  <c r="M72"/>
  <c r="I72" i="1"/>
  <c r="E73" i="3"/>
  <c r="I73"/>
  <c r="M73"/>
  <c r="I73" i="1"/>
  <c r="E74" i="3"/>
  <c r="I74"/>
  <c r="M74"/>
  <c r="I74" i="1"/>
  <c r="E75" i="3"/>
  <c r="I75"/>
  <c r="M75"/>
  <c r="I75" i="1"/>
  <c r="E76" i="3"/>
  <c r="I76"/>
  <c r="M76"/>
  <c r="I76" i="1"/>
  <c r="E77" i="3"/>
  <c r="I77"/>
  <c r="M77"/>
  <c r="I77" i="1"/>
  <c r="E78" i="3"/>
  <c r="I78"/>
  <c r="M78"/>
  <c r="I78" i="1"/>
  <c r="E79" i="3"/>
  <c r="I79"/>
  <c r="M79"/>
  <c r="I79" i="1"/>
  <c r="E80" i="3"/>
  <c r="I80"/>
  <c r="M80"/>
  <c r="I80" i="1"/>
  <c r="I2"/>
  <c r="E3" i="3"/>
  <c r="I3"/>
  <c r="H3" i="1"/>
  <c r="D4" i="3"/>
  <c r="H4"/>
  <c r="L4"/>
  <c r="H4" i="1"/>
  <c r="D5" i="3"/>
  <c r="H5"/>
  <c r="L5"/>
  <c r="H5" i="1"/>
  <c r="D6" i="3"/>
  <c r="H6"/>
  <c r="L6"/>
  <c r="H6" i="1"/>
  <c r="D7" i="3"/>
  <c r="H7"/>
  <c r="L7"/>
  <c r="H7" i="1"/>
  <c r="D8" i="3"/>
  <c r="H8"/>
  <c r="L8"/>
  <c r="H8" i="1"/>
  <c r="D9" i="3"/>
  <c r="H9"/>
  <c r="L9"/>
  <c r="H9" i="1"/>
  <c r="D10" i="3"/>
  <c r="H10"/>
  <c r="L10"/>
  <c r="H10" i="1"/>
  <c r="D11" i="3"/>
  <c r="H11"/>
  <c r="L11"/>
  <c r="H11" i="1"/>
  <c r="D12" i="3"/>
  <c r="H12"/>
  <c r="L12"/>
  <c r="H12" i="1"/>
  <c r="D13" i="3"/>
  <c r="H13"/>
  <c r="L13"/>
  <c r="H13" i="1"/>
  <c r="D14" i="3"/>
  <c r="H14"/>
  <c r="L14"/>
  <c r="H14" i="1"/>
  <c r="D15" i="3"/>
  <c r="H15"/>
  <c r="L15"/>
  <c r="H15" i="1"/>
  <c r="D16" i="3"/>
  <c r="H16"/>
  <c r="L16"/>
  <c r="H16" i="1"/>
  <c r="D17" i="3"/>
  <c r="H17"/>
  <c r="L17"/>
  <c r="H17" i="1"/>
  <c r="D18" i="3"/>
  <c r="H18"/>
  <c r="L18"/>
  <c r="H18" i="1"/>
  <c r="D19" i="3"/>
  <c r="H19"/>
  <c r="L19"/>
  <c r="H19" i="1"/>
  <c r="D20" i="3"/>
  <c r="H20"/>
  <c r="L20"/>
  <c r="H20" i="1"/>
  <c r="D21" i="3"/>
  <c r="H21"/>
  <c r="L21"/>
  <c r="H21" i="1"/>
  <c r="D22" i="3"/>
  <c r="H22"/>
  <c r="L22"/>
  <c r="H22" i="1"/>
  <c r="D23" i="3"/>
  <c r="H23"/>
  <c r="L23"/>
  <c r="H23" i="1"/>
  <c r="D24" i="3"/>
  <c r="H24"/>
  <c r="L24"/>
  <c r="H24" i="1"/>
  <c r="D25" i="3"/>
  <c r="H25"/>
  <c r="L25"/>
  <c r="H25" i="1"/>
  <c r="D26" i="3"/>
  <c r="H26"/>
  <c r="L26"/>
  <c r="H26" i="1"/>
  <c r="D27" i="3"/>
  <c r="H27"/>
  <c r="L27"/>
  <c r="H27" i="1"/>
  <c r="D28" i="3"/>
  <c r="H28"/>
  <c r="L28"/>
  <c r="H28" i="1"/>
  <c r="D29" i="3"/>
  <c r="H29"/>
  <c r="L29"/>
  <c r="H29" i="1"/>
  <c r="D30" i="3"/>
  <c r="H30"/>
  <c r="L30"/>
  <c r="H30" i="1"/>
  <c r="D31" i="3"/>
  <c r="H31"/>
  <c r="L31"/>
  <c r="H31" i="1"/>
  <c r="D32" i="3"/>
  <c r="H32"/>
  <c r="L32"/>
  <c r="H32" i="1"/>
  <c r="D33" i="3"/>
  <c r="H33"/>
  <c r="L33"/>
  <c r="H33" i="1"/>
  <c r="D34" i="3"/>
  <c r="H34"/>
  <c r="L34"/>
  <c r="H34" i="1"/>
  <c r="D35" i="3"/>
  <c r="H35"/>
  <c r="L35"/>
  <c r="H35" i="1"/>
  <c r="D36" i="3"/>
  <c r="H36"/>
  <c r="L36"/>
  <c r="H36" i="1"/>
  <c r="D37" i="3"/>
  <c r="H37"/>
  <c r="L37"/>
  <c r="H37" i="1"/>
  <c r="D38" i="3"/>
  <c r="H38"/>
  <c r="L38"/>
  <c r="H38" i="1"/>
  <c r="D39" i="3"/>
  <c r="H39"/>
  <c r="L39"/>
  <c r="H39" i="1"/>
  <c r="D40" i="3"/>
  <c r="H40"/>
  <c r="L40"/>
  <c r="H40" i="1"/>
  <c r="D41" i="3"/>
  <c r="H41"/>
  <c r="L41"/>
  <c r="H41" i="1"/>
  <c r="D42" i="3"/>
  <c r="H42"/>
  <c r="L42"/>
  <c r="H42" i="1"/>
  <c r="D43" i="3"/>
  <c r="H43"/>
  <c r="L43"/>
  <c r="H43" i="1"/>
  <c r="D44" i="3"/>
  <c r="H44"/>
  <c r="L44"/>
  <c r="H44" i="1"/>
  <c r="D45" i="3"/>
  <c r="H45"/>
  <c r="L45"/>
  <c r="H45" i="1"/>
  <c r="D46" i="3"/>
  <c r="H46"/>
  <c r="L46"/>
  <c r="H46" i="1"/>
  <c r="D47" i="3"/>
  <c r="H47"/>
  <c r="L47"/>
  <c r="H47" i="1"/>
  <c r="D48" i="3"/>
  <c r="H48"/>
  <c r="L48"/>
  <c r="H48" i="1"/>
  <c r="D49" i="3"/>
  <c r="H49"/>
  <c r="L49"/>
  <c r="H49" i="1"/>
  <c r="D50" i="3"/>
  <c r="H50"/>
  <c r="L50"/>
  <c r="H50" i="1"/>
  <c r="D51" i="3"/>
  <c r="H51"/>
  <c r="L51"/>
  <c r="H51" i="1"/>
  <c r="D52" i="3"/>
  <c r="H52"/>
  <c r="L52"/>
  <c r="H52" i="1"/>
  <c r="D53" i="3"/>
  <c r="H53"/>
  <c r="L53"/>
  <c r="H53" i="1"/>
  <c r="D54" i="3"/>
  <c r="H54"/>
  <c r="L54"/>
  <c r="H54" i="1"/>
  <c r="D55" i="3"/>
  <c r="H55"/>
  <c r="L55"/>
  <c r="H55" i="1"/>
  <c r="D56" i="3"/>
  <c r="H56"/>
  <c r="L56"/>
  <c r="H56" i="1"/>
  <c r="D57" i="3"/>
  <c r="H57"/>
  <c r="L57"/>
  <c r="H57" i="1"/>
  <c r="D58" i="3"/>
  <c r="H58"/>
  <c r="L58"/>
  <c r="H58" i="1"/>
  <c r="D59" i="3"/>
  <c r="H59"/>
  <c r="L59"/>
  <c r="H59" i="1"/>
  <c r="D60" i="3"/>
  <c r="H60"/>
  <c r="L60"/>
  <c r="H60" i="1"/>
  <c r="D61" i="3"/>
  <c r="H61"/>
  <c r="L61"/>
  <c r="H61" i="1"/>
  <c r="D62" i="3"/>
  <c r="H62"/>
  <c r="L62"/>
  <c r="H62" i="1"/>
  <c r="D63" i="3"/>
  <c r="H63"/>
  <c r="L63"/>
  <c r="H63" i="1"/>
  <c r="D64" i="3"/>
  <c r="H64"/>
  <c r="L64"/>
  <c r="H64" i="1"/>
  <c r="D65" i="3"/>
  <c r="H65"/>
  <c r="L65"/>
  <c r="H65" i="1"/>
  <c r="D66" i="3"/>
  <c r="H66"/>
  <c r="L66"/>
  <c r="H66" i="1"/>
  <c r="D67" i="3"/>
  <c r="H67"/>
  <c r="L67"/>
  <c r="H67" i="1"/>
  <c r="D68" i="3"/>
  <c r="H68"/>
  <c r="L68"/>
  <c r="H68" i="1"/>
  <c r="D69" i="3"/>
  <c r="H69"/>
  <c r="L69"/>
  <c r="H69" i="1"/>
  <c r="D70" i="3"/>
  <c r="H70"/>
  <c r="L70"/>
  <c r="H70" i="1"/>
  <c r="D71" i="3"/>
  <c r="H71"/>
  <c r="L71"/>
  <c r="H71" i="1"/>
  <c r="D72" i="3"/>
  <c r="H72"/>
  <c r="L72"/>
  <c r="H72" i="1"/>
  <c r="D73" i="3"/>
  <c r="H73"/>
  <c r="L73"/>
  <c r="H73" i="1"/>
  <c r="D74" i="3"/>
  <c r="H74"/>
  <c r="L74"/>
  <c r="H74" i="1"/>
  <c r="D75" i="3"/>
  <c r="H75"/>
  <c r="L75"/>
  <c r="H75" i="1"/>
  <c r="D76" i="3"/>
  <c r="H76"/>
  <c r="L76"/>
  <c r="H76" i="1"/>
  <c r="D77" i="3"/>
  <c r="H77"/>
  <c r="L77"/>
  <c r="H77" i="1"/>
  <c r="D78" i="3"/>
  <c r="H78"/>
  <c r="L78"/>
  <c r="H78" i="1"/>
  <c r="D79" i="3"/>
  <c r="H79"/>
  <c r="L79"/>
  <c r="H79" i="1"/>
  <c r="D80" i="3"/>
  <c r="H80"/>
  <c r="L80"/>
  <c r="H80" i="1"/>
  <c r="H2"/>
  <c r="D3" i="3"/>
  <c r="H3"/>
  <c r="L3"/>
  <c r="G2" i="1"/>
  <c r="C3" i="3"/>
  <c r="G80" i="1"/>
  <c r="G4"/>
  <c r="G5"/>
  <c r="G6"/>
  <c r="G7"/>
  <c r="G8"/>
  <c r="G9"/>
  <c r="C10" i="3"/>
  <c r="G10"/>
  <c r="K10"/>
  <c r="G10" i="1"/>
  <c r="G11"/>
  <c r="G12"/>
  <c r="G13"/>
  <c r="G14"/>
  <c r="G15"/>
  <c r="G16"/>
  <c r="G17"/>
  <c r="C18" i="3"/>
  <c r="G18"/>
  <c r="K18"/>
  <c r="G18" i="1"/>
  <c r="G19"/>
  <c r="G20"/>
  <c r="G21"/>
  <c r="G22"/>
  <c r="G23"/>
  <c r="G24"/>
  <c r="G25"/>
  <c r="G26"/>
  <c r="G27"/>
  <c r="G28"/>
  <c r="G29"/>
  <c r="G30"/>
  <c r="G31"/>
  <c r="G32"/>
  <c r="G33"/>
  <c r="G34"/>
  <c r="G35"/>
  <c r="C36" i="3"/>
  <c r="G36"/>
  <c r="K36"/>
  <c r="G36" i="1"/>
  <c r="G37"/>
  <c r="G38"/>
  <c r="G39"/>
  <c r="G40"/>
  <c r="G41"/>
  <c r="G42"/>
  <c r="G43"/>
  <c r="G44"/>
  <c r="G45"/>
  <c r="G46"/>
  <c r="G47"/>
  <c r="G48"/>
  <c r="G49"/>
  <c r="G50"/>
  <c r="G51"/>
  <c r="G52"/>
  <c r="G53"/>
  <c r="G54"/>
  <c r="G55"/>
  <c r="C56" i="3"/>
  <c r="G56"/>
  <c r="K56"/>
  <c r="G56" i="1"/>
  <c r="G57"/>
  <c r="G58"/>
  <c r="G59"/>
  <c r="G60"/>
  <c r="G61"/>
  <c r="G62"/>
  <c r="C63" i="3"/>
  <c r="G63"/>
  <c r="K63"/>
  <c r="G63" i="1"/>
  <c r="G64"/>
  <c r="G65"/>
  <c r="G66"/>
  <c r="G67"/>
  <c r="G68"/>
  <c r="G69"/>
  <c r="G70"/>
  <c r="G71"/>
  <c r="G72"/>
  <c r="G73"/>
  <c r="G74"/>
  <c r="G75"/>
  <c r="G76"/>
  <c r="G77"/>
  <c r="G78"/>
  <c r="G79"/>
  <c r="G3"/>
  <c r="F80" i="4"/>
  <c r="L81" i="3"/>
  <c r="N81"/>
  <c r="I81"/>
  <c r="C81"/>
  <c r="M3"/>
  <c r="J81"/>
  <c r="H81"/>
  <c r="G3"/>
  <c r="F81"/>
  <c r="E81"/>
  <c r="D81"/>
  <c r="E2" i="4"/>
  <c r="E80"/>
  <c r="C80"/>
  <c r="D80"/>
  <c r="M81" i="3"/>
  <c r="J80" i="2"/>
  <c r="H80"/>
  <c r="K3" i="3"/>
  <c r="K81"/>
  <c r="G81"/>
</calcChain>
</file>

<file path=xl/sharedStrings.xml><?xml version="1.0" encoding="utf-8"?>
<sst xmlns="http://schemas.openxmlformats.org/spreadsheetml/2006/main" count="466" uniqueCount="145">
  <si>
    <t>Algoma Power Inc.</t>
  </si>
  <si>
    <t>Atikokan Hydro Inc.</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</si>
  <si>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</si>
  <si>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</si>
  <si>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</si>
  <si>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</si>
  <si>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</si>
  <si>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</si>
  <si>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</si>
  <si>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</si>
  <si>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Chatham-Kent Hydro Inc.</t>
  </si>
  <si>
    <t>Clinton Power Corporation</t>
  </si>
  <si>
    <t>COLLUS Power Corp.</t>
  </si>
  <si>
    <t>Cooperative Hydro Embrun Inc.</t>
  </si>
  <si>
    <t>E.L.K. Energy Inc.</t>
  </si>
  <si>
    <t>Eastern Ontario Power (CNP)</t>
  </si>
  <si>
    <t>Enersource Hydro Mississauga Inc.</t>
  </si>
  <si>
    <t>ENWIN Powerlines Ltd.</t>
  </si>
  <si>
    <t>Erie Thames Powerlines Corporation</t>
  </si>
  <si>
    <t>Espanola Regional Hydro Distribution Corporation</t>
  </si>
  <si>
    <t>Essex Powerlines Corporation</t>
  </si>
  <si>
    <t>Festival Hydro Inc.</t>
  </si>
  <si>
    <t>Fort Frances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</si>
  <si>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</si>
  <si>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</si>
  <si>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</si>
  <si>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</si>
  <si>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</si>
  <si>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</si>
  <si>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</si>
  <si>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</si>
  <si>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</si>
  <si>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</si>
  <si>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</si>
  <si>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</si>
  <si>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</si>
  <si>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</si>
  <si>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Kingston Electricity Distribution Limited</t>
  </si>
  <si>
    <t>Kitchener-Wilmot Hydro Inc.</t>
  </si>
  <si>
    <t>Lakefront Utilities Inc.</t>
  </si>
  <si>
    <t>Lakeland Power Distribution Ltd.</t>
  </si>
  <si>
    <t>London Hydro Inc.</t>
  </si>
  <si>
    <t>Middlesex Power Distribution Corporation</t>
  </si>
  <si>
    <t>Midland Power Utility Corporation</t>
  </si>
  <si>
    <t>Milton Hydro Distribution Inc.</t>
  </si>
  <si>
    <t>Newmarket Hydro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</si>
  <si>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</si>
  <si>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</si>
  <si>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</si>
  <si>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</si>
  <si>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</si>
  <si>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</si>
  <si>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</si>
  <si>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</si>
  <si>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</si>
  <si>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</si>
  <si>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</si>
  <si>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</si>
  <si>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Port Colborne (CNP)</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</si>
  <si>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</si>
  <si>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</si>
  <si>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</si>
  <si>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</si>
  <si>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</si>
  <si>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</si>
  <si>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</si>
  <si>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</si>
  <si>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</si>
  <si>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</si>
  <si>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</si>
  <si>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</si>
  <si>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</si>
  <si>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</si>
  <si>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</si>
  <si>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 Perth Power Inc.</t>
  </si>
  <si>
    <t>Westario Power Inc.</t>
  </si>
  <si>
    <t>Whitby Hydro Electric Corporation</t>
  </si>
  <si>
    <t>Woodstock Hydro Services Inc.</t>
  </si>
  <si>
    <t>Distribution Revenue from Residential Customers</t>
  </si>
  <si>
    <t>Distribution Revenue from GS&lt;50 kW Customers</t>
  </si>
  <si>
    <t>Distribution Revenue from GS&gt;50 kW Customers</t>
  </si>
  <si>
    <t>Distribution Revenue from Unmetered Customers</t>
  </si>
  <si>
    <t>Total Distribution Revenue</t>
  </si>
  <si>
    <t>% of Revenue from Residential Customers</t>
  </si>
  <si>
    <t>% of Revenue from GS&lt;50 kW Customers</t>
  </si>
  <si>
    <t>% of Revenue from GS&gt;50 kW Customers</t>
  </si>
  <si>
    <t>% of Revenue from Unmetered Load Customers</t>
  </si>
  <si>
    <t>COLLUS Power Corporation</t>
  </si>
  <si>
    <t>Eastern Ontario Power Inc.</t>
  </si>
  <si>
    <t>EnWin Utilities Ltd.</t>
  </si>
  <si>
    <t>Kingston Hydro Corporation</t>
  </si>
  <si>
    <t>Newmarket - Tay Power Distribution Ltd.</t>
  </si>
  <si>
    <t>Port Colborne Hydro Inc.</t>
  </si>
  <si>
    <t>Number of Residential Customers</t>
  </si>
  <si>
    <t>Number of GS&lt; 50kW Customers</t>
  </si>
  <si>
    <t>Number of GS &gt; 50kW Customers</t>
  </si>
  <si>
    <t>Number of Large  User Customers</t>
  </si>
  <si>
    <t>Number of Sub Transmission</t>
  </si>
  <si>
    <t>Residential</t>
  </si>
  <si>
    <t>GS&lt;50KW</t>
  </si>
  <si>
    <t>GS&gt;50KW</t>
  </si>
  <si>
    <t>Unmetered Class</t>
  </si>
  <si>
    <t>Total Number of &gt; 50 kw; large user and sub transmission customers</t>
  </si>
  <si>
    <t>Total</t>
  </si>
  <si>
    <t xml:space="preserve">Total </t>
  </si>
  <si>
    <t xml:space="preserve"> Allocation per Customer per month over a period of 12 months</t>
  </si>
  <si>
    <t>Total Settlement Amount</t>
  </si>
  <si>
    <t xml:space="preserve"> Allocation by LDC</t>
  </si>
  <si>
    <t>Settlement Amount Allocation per Customer</t>
  </si>
  <si>
    <t>Total or Average</t>
  </si>
  <si>
    <t>Total Number of Metered Customers</t>
  </si>
  <si>
    <t>Number of Connections (Unmetered class)</t>
  </si>
  <si>
    <t>Total Number of All Customers including Unmetered</t>
  </si>
  <si>
    <t>Name of the LDC</t>
  </si>
  <si>
    <t>Total Settlement Amount  Allocation by LDC</t>
  </si>
  <si>
    <t>Settlement Amount Allocation to Metered Customers only</t>
  </si>
  <si>
    <t>Settlement Amount Allocation  to the Total Number of Customers including unmetered</t>
  </si>
  <si>
    <t xml:space="preserve"> Allocation per Metered Customer per month over a period of 12 months</t>
  </si>
  <si>
    <t xml:space="preserve"> Allocation per Customer (including unmetered) per month over a period of 12 months</t>
  </si>
  <si>
    <t>Residential Electricity Bill (May to October 2010) Excluding HST</t>
  </si>
  <si>
    <t>Bill Impacts excluding HST (Allocation By Customer Numbers - Including Unmetered customers)</t>
  </si>
  <si>
    <t>Bill Impacts excluding HST (Allocation By Customer Numbers - All Metered customers)</t>
  </si>
  <si>
    <t>Index</t>
  </si>
  <si>
    <t>Number of Customers by Class</t>
  </si>
  <si>
    <t>Tab  1</t>
  </si>
  <si>
    <t>Distribution Revenue by Class</t>
  </si>
  <si>
    <t>Data Source</t>
  </si>
  <si>
    <t xml:space="preserve">OEB 2009 Year Book for Electricity Distributors </t>
  </si>
  <si>
    <t>Used to:</t>
  </si>
  <si>
    <t>Tab  2</t>
  </si>
  <si>
    <t>Tab  3</t>
  </si>
  <si>
    <t>Tab  4</t>
  </si>
  <si>
    <t>Tab  5</t>
  </si>
  <si>
    <t xml:space="preserve">Calculate the % Distribution Revenue Allocated to each Customer Class </t>
  </si>
  <si>
    <t xml:space="preserve">1. LPP Settlment Amount for Each LDC                                2.Tab 1 and Tab 2  </t>
  </si>
  <si>
    <t>Allocation by Customer Numbers</t>
  </si>
  <si>
    <t>Bill Impacts - Residential Customers</t>
  </si>
  <si>
    <t>OEB Website - Electricity Distribution Rates - Estimated Total Bill Impacts</t>
  </si>
  <si>
    <t>Average</t>
  </si>
  <si>
    <t>Bill Impacts excluding HST (Allocation By Class Distribution Revenue)</t>
  </si>
  <si>
    <t>Settlement Amount Allocation to each Class of Customers Based on Class Distribution Revenue</t>
  </si>
  <si>
    <t>Allocation by Class Distribution Revenue</t>
  </si>
  <si>
    <t>|</t>
  </si>
  <si>
    <t>1.Calculate the LPP settlement amount allocated to each Customer Class based on the % of distribution revenue of each customer class.                                                                                      2. Calculate the LPP settlement amount allocation per Customer.                                                          
3. Calculate the LPP settlement amount allocation per Customer per month over a period of 12 months</t>
  </si>
  <si>
    <t xml:space="preserve">1.Calculate the LPP settlement amount allocated to all metered customers based on the number of metered customers.                                                               
2. Calculate the LPP settlement amount allocated to all customers  including unmetered customers.                                                                                       3. Calculate the LPP settlement amount allocation per metered customer per month over a period of 12 months.                                                          
4. Calculate the LPP settlement amount allocation per Customer (including un-metered) per month over a period of 12 months </t>
  </si>
</sst>
</file>

<file path=xl/styles.xml><?xml version="1.0" encoding="utf-8"?>
<styleSheet xmlns="http://schemas.openxmlformats.org/spreadsheetml/2006/main">
  <numFmts count="2">
    <numFmt numFmtId="164" formatCode="&quot;$&quot;* #,##0_);&quot;$&quot;* \(#,##0\);&quot;$&quot;* &quot;-&quot;"/>
    <numFmt numFmtId="165" formatCode="&quot;$&quot;#,##0.00"/>
  </numFmts>
  <fonts count="24">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Arial"/>
      <family val="2"/>
    </font>
    <font>
      <sz val="10"/>
      <color indexed="8"/>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indexed="8"/>
      <name val="Calibri"/>
      <family val="2"/>
    </font>
    <font>
      <sz val="8"/>
      <name val="Calibri"/>
      <family val="2"/>
    </font>
    <font>
      <sz val="11"/>
      <color theme="1"/>
      <name val="Calibri"/>
      <family val="2"/>
      <scheme val="minor"/>
    </font>
  </fonts>
  <fills count="22">
    <fill>
      <patternFill patternType="none"/>
    </fill>
    <fill>
      <patternFill patternType="gray125"/>
    </fill>
    <fill>
      <patternFill patternType="solid">
        <fgColor indexed="11"/>
      </patternFill>
    </fill>
    <fill>
      <patternFill patternType="solid">
        <fgColor indexed="45"/>
      </patternFill>
    </fill>
    <fill>
      <patternFill patternType="solid">
        <fgColor indexed="12"/>
      </patternFill>
    </fill>
    <fill>
      <patternFill patternType="solid">
        <fgColor indexed="4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49"/>
      </patternFill>
    </fill>
    <fill>
      <patternFill patternType="solid">
        <fgColor indexed="2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91">
    <xf numFmtId="0" fontId="0" fillId="0" borderId="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16" borderId="1" applyNumberFormat="0" applyAlignment="0" applyProtection="0"/>
    <xf numFmtId="0" fontId="4" fillId="16" borderId="1" applyNumberFormat="0" applyAlignment="0" applyProtection="0"/>
    <xf numFmtId="0" fontId="5" fillId="17" borderId="2" applyNumberFormat="0" applyAlignment="0" applyProtection="0"/>
    <xf numFmtId="0" fontId="5" fillId="17" borderId="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0" borderId="3"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7" borderId="1" applyNumberFormat="0" applyAlignment="0" applyProtection="0"/>
    <xf numFmtId="0" fontId="11" fillId="7" borderId="1" applyNumberFormat="0" applyAlignment="0" applyProtection="0"/>
    <xf numFmtId="0" fontId="12" fillId="0" borderId="6" applyNumberFormat="0" applyFill="0" applyAlignment="0" applyProtection="0"/>
    <xf numFmtId="0" fontId="12" fillId="0" borderId="6" applyNumberFormat="0" applyFill="0" applyAlignment="0" applyProtection="0"/>
    <xf numFmtId="0" fontId="13" fillId="18" borderId="0" applyNumberFormat="0" applyBorder="0" applyAlignment="0" applyProtection="0"/>
    <xf numFmtId="0" fontId="13" fillId="18" borderId="0" applyNumberFormat="0" applyBorder="0" applyAlignment="0" applyProtection="0"/>
    <xf numFmtId="0" fontId="14" fillId="0" borderId="0"/>
    <xf numFmtId="0" fontId="14" fillId="0" borderId="0"/>
    <xf numFmtId="0" fontId="23" fillId="0" borderId="0"/>
    <xf numFmtId="0" fontId="15" fillId="0" borderId="0"/>
    <xf numFmtId="0" fontId="14" fillId="0" borderId="0"/>
    <xf numFmtId="0" fontId="15" fillId="0" borderId="0"/>
    <xf numFmtId="0" fontId="14" fillId="0" borderId="0"/>
    <xf numFmtId="0" fontId="16" fillId="19" borderId="7" applyNumberFormat="0" applyFont="0" applyAlignment="0" applyProtection="0"/>
    <xf numFmtId="0" fontId="16" fillId="19" borderId="7" applyNumberFormat="0" applyFont="0" applyAlignment="0" applyProtection="0"/>
    <xf numFmtId="0" fontId="16" fillId="19" borderId="7" applyNumberFormat="0" applyFont="0" applyAlignment="0" applyProtection="0"/>
    <xf numFmtId="0" fontId="17" fillId="16" borderId="8" applyNumberFormat="0" applyAlignment="0" applyProtection="0"/>
    <xf numFmtId="0" fontId="17" fillId="16"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57">
    <xf numFmtId="0" fontId="0" fillId="0" borderId="0" xfId="0"/>
    <xf numFmtId="0" fontId="15" fillId="0" borderId="0" xfId="76"/>
    <xf numFmtId="164" fontId="0" fillId="0" borderId="0" xfId="0" applyNumberFormat="1"/>
    <xf numFmtId="164" fontId="23" fillId="0" borderId="0" xfId="75" applyNumberFormat="1"/>
    <xf numFmtId="0" fontId="23" fillId="20" borderId="0" xfId="75" applyFill="1"/>
    <xf numFmtId="0" fontId="15" fillId="0" borderId="0" xfId="76" applyFill="1"/>
    <xf numFmtId="0" fontId="15" fillId="21" borderId="0" xfId="76" applyFill="1"/>
    <xf numFmtId="3" fontId="0" fillId="0" borderId="0" xfId="0" applyNumberFormat="1"/>
    <xf numFmtId="10"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0" fontId="21" fillId="0" borderId="0" xfId="0" applyFont="1"/>
    <xf numFmtId="164" fontId="14" fillId="0" borderId="0" xfId="78" applyNumberFormat="1" applyFont="1" applyBorder="1" applyAlignment="1">
      <alignment horizontal="center"/>
    </xf>
    <xf numFmtId="164" fontId="14" fillId="0" borderId="0" xfId="79" applyNumberFormat="1" applyFont="1" applyBorder="1" applyAlignment="1">
      <alignment horizontal="center"/>
    </xf>
    <xf numFmtId="164" fontId="0" fillId="0" borderId="0" xfId="0" applyNumberFormat="1" applyAlignment="1">
      <alignment horizontal="center"/>
    </xf>
    <xf numFmtId="164" fontId="23" fillId="0" borderId="0" xfId="75" applyNumberFormat="1" applyAlignment="1">
      <alignment horizontal="center"/>
    </xf>
    <xf numFmtId="164" fontId="15" fillId="0" borderId="0" xfId="78" applyNumberFormat="1" applyAlignment="1">
      <alignment horizontal="center"/>
    </xf>
    <xf numFmtId="164" fontId="14" fillId="0" borderId="0" xfId="79" applyNumberFormat="1" applyAlignment="1">
      <alignment horizontal="center"/>
    </xf>
    <xf numFmtId="0" fontId="21" fillId="0" borderId="10" xfId="0" applyFont="1" applyBorder="1" applyAlignment="1">
      <alignment horizontal="center"/>
    </xf>
    <xf numFmtId="165" fontId="14" fillId="0" borderId="11" xfId="0" applyNumberFormat="1" applyFont="1" applyBorder="1" applyAlignment="1">
      <alignment horizontal="center"/>
    </xf>
    <xf numFmtId="165" fontId="14" fillId="21" borderId="11" xfId="0" applyNumberFormat="1" applyFont="1" applyFill="1" applyBorder="1" applyAlignment="1">
      <alignment horizontal="center"/>
    </xf>
    <xf numFmtId="165" fontId="0" fillId="0" borderId="12" xfId="0" applyNumberFormat="1" applyBorder="1" applyAlignment="1">
      <alignment horizontal="center"/>
    </xf>
    <xf numFmtId="165" fontId="0" fillId="0" borderId="11" xfId="0" applyNumberFormat="1" applyBorder="1"/>
    <xf numFmtId="165" fontId="0" fillId="0" borderId="12" xfId="0" applyNumberFormat="1" applyBorder="1"/>
    <xf numFmtId="165" fontId="0" fillId="0" borderId="0" xfId="0" applyNumberFormat="1" applyBorder="1" applyAlignment="1">
      <alignment horizontal="center"/>
    </xf>
    <xf numFmtId="165" fontId="14" fillId="0" borderId="12" xfId="0" applyNumberFormat="1" applyFont="1" applyBorder="1" applyAlignment="1">
      <alignment horizontal="center"/>
    </xf>
    <xf numFmtId="165" fontId="0" fillId="0" borderId="11" xfId="0" applyNumberFormat="1" applyBorder="1" applyAlignment="1">
      <alignment horizontal="center"/>
    </xf>
    <xf numFmtId="165" fontId="0" fillId="21" borderId="11" xfId="0" applyNumberFormat="1" applyFill="1" applyBorder="1" applyAlignment="1">
      <alignment horizontal="center"/>
    </xf>
    <xf numFmtId="3" fontId="21" fillId="0" borderId="13" xfId="0" applyNumberFormat="1" applyFont="1" applyBorder="1" applyAlignment="1">
      <alignment wrapText="1"/>
    </xf>
    <xf numFmtId="3" fontId="21" fillId="0" borderId="13" xfId="0" applyNumberFormat="1" applyFont="1" applyBorder="1" applyAlignment="1">
      <alignment horizontal="center" wrapText="1"/>
    </xf>
    <xf numFmtId="3" fontId="0" fillId="0" borderId="0" xfId="0" applyNumberFormat="1" applyBorder="1" applyAlignment="1">
      <alignment horizontal="center"/>
    </xf>
    <xf numFmtId="0" fontId="21" fillId="0" borderId="13" xfId="0" applyFont="1" applyBorder="1" applyAlignment="1">
      <alignment wrapText="1"/>
    </xf>
    <xf numFmtId="165" fontId="0" fillId="21" borderId="0" xfId="0" applyNumberFormat="1" applyFill="1" applyAlignment="1">
      <alignment horizontal="center"/>
    </xf>
    <xf numFmtId="0" fontId="21" fillId="0" borderId="0" xfId="0" applyFont="1" applyAlignment="1">
      <alignment horizontal="center" wrapText="1"/>
    </xf>
    <xf numFmtId="10" fontId="0" fillId="21" borderId="0" xfId="0" applyNumberFormat="1" applyFill="1" applyAlignment="1">
      <alignment horizontal="center"/>
    </xf>
    <xf numFmtId="0" fontId="21" fillId="0" borderId="13" xfId="0" applyFont="1" applyBorder="1"/>
    <xf numFmtId="0" fontId="0" fillId="0" borderId="0" xfId="0" applyAlignment="1">
      <alignment vertical="center"/>
    </xf>
    <xf numFmtId="0" fontId="0" fillId="0" borderId="0" xfId="0" applyAlignment="1">
      <alignment horizontal="left" vertical="top" wrapText="1"/>
    </xf>
    <xf numFmtId="0" fontId="0" fillId="0" borderId="0" xfId="0" applyAlignment="1">
      <alignment vertical="top" wrapText="1"/>
    </xf>
    <xf numFmtId="0" fontId="21" fillId="0" borderId="14" xfId="0" applyFont="1" applyBorder="1" applyAlignment="1">
      <alignment horizontal="center"/>
    </xf>
    <xf numFmtId="0" fontId="0" fillId="0" borderId="0" xfId="0" applyAlignment="1">
      <alignment horizontal="left" wrapText="1"/>
    </xf>
    <xf numFmtId="0" fontId="21" fillId="0" borderId="13" xfId="0" applyFont="1" applyBorder="1" applyAlignment="1">
      <alignment horizontal="center" wrapText="1"/>
    </xf>
    <xf numFmtId="0" fontId="0" fillId="0" borderId="0" xfId="0" applyBorder="1"/>
    <xf numFmtId="0" fontId="21" fillId="0" borderId="15" xfId="0" applyFont="1" applyBorder="1" applyAlignment="1">
      <alignment horizontal="center"/>
    </xf>
    <xf numFmtId="0" fontId="21" fillId="0" borderId="16" xfId="0" applyFont="1" applyBorder="1"/>
    <xf numFmtId="0" fontId="21" fillId="0" borderId="17" xfId="0" applyFont="1" applyBorder="1" applyAlignment="1">
      <alignment horizontal="center"/>
    </xf>
    <xf numFmtId="0" fontId="21" fillId="0" borderId="13" xfId="0" applyFont="1" applyBorder="1" applyAlignment="1">
      <alignment horizontal="center"/>
    </xf>
    <xf numFmtId="0" fontId="21" fillId="0" borderId="18" xfId="0" applyFont="1" applyBorder="1"/>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14" xfId="0" applyFont="1" applyBorder="1" applyAlignment="1">
      <alignment horizontal="center" wrapText="1"/>
    </xf>
    <xf numFmtId="0" fontId="21" fillId="0" borderId="19" xfId="0" applyFont="1" applyBorder="1" applyAlignment="1">
      <alignment horizontal="center"/>
    </xf>
    <xf numFmtId="0" fontId="21" fillId="0" borderId="18" xfId="0" applyFont="1" applyBorder="1" applyAlignment="1">
      <alignment horizontal="center"/>
    </xf>
    <xf numFmtId="0" fontId="21" fillId="0" borderId="14" xfId="0" applyFont="1" applyBorder="1" applyAlignment="1">
      <alignment horizontal="center"/>
    </xf>
    <xf numFmtId="0" fontId="21" fillId="0" borderId="10" xfId="0" applyFont="1" applyBorder="1" applyAlignment="1">
      <alignment horizontal="left"/>
    </xf>
    <xf numFmtId="0" fontId="21" fillId="0" borderId="15" xfId="0" applyFont="1" applyBorder="1" applyAlignment="1">
      <alignment horizontal="left"/>
    </xf>
  </cellXfs>
  <cellStyles count="91">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Explanatory Text 2" xfId="55"/>
    <cellStyle name="Explanatory Text 3" xfId="56"/>
    <cellStyle name="Good 2" xfId="57"/>
    <cellStyle name="Good 3" xfId="58"/>
    <cellStyle name="Heading 1 2" xfId="59"/>
    <cellStyle name="Heading 1 3" xfId="60"/>
    <cellStyle name="Heading 2 2" xfId="61"/>
    <cellStyle name="Heading 2 3" xfId="62"/>
    <cellStyle name="Heading 3 2" xfId="63"/>
    <cellStyle name="Heading 3 3" xfId="64"/>
    <cellStyle name="Heading 4 2" xfId="65"/>
    <cellStyle name="Heading 4 3" xfId="66"/>
    <cellStyle name="Input 2" xfId="67"/>
    <cellStyle name="Input 3" xfId="68"/>
    <cellStyle name="Linked Cell 2" xfId="69"/>
    <cellStyle name="Linked Cell 3" xfId="70"/>
    <cellStyle name="Neutral 2" xfId="71"/>
    <cellStyle name="Neutral 3" xfId="72"/>
    <cellStyle name="Normal" xfId="0" builtinId="0"/>
    <cellStyle name="Normal 2" xfId="73"/>
    <cellStyle name="Normal 2 2" xfId="74"/>
    <cellStyle name="Normal 3" xfId="75"/>
    <cellStyle name="Normal 4" xfId="76"/>
    <cellStyle name="Normal 4 2" xfId="77"/>
    <cellStyle name="Normal_Sheet1_1" xfId="78"/>
    <cellStyle name="Normal_Sheet1_2" xfId="79"/>
    <cellStyle name="Note 2" xfId="80"/>
    <cellStyle name="Note 2 2" xfId="81"/>
    <cellStyle name="Note 3" xfId="82"/>
    <cellStyle name="Output 2" xfId="83"/>
    <cellStyle name="Output 3" xfId="84"/>
    <cellStyle name="Title 2" xfId="85"/>
    <cellStyle name="Title 3" xfId="86"/>
    <cellStyle name="Total 2" xfId="87"/>
    <cellStyle name="Total 3" xfId="88"/>
    <cellStyle name="Warning Text 2" xfId="89"/>
    <cellStyle name="Warning Text 3" xfId="90"/>
  </cellStyles>
  <dxfs count="0"/>
  <tableStyles count="0" defaultTableStyle="TableStyleMedium9" defaultPivotStyle="PivotStyleLight16"/>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7" Type="http://schemas.openxmlformats.org/officeDocument/2006/relationships/theme" Target="theme/theme1.xml" />
  <Relationship Id="rId9"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10"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dimension ref="A1:D6"/>
  <sheetViews>
    <sheetView zoomScaleNormal="100" workbookViewId="0">
      <selection activeCell="C5" sqref="C5"/>
    </sheetView>
  </sheetViews>
  <sheetFormatPr defaultRowHeight="15"/>
  <cols>
    <col min="1" max="1" width="6" bestFit="1" customWidth="1"/>
    <col min="2" max="2" width="36.5703125" customWidth="1"/>
    <col min="3" max="3" width="47.28515625" customWidth="1"/>
    <col min="4" max="4" width="42.28515625" customWidth="1"/>
  </cols>
  <sheetData>
    <row r="1" spans="1:4">
      <c r="A1" s="12" t="s">
        <v>122</v>
      </c>
      <c r="C1" s="12" t="s">
        <v>128</v>
      </c>
      <c r="D1" s="12" t="s">
        <v>126</v>
      </c>
    </row>
    <row r="2" spans="1:4">
      <c r="A2" t="s">
        <v>124</v>
      </c>
      <c r="B2" t="s">
        <v>125</v>
      </c>
      <c r="C2" t="s">
        <v>133</v>
      </c>
      <c r="D2" t="s">
        <v>127</v>
      </c>
    </row>
    <row r="3" spans="1:4">
      <c r="A3" t="s">
        <v>129</v>
      </c>
      <c r="B3" t="s">
        <v>123</v>
      </c>
      <c r="C3" t="s">
        <v>142</v>
      </c>
      <c r="D3" t="s">
        <v>127</v>
      </c>
    </row>
    <row r="4" spans="1:4" ht="120">
      <c r="A4" s="37" t="s">
        <v>130</v>
      </c>
      <c r="B4" s="37" t="s">
        <v>141</v>
      </c>
      <c r="C4" s="41" t="s">
        <v>143</v>
      </c>
      <c r="D4" s="38" t="s">
        <v>134</v>
      </c>
    </row>
    <row r="5" spans="1:4" ht="182.25" customHeight="1">
      <c r="A5" s="37" t="s">
        <v>131</v>
      </c>
      <c r="B5" s="37" t="s">
        <v>135</v>
      </c>
      <c r="C5" s="39" t="s">
        <v>144</v>
      </c>
    </row>
    <row r="6" spans="1:4" ht="39" customHeight="1">
      <c r="A6" s="37" t="s">
        <v>132</v>
      </c>
      <c r="B6" s="37" t="s">
        <v>136</v>
      </c>
      <c r="C6" s="38" t="s">
        <v>119</v>
      </c>
      <c r="D6" s="38" t="s">
        <v>137</v>
      </c>
    </row>
  </sheetData>
  <phoneticPr fontId="22" type="noConversion"/>
  <pageMargins left="0.70866141732283472" right="0.70866141732283472" top="0.74803149606299213" bottom="0.74803149606299213" header="0.31496062992125984" footer="0.31496062992125984"/>
  <pageSetup scale="92" orientation="landscape" r:id="rId1"/>
</worksheet>
</file>

<file path=xl/worksheets/sheet2.xml><?xml version="1.0" encoding="utf-8"?>
<worksheet xmlns="http://schemas.openxmlformats.org/spreadsheetml/2006/main" xmlns:r="http://schemas.openxmlformats.org/officeDocument/2006/relationships">
  <dimension ref="A1:J83"/>
  <sheetViews>
    <sheetView topLeftCell="F1" zoomScaleNormal="100" workbookViewId="0">
      <selection activeCell="J3" sqref="J3"/>
    </sheetView>
  </sheetViews>
  <sheetFormatPr defaultRowHeight="15"/>
  <cols>
    <col min="1" max="1" width="41.85546875" customWidth="1"/>
    <col min="2" max="2" width="14.5703125" bestFit="1" customWidth="1"/>
    <col min="3" max="3" width="14.85546875" customWidth="1"/>
    <col min="4" max="4" width="15.28515625" customWidth="1"/>
    <col min="5" max="5" width="14.5703125" customWidth="1"/>
    <col min="6" max="6" width="14.5703125" bestFit="1" customWidth="1"/>
    <col min="7" max="7" width="15.85546875" customWidth="1"/>
    <col min="8" max="8" width="15.140625" customWidth="1"/>
    <col min="9" max="9" width="15" customWidth="1"/>
    <col min="10" max="10" width="15.85546875" customWidth="1"/>
  </cols>
  <sheetData>
    <row r="1" spans="1:10" ht="60.75" thickBot="1">
      <c r="A1" s="36" t="s">
        <v>113</v>
      </c>
      <c r="B1" s="32" t="s">
        <v>78</v>
      </c>
      <c r="C1" s="32" t="s">
        <v>79</v>
      </c>
      <c r="D1" s="32" t="s">
        <v>80</v>
      </c>
      <c r="E1" s="32" t="s">
        <v>81</v>
      </c>
      <c r="F1" s="32" t="s">
        <v>82</v>
      </c>
      <c r="G1" s="32" t="s">
        <v>83</v>
      </c>
      <c r="H1" s="32" t="s">
        <v>84</v>
      </c>
      <c r="I1" s="32" t="s">
        <v>85</v>
      </c>
      <c r="J1" s="32" t="s">
        <v>86</v>
      </c>
    </row>
    <row r="2" spans="1:10">
      <c r="A2" s="1" t="s">
        <v>0</v>
      </c>
      <c r="B2" s="13">
        <v>6890829.0700000003</v>
      </c>
      <c r="C2" s="14">
        <v>311540.21999999997</v>
      </c>
      <c r="D2" s="14">
        <v>313682.76</v>
      </c>
      <c r="E2" s="15">
        <v>0</v>
      </c>
      <c r="F2" s="16">
        <v>7516052.0499999998</v>
      </c>
      <c r="G2" s="8">
        <f>B2/F2</f>
        <v>0.91681497469140072</v>
      </c>
      <c r="H2" s="8">
        <f>C2/F2</f>
        <v>4.1449981709480041E-2</v>
      </c>
      <c r="I2" s="8">
        <f>D2/F2</f>
        <v>4.1735043599119302E-2</v>
      </c>
      <c r="J2" s="8">
        <f>E2/F2</f>
        <v>0</v>
      </c>
    </row>
    <row r="3" spans="1:10">
      <c r="A3" s="1" t="s">
        <v>1</v>
      </c>
      <c r="B3" s="17">
        <v>758251.89</v>
      </c>
      <c r="C3" s="18">
        <v>278857.73</v>
      </c>
      <c r="D3" s="18">
        <v>101855.72</v>
      </c>
      <c r="E3" s="15">
        <v>26289.52</v>
      </c>
      <c r="F3" s="16">
        <v>1165254.8600000001</v>
      </c>
      <c r="G3" s="8">
        <f>B3/F3</f>
        <v>0.65071763785649428</v>
      </c>
      <c r="H3" s="8">
        <f t="shared" ref="H3:H66" si="0">C3/F3</f>
        <v>0.23931050585792019</v>
      </c>
      <c r="I3" s="8">
        <f t="shared" ref="I3:I66" si="1">D3/F3</f>
        <v>8.7410680269550636E-2</v>
      </c>
      <c r="J3" s="8">
        <f t="shared" ref="J3:J66" si="2">E3/F3</f>
        <v>2.2561176016034808E-2</v>
      </c>
    </row>
    <row r="4" spans="1:10">
      <c r="A4" s="1" t="s">
        <v>2</v>
      </c>
      <c r="B4" s="17">
        <v>9157764</v>
      </c>
      <c r="C4" s="18">
        <v>2800099</v>
      </c>
      <c r="D4" s="18">
        <v>4441480</v>
      </c>
      <c r="E4" s="15">
        <v>94221</v>
      </c>
      <c r="F4" s="16">
        <v>16493564</v>
      </c>
      <c r="G4" s="8">
        <f t="shared" ref="G4:G67" si="3">B4/F4</f>
        <v>0.55523257435445728</v>
      </c>
      <c r="H4" s="8">
        <f t="shared" si="0"/>
        <v>0.16976918997009985</v>
      </c>
      <c r="I4" s="8">
        <f t="shared" si="1"/>
        <v>0.26928564378202308</v>
      </c>
      <c r="J4" s="8">
        <f t="shared" si="2"/>
        <v>5.7125918934197604E-3</v>
      </c>
    </row>
    <row r="5" spans="1:10">
      <c r="A5" s="1" t="s">
        <v>3</v>
      </c>
      <c r="B5" s="17">
        <v>2804327</v>
      </c>
      <c r="C5" s="18">
        <v>945956</v>
      </c>
      <c r="D5" s="18">
        <v>1817161</v>
      </c>
      <c r="E5" s="15">
        <v>14883</v>
      </c>
      <c r="F5" s="16">
        <v>5582327</v>
      </c>
      <c r="G5" s="8">
        <f t="shared" si="3"/>
        <v>0.50235806680619033</v>
      </c>
      <c r="H5" s="8">
        <f t="shared" si="0"/>
        <v>0.1694554976804476</v>
      </c>
      <c r="I5" s="8">
        <f t="shared" si="1"/>
        <v>0.32552034303973953</v>
      </c>
      <c r="J5" s="8">
        <f t="shared" si="2"/>
        <v>2.6660924736225593E-3</v>
      </c>
    </row>
    <row r="6" spans="1:10">
      <c r="A6" s="1" t="s">
        <v>4</v>
      </c>
      <c r="B6" s="17">
        <v>8301363</v>
      </c>
      <c r="C6" s="18">
        <v>1405603</v>
      </c>
      <c r="D6" s="18">
        <v>5056916</v>
      </c>
      <c r="E6" s="15">
        <v>81427</v>
      </c>
      <c r="F6" s="16">
        <v>14845309</v>
      </c>
      <c r="G6" s="8">
        <f t="shared" si="3"/>
        <v>0.55919098753687102</v>
      </c>
      <c r="H6" s="8">
        <f t="shared" si="0"/>
        <v>9.4683310397917622E-2</v>
      </c>
      <c r="I6" s="8">
        <f t="shared" si="1"/>
        <v>0.34064066972267132</v>
      </c>
      <c r="J6" s="8">
        <f t="shared" si="2"/>
        <v>5.4850323425399902E-3</v>
      </c>
    </row>
    <row r="7" spans="1:10">
      <c r="A7" s="1" t="s">
        <v>5</v>
      </c>
      <c r="B7" s="17">
        <v>16289521.18</v>
      </c>
      <c r="C7" s="18">
        <v>3756964.94</v>
      </c>
      <c r="D7" s="18">
        <v>6186875.2800000003</v>
      </c>
      <c r="E7" s="15">
        <v>124732.88</v>
      </c>
      <c r="F7" s="16">
        <v>26358094.280000001</v>
      </c>
      <c r="G7" s="8">
        <f t="shared" si="3"/>
        <v>0.61800830541683605</v>
      </c>
      <c r="H7" s="8">
        <f t="shared" si="0"/>
        <v>0.14253553007626618</v>
      </c>
      <c r="I7" s="8">
        <f t="shared" si="1"/>
        <v>0.23472392253693691</v>
      </c>
      <c r="J7" s="8">
        <f t="shared" si="2"/>
        <v>4.7322419699608112E-3</v>
      </c>
    </row>
    <row r="8" spans="1:10">
      <c r="A8" s="1" t="s">
        <v>6</v>
      </c>
      <c r="B8" s="17">
        <v>9579085</v>
      </c>
      <c r="C8" s="18">
        <v>2654337</v>
      </c>
      <c r="D8" s="18">
        <v>7224560</v>
      </c>
      <c r="E8" s="15">
        <v>66931</v>
      </c>
      <c r="F8" s="16">
        <v>19524913</v>
      </c>
      <c r="G8" s="8">
        <f t="shared" si="3"/>
        <v>0.49060833203200443</v>
      </c>
      <c r="H8" s="8">
        <f t="shared" si="0"/>
        <v>0.13594616273066107</v>
      </c>
      <c r="I8" s="8">
        <f t="shared" si="1"/>
        <v>0.37001752581432756</v>
      </c>
      <c r="J8" s="8">
        <f t="shared" si="2"/>
        <v>3.4279794230069041E-3</v>
      </c>
    </row>
    <row r="9" spans="1:10">
      <c r="A9" s="4" t="s">
        <v>7</v>
      </c>
      <c r="B9" s="17">
        <v>4526264.67</v>
      </c>
      <c r="C9" s="18">
        <v>1051668.3700000001</v>
      </c>
      <c r="D9" s="18">
        <v>2778279.19</v>
      </c>
      <c r="E9" s="15">
        <v>0</v>
      </c>
      <c r="F9" s="16">
        <v>8356212.2300000004</v>
      </c>
      <c r="G9" s="8">
        <f t="shared" si="3"/>
        <v>0.54166463768716411</v>
      </c>
      <c r="H9" s="8">
        <f t="shared" si="0"/>
        <v>0.125854674468937</v>
      </c>
      <c r="I9" s="8">
        <f t="shared" si="1"/>
        <v>0.33248068784389884</v>
      </c>
      <c r="J9" s="8">
        <f t="shared" si="2"/>
        <v>0</v>
      </c>
    </row>
    <row r="10" spans="1:10">
      <c r="A10" s="1" t="s">
        <v>8</v>
      </c>
      <c r="B10" s="17">
        <v>1497544.96</v>
      </c>
      <c r="C10" s="18">
        <v>471109.75</v>
      </c>
      <c r="D10" s="18">
        <v>589766.52</v>
      </c>
      <c r="E10" s="15">
        <v>9626.7099999999991</v>
      </c>
      <c r="F10" s="16">
        <v>2568047.94</v>
      </c>
      <c r="G10" s="8">
        <f t="shared" si="3"/>
        <v>0.58314525078531054</v>
      </c>
      <c r="H10" s="8">
        <f t="shared" si="0"/>
        <v>0.18345052779661114</v>
      </c>
      <c r="I10" s="8">
        <f t="shared" si="1"/>
        <v>0.22965557255134419</v>
      </c>
      <c r="J10" s="8">
        <f t="shared" si="2"/>
        <v>3.7486488667341621E-3</v>
      </c>
    </row>
    <row r="11" spans="1:10">
      <c r="A11" s="1" t="s">
        <v>9</v>
      </c>
      <c r="B11" s="17">
        <v>425334.95</v>
      </c>
      <c r="C11" s="18">
        <v>124065.74</v>
      </c>
      <c r="D11" s="18">
        <v>68388.53</v>
      </c>
      <c r="E11" s="15">
        <v>1591.7</v>
      </c>
      <c r="F11" s="16">
        <v>619380.92000000004</v>
      </c>
      <c r="G11" s="8">
        <f t="shared" si="3"/>
        <v>0.686709803718203</v>
      </c>
      <c r="H11" s="8">
        <f t="shared" si="0"/>
        <v>0.20030604107081632</v>
      </c>
      <c r="I11" s="8">
        <f t="shared" si="1"/>
        <v>0.11041433113567656</v>
      </c>
      <c r="J11" s="8">
        <f t="shared" si="2"/>
        <v>2.5698240753040955E-3</v>
      </c>
    </row>
    <row r="12" spans="1:10">
      <c r="A12" s="1" t="s">
        <v>10</v>
      </c>
      <c r="B12" s="17">
        <v>7985703</v>
      </c>
      <c r="C12" s="18">
        <v>2056723</v>
      </c>
      <c r="D12" s="18">
        <v>2860875</v>
      </c>
      <c r="E12" s="15">
        <v>12122</v>
      </c>
      <c r="F12" s="16">
        <v>12915423</v>
      </c>
      <c r="G12" s="8">
        <f t="shared" si="3"/>
        <v>0.61830750723379324</v>
      </c>
      <c r="H12" s="8">
        <f t="shared" si="0"/>
        <v>0.15924550051515929</v>
      </c>
      <c r="I12" s="8">
        <f t="shared" si="1"/>
        <v>0.22150842446275279</v>
      </c>
      <c r="J12" s="8">
        <f t="shared" si="2"/>
        <v>9.3856778829466139E-4</v>
      </c>
    </row>
    <row r="13" spans="1:10">
      <c r="A13" s="1" t="s">
        <v>11</v>
      </c>
      <c r="B13" s="17">
        <v>280149.61</v>
      </c>
      <c r="C13" s="18">
        <v>98833.16</v>
      </c>
      <c r="D13" s="18">
        <v>116242.3</v>
      </c>
      <c r="E13" s="15">
        <v>1737.51</v>
      </c>
      <c r="F13" s="16">
        <v>496962.58</v>
      </c>
      <c r="G13" s="8">
        <f t="shared" si="3"/>
        <v>0.56372375159514021</v>
      </c>
      <c r="H13" s="8">
        <f t="shared" si="0"/>
        <v>0.19887445046667296</v>
      </c>
      <c r="I13" s="8">
        <f t="shared" si="1"/>
        <v>0.23390553872285516</v>
      </c>
      <c r="J13" s="8">
        <f t="shared" si="2"/>
        <v>3.4962592153316651E-3</v>
      </c>
    </row>
    <row r="14" spans="1:10">
      <c r="A14" s="1" t="s">
        <v>12</v>
      </c>
      <c r="B14" s="17">
        <v>3509127.09</v>
      </c>
      <c r="C14" s="18">
        <v>824192.17</v>
      </c>
      <c r="D14" s="18">
        <v>674772.9</v>
      </c>
      <c r="E14" s="15">
        <v>8260.59</v>
      </c>
      <c r="F14" s="16">
        <v>5016352.75</v>
      </c>
      <c r="G14" s="8">
        <f t="shared" si="3"/>
        <v>0.6995375454806283</v>
      </c>
      <c r="H14" s="8">
        <f t="shared" si="0"/>
        <v>0.16430107910573077</v>
      </c>
      <c r="I14" s="8">
        <f t="shared" si="1"/>
        <v>0.13451464313389844</v>
      </c>
      <c r="J14" s="8">
        <f t="shared" si="2"/>
        <v>1.6467322797424882E-3</v>
      </c>
    </row>
    <row r="15" spans="1:10">
      <c r="A15" s="1" t="s">
        <v>13</v>
      </c>
      <c r="B15" s="17">
        <v>435106</v>
      </c>
      <c r="C15" s="18">
        <v>95020</v>
      </c>
      <c r="D15" s="18">
        <v>67223</v>
      </c>
      <c r="E15" s="15">
        <v>0</v>
      </c>
      <c r="F15" s="16">
        <v>597349</v>
      </c>
      <c r="G15" s="8">
        <f t="shared" si="3"/>
        <v>0.72839495839115831</v>
      </c>
      <c r="H15" s="8">
        <f t="shared" si="0"/>
        <v>0.15906948869086582</v>
      </c>
      <c r="I15" s="8">
        <f t="shared" si="1"/>
        <v>0.11253555291797593</v>
      </c>
      <c r="J15" s="8">
        <f t="shared" si="2"/>
        <v>0</v>
      </c>
    </row>
    <row r="16" spans="1:10">
      <c r="A16" s="1" t="s">
        <v>14</v>
      </c>
      <c r="B16" s="17">
        <v>843319.95</v>
      </c>
      <c r="C16" s="18">
        <v>83376.58</v>
      </c>
      <c r="D16" s="18">
        <v>589700.89</v>
      </c>
      <c r="E16" s="15">
        <v>0</v>
      </c>
      <c r="F16" s="16">
        <v>1516397.42</v>
      </c>
      <c r="G16" s="8">
        <f t="shared" si="3"/>
        <v>0.55613385968435636</v>
      </c>
      <c r="H16" s="8">
        <f t="shared" si="0"/>
        <v>5.4983330161561476E-2</v>
      </c>
      <c r="I16" s="8">
        <f t="shared" si="1"/>
        <v>0.38888281015408221</v>
      </c>
      <c r="J16" s="8">
        <f t="shared" si="2"/>
        <v>0</v>
      </c>
    </row>
    <row r="17" spans="1:10">
      <c r="A17" s="1" t="s">
        <v>15</v>
      </c>
      <c r="B17" s="17">
        <v>938784.32</v>
      </c>
      <c r="C17" s="18">
        <v>382927.03</v>
      </c>
      <c r="D17" s="18">
        <v>497048.15</v>
      </c>
      <c r="E17" s="15">
        <v>0</v>
      </c>
      <c r="F17" s="16">
        <v>1818759.5</v>
      </c>
      <c r="G17" s="8">
        <f t="shared" si="3"/>
        <v>0.5161673767202315</v>
      </c>
      <c r="H17" s="8">
        <f t="shared" si="0"/>
        <v>0.21054297173430572</v>
      </c>
      <c r="I17" s="8">
        <f t="shared" si="1"/>
        <v>0.27328965154546275</v>
      </c>
      <c r="J17" s="8">
        <f t="shared" si="2"/>
        <v>0</v>
      </c>
    </row>
    <row r="18" spans="1:10">
      <c r="A18" s="1" t="s">
        <v>16</v>
      </c>
      <c r="B18" s="17">
        <v>44995913</v>
      </c>
      <c r="C18" s="18">
        <v>15430070</v>
      </c>
      <c r="D18" s="18">
        <v>52663450</v>
      </c>
      <c r="E18" s="15">
        <v>522699</v>
      </c>
      <c r="F18" s="16">
        <v>113612132</v>
      </c>
      <c r="G18" s="8">
        <f t="shared" si="3"/>
        <v>0.39604848714572138</v>
      </c>
      <c r="H18" s="8">
        <f t="shared" si="0"/>
        <v>0.13581357666978736</v>
      </c>
      <c r="I18" s="8">
        <f t="shared" si="1"/>
        <v>0.46353720393170689</v>
      </c>
      <c r="J18" s="8">
        <f t="shared" si="2"/>
        <v>4.6007322527844121E-3</v>
      </c>
    </row>
    <row r="19" spans="1:10">
      <c r="A19" s="1" t="s">
        <v>17</v>
      </c>
      <c r="B19" s="17">
        <v>21658066.989999998</v>
      </c>
      <c r="C19" s="18">
        <v>5636594.1600000001</v>
      </c>
      <c r="D19" s="18">
        <v>17387734.969999999</v>
      </c>
      <c r="E19" s="15">
        <v>150546.14000000001</v>
      </c>
      <c r="F19" s="16">
        <v>44832942.259999998</v>
      </c>
      <c r="G19" s="8">
        <f t="shared" si="3"/>
        <v>0.48308377497060573</v>
      </c>
      <c r="H19" s="8">
        <f t="shared" si="0"/>
        <v>0.125724386485983</v>
      </c>
      <c r="I19" s="8">
        <f t="shared" si="1"/>
        <v>0.38783390278432284</v>
      </c>
      <c r="J19" s="8">
        <f t="shared" si="2"/>
        <v>3.3579357590884113E-3</v>
      </c>
    </row>
    <row r="20" spans="1:10">
      <c r="A20" s="1" t="s">
        <v>18</v>
      </c>
      <c r="B20" s="17">
        <v>3219336.85</v>
      </c>
      <c r="C20" s="18">
        <v>566057.46</v>
      </c>
      <c r="D20" s="18">
        <v>1671757.55</v>
      </c>
      <c r="E20" s="15">
        <v>9133.07</v>
      </c>
      <c r="F20" s="16">
        <v>5466284.9300000006</v>
      </c>
      <c r="G20" s="8">
        <f t="shared" si="3"/>
        <v>0.58894420821931059</v>
      </c>
      <c r="H20" s="8">
        <f t="shared" si="0"/>
        <v>0.10355432752752607</v>
      </c>
      <c r="I20" s="8">
        <f t="shared" si="1"/>
        <v>0.30583066404480308</v>
      </c>
      <c r="J20" s="8">
        <f t="shared" si="2"/>
        <v>1.6708002083601593E-3</v>
      </c>
    </row>
    <row r="21" spans="1:10">
      <c r="A21" s="1" t="s">
        <v>19</v>
      </c>
      <c r="B21" s="17">
        <v>768750.06</v>
      </c>
      <c r="C21" s="18">
        <v>298677.28999999998</v>
      </c>
      <c r="D21" s="18">
        <v>122571.57</v>
      </c>
      <c r="E21" s="15">
        <v>0</v>
      </c>
      <c r="F21" s="16">
        <v>1189998.9200000002</v>
      </c>
      <c r="G21" s="8">
        <f t="shared" si="3"/>
        <v>0.64600904007543125</v>
      </c>
      <c r="H21" s="8">
        <f t="shared" si="0"/>
        <v>0.25098954711656374</v>
      </c>
      <c r="I21" s="8">
        <f t="shared" si="1"/>
        <v>0.1030014128080049</v>
      </c>
      <c r="J21" s="8">
        <f t="shared" si="2"/>
        <v>0</v>
      </c>
    </row>
    <row r="22" spans="1:10">
      <c r="A22" s="1" t="s">
        <v>20</v>
      </c>
      <c r="B22" s="17">
        <v>6786808.8499999996</v>
      </c>
      <c r="C22" s="18">
        <v>592847.5</v>
      </c>
      <c r="D22" s="18">
        <v>2012993.41</v>
      </c>
      <c r="E22" s="15">
        <v>62754.66</v>
      </c>
      <c r="F22" s="16">
        <v>9455404.4199999999</v>
      </c>
      <c r="G22" s="8">
        <f t="shared" si="3"/>
        <v>0.71777034048851396</v>
      </c>
      <c r="H22" s="8">
        <f t="shared" si="0"/>
        <v>6.2699327671909347E-2</v>
      </c>
      <c r="I22" s="8">
        <f t="shared" si="1"/>
        <v>0.21289342270142686</v>
      </c>
      <c r="J22" s="8">
        <f t="shared" si="2"/>
        <v>6.6369091381497996E-3</v>
      </c>
    </row>
    <row r="23" spans="1:10">
      <c r="A23" s="1" t="s">
        <v>21</v>
      </c>
      <c r="B23" s="17">
        <v>5103847.9800000004</v>
      </c>
      <c r="C23" s="18">
        <v>1619720.51</v>
      </c>
      <c r="D23" s="18">
        <v>2333615.4300000002</v>
      </c>
      <c r="E23" s="15">
        <v>0</v>
      </c>
      <c r="F23" s="16">
        <v>9057183.9199999999</v>
      </c>
      <c r="G23" s="8">
        <f t="shared" si="3"/>
        <v>0.56351378365296578</v>
      </c>
      <c r="H23" s="8">
        <f t="shared" si="0"/>
        <v>0.17883268401156638</v>
      </c>
      <c r="I23" s="8">
        <f t="shared" si="1"/>
        <v>0.25765353233546795</v>
      </c>
      <c r="J23" s="8">
        <f t="shared" si="2"/>
        <v>0</v>
      </c>
    </row>
    <row r="24" spans="1:10">
      <c r="A24" s="1" t="s">
        <v>22</v>
      </c>
      <c r="B24" s="17">
        <v>833634.67</v>
      </c>
      <c r="C24" s="18">
        <v>250073.79</v>
      </c>
      <c r="D24" s="18">
        <v>360751.79</v>
      </c>
      <c r="E24" s="15">
        <v>2911.88</v>
      </c>
      <c r="F24" s="16">
        <v>1447372.13</v>
      </c>
      <c r="G24" s="8">
        <f t="shared" si="3"/>
        <v>0.57596429606531119</v>
      </c>
      <c r="H24" s="8">
        <f t="shared" si="0"/>
        <v>0.17277781215809374</v>
      </c>
      <c r="I24" s="8">
        <f t="shared" si="1"/>
        <v>0.24924605256838819</v>
      </c>
      <c r="J24" s="8">
        <f t="shared" si="2"/>
        <v>2.0118392082069457E-3</v>
      </c>
    </row>
    <row r="25" spans="1:10">
      <c r="A25" s="1" t="s">
        <v>23</v>
      </c>
      <c r="B25" s="17">
        <v>12627665.74</v>
      </c>
      <c r="C25" s="18">
        <v>3590002.61</v>
      </c>
      <c r="D25" s="18">
        <v>5182402.5599999996</v>
      </c>
      <c r="E25" s="15">
        <v>84899.36</v>
      </c>
      <c r="F25" s="16">
        <v>21484970.27</v>
      </c>
      <c r="G25" s="8">
        <f t="shared" si="3"/>
        <v>0.58774415702275018</v>
      </c>
      <c r="H25" s="8">
        <f t="shared" si="0"/>
        <v>0.16709367361856722</v>
      </c>
      <c r="I25" s="8">
        <f t="shared" si="1"/>
        <v>0.2412105995434547</v>
      </c>
      <c r="J25" s="8">
        <f t="shared" si="2"/>
        <v>3.951569815227862E-3</v>
      </c>
    </row>
    <row r="26" spans="1:10">
      <c r="A26" s="1" t="s">
        <v>24</v>
      </c>
      <c r="B26" s="17">
        <v>2414962.87</v>
      </c>
      <c r="C26" s="18">
        <v>388562.43</v>
      </c>
      <c r="D26" s="18">
        <v>472268.59</v>
      </c>
      <c r="E26" s="15">
        <v>5384.04</v>
      </c>
      <c r="F26" s="16">
        <v>3281177.93</v>
      </c>
      <c r="G26" s="8">
        <f t="shared" si="3"/>
        <v>0.73600484994119164</v>
      </c>
      <c r="H26" s="8">
        <f t="shared" si="0"/>
        <v>0.11842162732089326</v>
      </c>
      <c r="I26" s="8">
        <f t="shared" si="1"/>
        <v>0.14393263641146092</v>
      </c>
      <c r="J26" s="8">
        <f t="shared" si="2"/>
        <v>1.6408863264541097E-3</v>
      </c>
    </row>
    <row r="27" spans="1:10">
      <c r="A27" s="1" t="s">
        <v>25</v>
      </c>
      <c r="B27" s="17">
        <v>13114937.66</v>
      </c>
      <c r="C27" s="18">
        <v>2824470.61</v>
      </c>
      <c r="D27" s="18">
        <v>7236902.2999999998</v>
      </c>
      <c r="E27" s="15">
        <v>47549.54</v>
      </c>
      <c r="F27" s="16">
        <v>23223860.109999999</v>
      </c>
      <c r="G27" s="8">
        <f t="shared" si="3"/>
        <v>0.56471825087995675</v>
      </c>
      <c r="H27" s="8">
        <f t="shared" si="0"/>
        <v>0.12161934306449798</v>
      </c>
      <c r="I27" s="8">
        <f t="shared" si="1"/>
        <v>0.31161496261699623</v>
      </c>
      <c r="J27" s="8">
        <f t="shared" si="2"/>
        <v>2.0474434385490277E-3</v>
      </c>
    </row>
    <row r="28" spans="1:10">
      <c r="A28" s="1" t="s">
        <v>26</v>
      </c>
      <c r="B28" s="17">
        <v>7584891</v>
      </c>
      <c r="C28" s="18">
        <v>1775022</v>
      </c>
      <c r="D28" s="18">
        <v>1773198</v>
      </c>
      <c r="E28" s="15">
        <v>19713</v>
      </c>
      <c r="F28" s="16">
        <v>11152824</v>
      </c>
      <c r="G28" s="8">
        <f t="shared" si="3"/>
        <v>0.68008703445871643</v>
      </c>
      <c r="H28" s="8">
        <f t="shared" si="0"/>
        <v>0.15915448858513323</v>
      </c>
      <c r="I28" s="8">
        <f t="shared" si="1"/>
        <v>0.15899094256306742</v>
      </c>
      <c r="J28" s="8">
        <f t="shared" si="2"/>
        <v>1.7675343930828641E-3</v>
      </c>
    </row>
    <row r="29" spans="1:10">
      <c r="A29" s="1" t="s">
        <v>27</v>
      </c>
      <c r="B29" s="17">
        <v>5365267</v>
      </c>
      <c r="C29" s="18">
        <v>1013246</v>
      </c>
      <c r="D29" s="18">
        <v>2474220</v>
      </c>
      <c r="E29" s="15">
        <v>27346</v>
      </c>
      <c r="F29" s="16">
        <v>8880079</v>
      </c>
      <c r="G29" s="8">
        <f t="shared" si="3"/>
        <v>0.60419135910840438</v>
      </c>
      <c r="H29" s="8">
        <f t="shared" si="0"/>
        <v>0.11410326417141109</v>
      </c>
      <c r="I29" s="8">
        <f t="shared" si="1"/>
        <v>0.27862589961192913</v>
      </c>
      <c r="J29" s="8">
        <f t="shared" si="2"/>
        <v>3.079477108255456E-3</v>
      </c>
    </row>
    <row r="30" spans="1:10">
      <c r="A30" s="1" t="s">
        <v>28</v>
      </c>
      <c r="B30" s="17">
        <v>458256.79</v>
      </c>
      <c r="C30" s="18">
        <v>134005.89000000001</v>
      </c>
      <c r="D30" s="18">
        <v>192367.39</v>
      </c>
      <c r="E30" s="15">
        <v>0</v>
      </c>
      <c r="F30" s="16">
        <v>784630.07</v>
      </c>
      <c r="G30" s="8">
        <f t="shared" si="3"/>
        <v>0.58404184025218409</v>
      </c>
      <c r="H30" s="8">
        <f t="shared" si="0"/>
        <v>0.17078862399448955</v>
      </c>
      <c r="I30" s="8">
        <f t="shared" si="1"/>
        <v>0.24516953575332645</v>
      </c>
      <c r="J30" s="8">
        <f t="shared" si="2"/>
        <v>0</v>
      </c>
    </row>
    <row r="31" spans="1:10">
      <c r="A31" s="1" t="s">
        <v>29</v>
      </c>
      <c r="B31" s="17">
        <v>55192117.229999997</v>
      </c>
      <c r="C31" s="18">
        <v>11711494.710000001</v>
      </c>
      <c r="D31" s="18">
        <v>19998501.59</v>
      </c>
      <c r="E31" s="15">
        <v>0</v>
      </c>
      <c r="F31" s="16">
        <v>86902113.530000001</v>
      </c>
      <c r="G31" s="8">
        <f t="shared" si="3"/>
        <v>0.63510673087308511</v>
      </c>
      <c r="H31" s="8">
        <f t="shared" si="0"/>
        <v>0.13476651181742555</v>
      </c>
      <c r="I31" s="8">
        <f t="shared" si="1"/>
        <v>0.23012675730948934</v>
      </c>
      <c r="J31" s="8">
        <f t="shared" si="2"/>
        <v>0</v>
      </c>
    </row>
    <row r="32" spans="1:10">
      <c r="A32" s="1" t="s">
        <v>30</v>
      </c>
      <c r="B32" s="17">
        <v>202809.56</v>
      </c>
      <c r="C32" s="18">
        <v>80447.98</v>
      </c>
      <c r="D32" s="18">
        <v>28113.34</v>
      </c>
      <c r="E32" s="15">
        <v>1006.92</v>
      </c>
      <c r="F32" s="16">
        <v>312377.8</v>
      </c>
      <c r="G32" s="8">
        <f t="shared" si="3"/>
        <v>0.64924447255854933</v>
      </c>
      <c r="H32" s="8">
        <f t="shared" si="0"/>
        <v>0.25753424219006599</v>
      </c>
      <c r="I32" s="8">
        <f t="shared" si="1"/>
        <v>8.9997880771296807E-2</v>
      </c>
      <c r="J32" s="8">
        <f t="shared" si="2"/>
        <v>3.2234044800878935E-3</v>
      </c>
    </row>
    <row r="33" spans="1:10">
      <c r="A33" s="1" t="s">
        <v>31</v>
      </c>
      <c r="B33" s="17">
        <v>459030</v>
      </c>
      <c r="C33" s="18">
        <v>93635</v>
      </c>
      <c r="D33" s="18">
        <v>158413</v>
      </c>
      <c r="E33" s="15">
        <v>1203</v>
      </c>
      <c r="F33" s="16">
        <v>712281</v>
      </c>
      <c r="G33" s="8">
        <f t="shared" si="3"/>
        <v>0.64445071537777932</v>
      </c>
      <c r="H33" s="8">
        <f t="shared" si="0"/>
        <v>0.13145794988213921</v>
      </c>
      <c r="I33" s="8">
        <f t="shared" si="1"/>
        <v>0.2224023945605737</v>
      </c>
      <c r="J33" s="8">
        <f t="shared" si="2"/>
        <v>1.6889401795078065E-3</v>
      </c>
    </row>
    <row r="34" spans="1:10">
      <c r="A34" s="1" t="s">
        <v>32</v>
      </c>
      <c r="B34" s="17">
        <v>35076490</v>
      </c>
      <c r="C34" s="18">
        <v>7199552</v>
      </c>
      <c r="D34" s="18">
        <v>18585172</v>
      </c>
      <c r="E34" s="15">
        <v>0</v>
      </c>
      <c r="F34" s="16">
        <v>60861214</v>
      </c>
      <c r="G34" s="8">
        <f t="shared" si="3"/>
        <v>0.57633569386243266</v>
      </c>
      <c r="H34" s="8">
        <f t="shared" si="0"/>
        <v>0.11829458413366516</v>
      </c>
      <c r="I34" s="8">
        <f t="shared" si="1"/>
        <v>0.30536972200390217</v>
      </c>
      <c r="J34" s="8">
        <f t="shared" si="2"/>
        <v>0</v>
      </c>
    </row>
    <row r="35" spans="1:10">
      <c r="A35" s="1" t="s">
        <v>33</v>
      </c>
      <c r="B35" s="17">
        <v>626046000</v>
      </c>
      <c r="C35" s="18">
        <v>263006000</v>
      </c>
      <c r="D35" s="18">
        <v>8968000</v>
      </c>
      <c r="E35" s="15">
        <v>0</v>
      </c>
      <c r="F35" s="16">
        <v>898020000</v>
      </c>
      <c r="G35" s="8">
        <f t="shared" si="3"/>
        <v>0.69714037549275076</v>
      </c>
      <c r="H35" s="8">
        <f t="shared" si="0"/>
        <v>0.29287320995078059</v>
      </c>
      <c r="I35" s="8">
        <f t="shared" si="1"/>
        <v>9.9864145564686757E-3</v>
      </c>
      <c r="J35" s="8">
        <f t="shared" si="2"/>
        <v>0</v>
      </c>
    </row>
    <row r="36" spans="1:10">
      <c r="A36" s="1" t="s">
        <v>34</v>
      </c>
      <c r="B36" s="17">
        <v>80607007</v>
      </c>
      <c r="C36" s="18">
        <v>18047373</v>
      </c>
      <c r="D36" s="18">
        <v>44019818.07</v>
      </c>
      <c r="E36" s="15">
        <v>536070</v>
      </c>
      <c r="F36" s="16">
        <v>143210268.06999999</v>
      </c>
      <c r="G36" s="8">
        <f t="shared" si="3"/>
        <v>0.56285773419961738</v>
      </c>
      <c r="H36" s="8">
        <f t="shared" si="0"/>
        <v>0.1260201048655156</v>
      </c>
      <c r="I36" s="8">
        <f t="shared" si="1"/>
        <v>0.30737892375484888</v>
      </c>
      <c r="J36" s="8">
        <f t="shared" si="2"/>
        <v>3.7432371800182195E-3</v>
      </c>
    </row>
    <row r="37" spans="1:10">
      <c r="A37" s="1" t="s">
        <v>35</v>
      </c>
      <c r="B37" s="17">
        <v>5692352.8899999997</v>
      </c>
      <c r="C37" s="18">
        <v>639448</v>
      </c>
      <c r="D37" s="18">
        <v>750205.53</v>
      </c>
      <c r="E37" s="15">
        <v>34073.81</v>
      </c>
      <c r="F37" s="16">
        <v>7116080.2299999995</v>
      </c>
      <c r="G37" s="8">
        <f t="shared" si="3"/>
        <v>0.79992814948911839</v>
      </c>
      <c r="H37" s="8">
        <f t="shared" si="0"/>
        <v>8.985958271018539E-2</v>
      </c>
      <c r="I37" s="8">
        <f t="shared" si="1"/>
        <v>0.10542398423745709</v>
      </c>
      <c r="J37" s="8">
        <f t="shared" si="2"/>
        <v>4.7882835632391402E-3</v>
      </c>
    </row>
    <row r="38" spans="1:10">
      <c r="A38" s="1" t="s">
        <v>36</v>
      </c>
      <c r="B38" s="17">
        <v>1189684.68</v>
      </c>
      <c r="C38" s="18">
        <v>327549.58</v>
      </c>
      <c r="D38" s="18">
        <v>434648.78</v>
      </c>
      <c r="E38" s="15">
        <v>0</v>
      </c>
      <c r="F38" s="16">
        <v>1951883.04</v>
      </c>
      <c r="G38" s="8">
        <f t="shared" si="3"/>
        <v>0.60950613106408258</v>
      </c>
      <c r="H38" s="8">
        <f t="shared" si="0"/>
        <v>0.16781209390497087</v>
      </c>
      <c r="I38" s="8">
        <f t="shared" si="1"/>
        <v>0.22268177503094655</v>
      </c>
      <c r="J38" s="8">
        <f t="shared" si="2"/>
        <v>0</v>
      </c>
    </row>
    <row r="39" spans="1:10">
      <c r="A39" s="1" t="s">
        <v>37</v>
      </c>
      <c r="B39" s="17">
        <v>5323895.07</v>
      </c>
      <c r="C39" s="18">
        <v>1849196.52</v>
      </c>
      <c r="D39" s="18">
        <v>2295348.25</v>
      </c>
      <c r="E39" s="15">
        <v>47425.87</v>
      </c>
      <c r="F39" s="16">
        <v>9515865.709999999</v>
      </c>
      <c r="G39" s="8">
        <f t="shared" si="3"/>
        <v>0.55947564123411753</v>
      </c>
      <c r="H39" s="8">
        <f t="shared" si="0"/>
        <v>0.19432772344157012</v>
      </c>
      <c r="I39" s="8">
        <f t="shared" si="1"/>
        <v>0.24121276192326596</v>
      </c>
      <c r="J39" s="8">
        <f t="shared" si="2"/>
        <v>4.9838734010465569E-3</v>
      </c>
    </row>
    <row r="40" spans="1:10">
      <c r="A40" s="1" t="s">
        <v>38</v>
      </c>
      <c r="B40" s="17">
        <v>16684100.960000001</v>
      </c>
      <c r="C40" s="18">
        <v>4332529.3</v>
      </c>
      <c r="D40" s="18">
        <v>10459517.699999999</v>
      </c>
      <c r="E40" s="15">
        <v>153879.41</v>
      </c>
      <c r="F40" s="16">
        <v>31630027.370000001</v>
      </c>
      <c r="G40" s="8">
        <f t="shared" si="3"/>
        <v>0.5274766526387612</v>
      </c>
      <c r="H40" s="8">
        <f t="shared" si="0"/>
        <v>0.13697519920925694</v>
      </c>
      <c r="I40" s="8">
        <f t="shared" si="1"/>
        <v>0.33068316943413378</v>
      </c>
      <c r="J40" s="8">
        <f t="shared" si="2"/>
        <v>4.8649787178480083E-3</v>
      </c>
    </row>
    <row r="41" spans="1:10">
      <c r="A41" s="1" t="s">
        <v>39</v>
      </c>
      <c r="B41" s="17">
        <v>1848573.52</v>
      </c>
      <c r="C41" s="18">
        <v>576899.30000000005</v>
      </c>
      <c r="D41" s="18">
        <v>1201864.0900000001</v>
      </c>
      <c r="E41" s="15">
        <v>31863.64</v>
      </c>
      <c r="F41" s="16">
        <v>3659200.5500000003</v>
      </c>
      <c r="G41" s="8">
        <f t="shared" si="3"/>
        <v>0.50518507929279799</v>
      </c>
      <c r="H41" s="8">
        <f t="shared" si="0"/>
        <v>0.1576571964605766</v>
      </c>
      <c r="I41" s="8">
        <f t="shared" si="1"/>
        <v>0.32844990963941562</v>
      </c>
      <c r="J41" s="8">
        <f t="shared" si="2"/>
        <v>8.7078146072097629E-3</v>
      </c>
    </row>
    <row r="42" spans="1:10">
      <c r="A42" s="1" t="s">
        <v>40</v>
      </c>
      <c r="B42" s="17">
        <v>2391504.7000000002</v>
      </c>
      <c r="C42" s="18">
        <v>968457.14</v>
      </c>
      <c r="D42" s="18">
        <v>855712.48</v>
      </c>
      <c r="E42" s="15">
        <v>10568.21</v>
      </c>
      <c r="F42" s="16">
        <v>4226242.53</v>
      </c>
      <c r="G42" s="8">
        <f t="shared" si="3"/>
        <v>0.56587019865137744</v>
      </c>
      <c r="H42" s="8">
        <f t="shared" si="0"/>
        <v>0.22915323319128114</v>
      </c>
      <c r="I42" s="8">
        <f t="shared" si="1"/>
        <v>0.20247595208408448</v>
      </c>
      <c r="J42" s="8">
        <f t="shared" si="2"/>
        <v>2.5006160732569216E-3</v>
      </c>
    </row>
    <row r="43" spans="1:10">
      <c r="A43" s="1" t="s">
        <v>41</v>
      </c>
      <c r="B43" s="17">
        <v>33503321</v>
      </c>
      <c r="C43" s="18">
        <v>8450169</v>
      </c>
      <c r="D43" s="18">
        <v>10248092</v>
      </c>
      <c r="E43" s="15">
        <v>58174</v>
      </c>
      <c r="F43" s="16">
        <v>52259756</v>
      </c>
      <c r="G43" s="8">
        <f t="shared" si="3"/>
        <v>0.64109218190762318</v>
      </c>
      <c r="H43" s="8">
        <f t="shared" si="0"/>
        <v>0.16169553106983509</v>
      </c>
      <c r="I43" s="8">
        <f t="shared" si="1"/>
        <v>0.19609911688068349</v>
      </c>
      <c r="J43" s="8">
        <f t="shared" si="2"/>
        <v>1.1131701418582972E-3</v>
      </c>
    </row>
    <row r="44" spans="1:10">
      <c r="A44" s="1" t="s">
        <v>42</v>
      </c>
      <c r="B44" s="17">
        <v>2087535</v>
      </c>
      <c r="C44" s="18">
        <v>282773</v>
      </c>
      <c r="D44" s="18">
        <v>380152</v>
      </c>
      <c r="E44" s="15">
        <v>7091</v>
      </c>
      <c r="F44" s="16">
        <v>2757551</v>
      </c>
      <c r="G44" s="8">
        <f t="shared" si="3"/>
        <v>0.75702498340012569</v>
      </c>
      <c r="H44" s="8">
        <f t="shared" si="0"/>
        <v>0.10254497559609958</v>
      </c>
      <c r="I44" s="8">
        <f t="shared" si="1"/>
        <v>0.13785855637846769</v>
      </c>
      <c r="J44" s="8">
        <f t="shared" si="2"/>
        <v>2.5714846253070208E-3</v>
      </c>
    </row>
    <row r="45" spans="1:10">
      <c r="A45" s="1" t="s">
        <v>43</v>
      </c>
      <c r="B45" s="17">
        <v>1808381.12</v>
      </c>
      <c r="C45" s="18">
        <v>487411.08</v>
      </c>
      <c r="D45" s="18">
        <v>766954.77</v>
      </c>
      <c r="E45" s="15">
        <v>13743.16</v>
      </c>
      <c r="F45" s="16">
        <v>3076490.1300000004</v>
      </c>
      <c r="G45" s="8">
        <f t="shared" si="3"/>
        <v>0.58780657294031358</v>
      </c>
      <c r="H45" s="8">
        <f t="shared" si="0"/>
        <v>0.15843089345454847</v>
      </c>
      <c r="I45" s="8">
        <f t="shared" si="1"/>
        <v>0.24929537804172963</v>
      </c>
      <c r="J45" s="8">
        <f t="shared" si="2"/>
        <v>4.4671555634082268E-3</v>
      </c>
    </row>
    <row r="46" spans="1:10">
      <c r="A46" s="1" t="s">
        <v>44</v>
      </c>
      <c r="B46" s="17">
        <v>7107078.04</v>
      </c>
      <c r="C46" s="18">
        <v>1570851.15</v>
      </c>
      <c r="D46" s="18">
        <v>2662034.75</v>
      </c>
      <c r="E46" s="15">
        <v>36888.519999999997</v>
      </c>
      <c r="F46" s="16">
        <v>11376852.459999999</v>
      </c>
      <c r="G46" s="8">
        <f t="shared" si="3"/>
        <v>0.62469633538694946</v>
      </c>
      <c r="H46" s="8">
        <f t="shared" si="0"/>
        <v>0.13807431849212889</v>
      </c>
      <c r="I46" s="8">
        <f t="shared" si="1"/>
        <v>0.23398692734739043</v>
      </c>
      <c r="J46" s="8">
        <f t="shared" si="2"/>
        <v>3.2424187735313218E-3</v>
      </c>
    </row>
    <row r="47" spans="1:10">
      <c r="A47" s="1" t="s">
        <v>45</v>
      </c>
      <c r="B47" s="17">
        <v>8091757.9500000002</v>
      </c>
      <c r="C47" s="18">
        <v>2310777.15</v>
      </c>
      <c r="D47" s="18">
        <v>3891854.35</v>
      </c>
      <c r="E47" s="15">
        <v>0</v>
      </c>
      <c r="F47" s="16">
        <v>14294389.449999999</v>
      </c>
      <c r="G47" s="8">
        <f t="shared" si="3"/>
        <v>0.56607929833617343</v>
      </c>
      <c r="H47" s="8">
        <f t="shared" si="0"/>
        <v>0.16165623289352873</v>
      </c>
      <c r="I47" s="8">
        <f t="shared" si="1"/>
        <v>0.27226446877029786</v>
      </c>
      <c r="J47" s="8">
        <f t="shared" si="2"/>
        <v>0</v>
      </c>
    </row>
    <row r="48" spans="1:10">
      <c r="A48" s="5" t="s">
        <v>46</v>
      </c>
      <c r="B48" s="17">
        <v>13491773.189999999</v>
      </c>
      <c r="C48" s="18">
        <v>3364594.68</v>
      </c>
      <c r="D48" s="18">
        <v>8581980.0099999998</v>
      </c>
      <c r="E48" s="15">
        <v>119865.54</v>
      </c>
      <c r="F48" s="16">
        <v>25558213.420000002</v>
      </c>
      <c r="G48" s="8">
        <f t="shared" si="3"/>
        <v>0.52788404918171306</v>
      </c>
      <c r="H48" s="8">
        <f t="shared" si="0"/>
        <v>0.13164436123563758</v>
      </c>
      <c r="I48" s="8">
        <f t="shared" si="1"/>
        <v>0.33578168665280672</v>
      </c>
      <c r="J48" s="8">
        <f t="shared" si="2"/>
        <v>4.6899029298425815E-3</v>
      </c>
    </row>
    <row r="49" spans="1:10">
      <c r="A49" s="1" t="s">
        <v>47</v>
      </c>
      <c r="B49" s="17">
        <v>2214848.63</v>
      </c>
      <c r="C49" s="18">
        <v>1095984.6000000001</v>
      </c>
      <c r="D49" s="18">
        <v>1115533.79</v>
      </c>
      <c r="E49" s="15">
        <v>11950.96</v>
      </c>
      <c r="F49" s="16">
        <v>4438317.9799999995</v>
      </c>
      <c r="G49" s="8">
        <f t="shared" si="3"/>
        <v>0.4990288302867385</v>
      </c>
      <c r="H49" s="8">
        <f t="shared" si="0"/>
        <v>0.2469369263172983</v>
      </c>
      <c r="I49" s="8">
        <f t="shared" si="1"/>
        <v>0.25134156566222415</v>
      </c>
      <c r="J49" s="8">
        <f t="shared" si="2"/>
        <v>2.6926777337391225E-3</v>
      </c>
    </row>
    <row r="50" spans="1:10">
      <c r="A50" s="1" t="s">
        <v>48</v>
      </c>
      <c r="B50" s="17">
        <v>6962430.1900000004</v>
      </c>
      <c r="C50" s="18">
        <v>2114481.17</v>
      </c>
      <c r="D50" s="18">
        <v>1812097.96</v>
      </c>
      <c r="E50" s="15">
        <v>0</v>
      </c>
      <c r="F50" s="16">
        <v>10889009.32</v>
      </c>
      <c r="G50" s="8">
        <f t="shared" si="3"/>
        <v>0.63939978242207995</v>
      </c>
      <c r="H50" s="8">
        <f t="shared" si="0"/>
        <v>0.19418489853951193</v>
      </c>
      <c r="I50" s="8">
        <f t="shared" si="1"/>
        <v>0.16641531903840817</v>
      </c>
      <c r="J50" s="8">
        <f t="shared" si="2"/>
        <v>0</v>
      </c>
    </row>
    <row r="51" spans="1:10">
      <c r="A51" s="1" t="s">
        <v>49</v>
      </c>
      <c r="B51" s="17">
        <v>5534543</v>
      </c>
      <c r="C51" s="18">
        <v>1892314</v>
      </c>
      <c r="D51" s="18">
        <v>2281600</v>
      </c>
      <c r="E51" s="15">
        <v>9587</v>
      </c>
      <c r="F51" s="16">
        <v>9718044</v>
      </c>
      <c r="G51" s="8">
        <f t="shared" si="3"/>
        <v>0.56951203349151336</v>
      </c>
      <c r="H51" s="8">
        <f t="shared" si="0"/>
        <v>0.19472169502422504</v>
      </c>
      <c r="I51" s="8">
        <f t="shared" si="1"/>
        <v>0.23477975609083473</v>
      </c>
      <c r="J51" s="8">
        <f t="shared" si="2"/>
        <v>9.8651539342690768E-4</v>
      </c>
    </row>
    <row r="52" spans="1:10">
      <c r="A52" s="1" t="s">
        <v>50</v>
      </c>
      <c r="B52" s="17">
        <v>1558802</v>
      </c>
      <c r="C52" s="18">
        <v>427800</v>
      </c>
      <c r="D52" s="18">
        <v>329251</v>
      </c>
      <c r="E52" s="15">
        <v>4204</v>
      </c>
      <c r="F52" s="16">
        <v>2320057</v>
      </c>
      <c r="G52" s="8">
        <f t="shared" si="3"/>
        <v>0.67188090637428299</v>
      </c>
      <c r="H52" s="8">
        <f t="shared" si="0"/>
        <v>0.18439202140292243</v>
      </c>
      <c r="I52" s="8">
        <f t="shared" si="1"/>
        <v>0.14191504777684341</v>
      </c>
      <c r="J52" s="8">
        <f t="shared" si="2"/>
        <v>1.8120244459511124E-3</v>
      </c>
    </row>
    <row r="53" spans="1:10">
      <c r="A53" s="1" t="s">
        <v>51</v>
      </c>
      <c r="B53" s="17">
        <v>17558908.75</v>
      </c>
      <c r="C53" s="18">
        <v>3985324.12</v>
      </c>
      <c r="D53" s="18">
        <v>6034339.2700000005</v>
      </c>
      <c r="E53" s="15">
        <v>119036.42</v>
      </c>
      <c r="F53" s="16">
        <v>27697608.560000002</v>
      </c>
      <c r="G53" s="8">
        <f t="shared" si="3"/>
        <v>0.63395035394348132</v>
      </c>
      <c r="H53" s="8">
        <f t="shared" si="0"/>
        <v>0.14388693924122667</v>
      </c>
      <c r="I53" s="8">
        <f t="shared" si="1"/>
        <v>0.21786499209590968</v>
      </c>
      <c r="J53" s="8">
        <f t="shared" si="2"/>
        <v>4.2977147193822562E-3</v>
      </c>
    </row>
    <row r="54" spans="1:10">
      <c r="A54" s="1" t="s">
        <v>52</v>
      </c>
      <c r="B54" s="17">
        <v>2986224.85</v>
      </c>
      <c r="C54" s="18">
        <v>705586.66</v>
      </c>
      <c r="D54" s="18">
        <v>697577.23</v>
      </c>
      <c r="E54" s="15">
        <v>12797.6</v>
      </c>
      <c r="F54" s="16">
        <v>4402186.34</v>
      </c>
      <c r="G54" s="8">
        <f t="shared" si="3"/>
        <v>0.67835039668039132</v>
      </c>
      <c r="H54" s="8">
        <f t="shared" si="0"/>
        <v>0.16028096166415345</v>
      </c>
      <c r="I54" s="8">
        <f t="shared" si="1"/>
        <v>0.15846154072614746</v>
      </c>
      <c r="J54" s="8">
        <f t="shared" si="2"/>
        <v>2.9071009293077767E-3</v>
      </c>
    </row>
    <row r="55" spans="1:10">
      <c r="A55" s="1" t="s">
        <v>53</v>
      </c>
      <c r="B55" s="17">
        <v>3165109</v>
      </c>
      <c r="C55" s="18">
        <v>1167744</v>
      </c>
      <c r="D55" s="18">
        <v>1613116</v>
      </c>
      <c r="E55" s="15">
        <v>40790</v>
      </c>
      <c r="F55" s="16">
        <v>5986759</v>
      </c>
      <c r="G55" s="8">
        <f t="shared" si="3"/>
        <v>0.52868488609613318</v>
      </c>
      <c r="H55" s="8">
        <f t="shared" si="0"/>
        <v>0.19505445266796276</v>
      </c>
      <c r="I55" s="8">
        <f t="shared" si="1"/>
        <v>0.26944729193207878</v>
      </c>
      <c r="J55" s="8">
        <f t="shared" si="2"/>
        <v>6.8133693038253248E-3</v>
      </c>
    </row>
    <row r="56" spans="1:10">
      <c r="A56" s="1" t="s">
        <v>54</v>
      </c>
      <c r="B56" s="17">
        <v>10503425</v>
      </c>
      <c r="C56" s="18">
        <v>2789117</v>
      </c>
      <c r="D56" s="18">
        <v>4550193</v>
      </c>
      <c r="E56" s="15">
        <v>66781</v>
      </c>
      <c r="F56" s="16">
        <v>17909516</v>
      </c>
      <c r="G56" s="8">
        <f t="shared" si="3"/>
        <v>0.58647173938145514</v>
      </c>
      <c r="H56" s="8">
        <f t="shared" si="0"/>
        <v>0.15573380095810518</v>
      </c>
      <c r="I56" s="8">
        <f t="shared" si="1"/>
        <v>0.25406565984251056</v>
      </c>
      <c r="J56" s="8">
        <f t="shared" si="2"/>
        <v>3.7287998179291949E-3</v>
      </c>
    </row>
    <row r="57" spans="1:10">
      <c r="A57" s="1" t="s">
        <v>55</v>
      </c>
      <c r="B57" s="17">
        <v>2025173.8</v>
      </c>
      <c r="C57" s="18">
        <v>623516.99</v>
      </c>
      <c r="D57" s="18">
        <v>820651.12</v>
      </c>
      <c r="E57" s="15">
        <v>9053.1299999999992</v>
      </c>
      <c r="F57" s="16">
        <v>3478395.04</v>
      </c>
      <c r="G57" s="8">
        <f t="shared" si="3"/>
        <v>0.58221500913823754</v>
      </c>
      <c r="H57" s="8">
        <f t="shared" si="0"/>
        <v>0.17925422007271491</v>
      </c>
      <c r="I57" s="8">
        <f t="shared" si="1"/>
        <v>0.23592809630961295</v>
      </c>
      <c r="J57" s="8">
        <f t="shared" si="2"/>
        <v>2.6026744794346302E-3</v>
      </c>
    </row>
    <row r="58" spans="1:10">
      <c r="A58" s="1" t="s">
        <v>56</v>
      </c>
      <c r="B58" s="17">
        <v>937164.24</v>
      </c>
      <c r="C58" s="18">
        <v>303332.65999999997</v>
      </c>
      <c r="D58" s="18">
        <v>418864.43</v>
      </c>
      <c r="E58" s="15">
        <v>4210.49</v>
      </c>
      <c r="F58" s="16">
        <v>1663571.8199999998</v>
      </c>
      <c r="G58" s="8">
        <f t="shared" si="3"/>
        <v>0.56334462313746103</v>
      </c>
      <c r="H58" s="8">
        <f t="shared" si="0"/>
        <v>0.18233818122742665</v>
      </c>
      <c r="I58" s="8">
        <f t="shared" si="1"/>
        <v>0.25178620181243516</v>
      </c>
      <c r="J58" s="8">
        <f t="shared" si="2"/>
        <v>2.5309938226772801E-3</v>
      </c>
    </row>
    <row r="59" spans="1:10">
      <c r="A59" s="1" t="s">
        <v>57</v>
      </c>
      <c r="B59" s="17">
        <v>7729831.7199999997</v>
      </c>
      <c r="C59" s="18">
        <v>2153679.9500000002</v>
      </c>
      <c r="D59" s="18">
        <v>2860209.26</v>
      </c>
      <c r="E59" s="15">
        <v>84856.67</v>
      </c>
      <c r="F59" s="16">
        <v>12828577.6</v>
      </c>
      <c r="G59" s="8">
        <f t="shared" si="3"/>
        <v>0.60254783975426862</v>
      </c>
      <c r="H59" s="8">
        <f t="shared" si="0"/>
        <v>0.16788142981650594</v>
      </c>
      <c r="I59" s="8">
        <f t="shared" si="1"/>
        <v>0.2229560711391729</v>
      </c>
      <c r="J59" s="8">
        <f t="shared" si="2"/>
        <v>6.6146592900525464E-3</v>
      </c>
    </row>
    <row r="60" spans="1:10">
      <c r="A60" s="1" t="s">
        <v>58</v>
      </c>
      <c r="B60" s="17">
        <v>2843518.07</v>
      </c>
      <c r="C60" s="18">
        <v>674349.66</v>
      </c>
      <c r="D60" s="18">
        <v>1415138.76</v>
      </c>
      <c r="E60" s="15">
        <v>0</v>
      </c>
      <c r="F60" s="16">
        <v>4933006.49</v>
      </c>
      <c r="G60" s="8">
        <f t="shared" si="3"/>
        <v>0.57642698742932319</v>
      </c>
      <c r="H60" s="8">
        <f t="shared" si="0"/>
        <v>0.13670155540379189</v>
      </c>
      <c r="I60" s="8">
        <f t="shared" si="1"/>
        <v>0.28687145716688484</v>
      </c>
      <c r="J60" s="8">
        <f t="shared" si="2"/>
        <v>0</v>
      </c>
    </row>
    <row r="61" spans="1:10">
      <c r="A61" s="1" t="s">
        <v>59</v>
      </c>
      <c r="B61" s="17">
        <v>77327995</v>
      </c>
      <c r="C61" s="18">
        <v>21418543</v>
      </c>
      <c r="D61" s="18">
        <v>42401537</v>
      </c>
      <c r="E61" s="15">
        <v>438584</v>
      </c>
      <c r="F61" s="16">
        <v>141586659</v>
      </c>
      <c r="G61" s="8">
        <f t="shared" si="3"/>
        <v>0.54615311602203986</v>
      </c>
      <c r="H61" s="8">
        <f t="shared" si="0"/>
        <v>0.15127514944751963</v>
      </c>
      <c r="I61" s="8">
        <f t="shared" si="1"/>
        <v>0.29947409805043851</v>
      </c>
      <c r="J61" s="8">
        <f t="shared" si="2"/>
        <v>3.0976364800019752E-3</v>
      </c>
    </row>
    <row r="62" spans="1:10">
      <c r="A62" s="1" t="s">
        <v>60</v>
      </c>
      <c r="B62" s="17">
        <v>8375415</v>
      </c>
      <c r="C62" s="18">
        <v>2278648</v>
      </c>
      <c r="D62" s="18">
        <v>3630937</v>
      </c>
      <c r="E62" s="15">
        <v>24220</v>
      </c>
      <c r="F62" s="16">
        <v>14309220</v>
      </c>
      <c r="G62" s="8">
        <f t="shared" si="3"/>
        <v>0.58531597110115019</v>
      </c>
      <c r="H62" s="8">
        <f t="shared" si="0"/>
        <v>0.15924334100670756</v>
      </c>
      <c r="I62" s="8">
        <f t="shared" si="1"/>
        <v>0.25374807292081608</v>
      </c>
      <c r="J62" s="8">
        <f t="shared" si="2"/>
        <v>1.6926149713261799E-3</v>
      </c>
    </row>
    <row r="63" spans="1:10">
      <c r="A63" s="1" t="s">
        <v>61</v>
      </c>
      <c r="B63" s="17">
        <v>849085</v>
      </c>
      <c r="C63" s="18">
        <v>247632</v>
      </c>
      <c r="D63" s="18">
        <v>284351</v>
      </c>
      <c r="E63" s="15">
        <v>0</v>
      </c>
      <c r="F63" s="16">
        <v>1381068</v>
      </c>
      <c r="G63" s="8">
        <f t="shared" si="3"/>
        <v>0.61480318130606171</v>
      </c>
      <c r="H63" s="8">
        <f t="shared" si="0"/>
        <v>0.17930471200549139</v>
      </c>
      <c r="I63" s="8">
        <f t="shared" si="1"/>
        <v>0.2058921066884469</v>
      </c>
      <c r="J63" s="8">
        <f t="shared" si="2"/>
        <v>0</v>
      </c>
    </row>
    <row r="64" spans="1:10">
      <c r="A64" s="1" t="s">
        <v>62</v>
      </c>
      <c r="B64" s="17">
        <v>1156502.4099999999</v>
      </c>
      <c r="C64" s="18">
        <v>375059.43</v>
      </c>
      <c r="D64" s="18">
        <v>354194.67</v>
      </c>
      <c r="E64" s="15">
        <v>16616.580000000002</v>
      </c>
      <c r="F64" s="16">
        <v>1902373.0899999999</v>
      </c>
      <c r="G64" s="8">
        <f t="shared" si="3"/>
        <v>0.60792618234523077</v>
      </c>
      <c r="H64" s="8">
        <f t="shared" si="0"/>
        <v>0.19715345637064285</v>
      </c>
      <c r="I64" s="8">
        <f t="shared" si="1"/>
        <v>0.18618570240604065</v>
      </c>
      <c r="J64" s="8">
        <f t="shared" si="2"/>
        <v>8.7346588780857926E-3</v>
      </c>
    </row>
    <row r="65" spans="1:10">
      <c r="A65" s="1" t="s">
        <v>63</v>
      </c>
      <c r="B65" s="17">
        <v>1049003.82</v>
      </c>
      <c r="C65" s="18">
        <v>339854.68</v>
      </c>
      <c r="D65" s="18">
        <v>308480.84000000003</v>
      </c>
      <c r="E65" s="15">
        <v>3619.65</v>
      </c>
      <c r="F65" s="16">
        <v>1700958.99</v>
      </c>
      <c r="G65" s="8">
        <f t="shared" si="3"/>
        <v>0.61671317543052584</v>
      </c>
      <c r="H65" s="8">
        <f t="shared" si="0"/>
        <v>0.19980180709706588</v>
      </c>
      <c r="I65" s="8">
        <f t="shared" si="1"/>
        <v>0.18135701202296478</v>
      </c>
      <c r="J65" s="8">
        <f t="shared" si="2"/>
        <v>2.1280054494435519E-3</v>
      </c>
    </row>
    <row r="66" spans="1:10">
      <c r="A66" s="1" t="s">
        <v>64</v>
      </c>
      <c r="B66" s="17">
        <v>742203.24</v>
      </c>
      <c r="C66" s="18">
        <v>1076514.1399999999</v>
      </c>
      <c r="D66" s="18">
        <v>3861713.91</v>
      </c>
      <c r="E66" s="15">
        <v>611.58000000000004</v>
      </c>
      <c r="F66" s="16">
        <v>5681042.8700000001</v>
      </c>
      <c r="G66" s="8">
        <f t="shared" si="3"/>
        <v>0.13064559746932519</v>
      </c>
      <c r="H66" s="8">
        <f t="shared" si="0"/>
        <v>0.18949234579530638</v>
      </c>
      <c r="I66" s="8">
        <f t="shared" si="1"/>
        <v>0.67975440396562259</v>
      </c>
      <c r="J66" s="8">
        <f t="shared" si="2"/>
        <v>1.0765276974577734E-4</v>
      </c>
    </row>
    <row r="67" spans="1:10">
      <c r="A67" s="1" t="s">
        <v>65</v>
      </c>
      <c r="B67" s="17">
        <v>10704867.369999999</v>
      </c>
      <c r="C67" s="18">
        <v>2675518</v>
      </c>
      <c r="D67" s="18">
        <v>3093590.71</v>
      </c>
      <c r="E67" s="15">
        <v>134844</v>
      </c>
      <c r="F67" s="16">
        <v>16608820.079999998</v>
      </c>
      <c r="G67" s="8">
        <f t="shared" si="3"/>
        <v>0.64452907060451459</v>
      </c>
      <c r="H67" s="8">
        <f t="shared" ref="H67:H80" si="4">C67/F67</f>
        <v>0.16109019106190475</v>
      </c>
      <c r="I67" s="8">
        <f t="shared" ref="I67:I80" si="5">D67/F67</f>
        <v>0.18626191957640861</v>
      </c>
      <c r="J67" s="8">
        <f t="shared" ref="J67:J80" si="6">E67/F67</f>
        <v>8.1188187571720645E-3</v>
      </c>
    </row>
    <row r="68" spans="1:10">
      <c r="A68" s="1" t="s">
        <v>66</v>
      </c>
      <c r="B68" s="17">
        <v>1653969.83</v>
      </c>
      <c r="C68" s="18">
        <v>500965.9</v>
      </c>
      <c r="D68" s="18">
        <v>495519.11</v>
      </c>
      <c r="E68" s="15">
        <v>18513.59</v>
      </c>
      <c r="F68" s="16">
        <v>2668968.4299999997</v>
      </c>
      <c r="G68" s="8">
        <f t="shared" ref="G68:G79" si="7">B68/F68</f>
        <v>0.61970378195893472</v>
      </c>
      <c r="H68" s="8">
        <f t="shared" si="4"/>
        <v>0.18770019696336387</v>
      </c>
      <c r="I68" s="8">
        <f t="shared" si="5"/>
        <v>0.18565941223965696</v>
      </c>
      <c r="J68" s="8">
        <f t="shared" si="6"/>
        <v>6.9366088380445933E-3</v>
      </c>
    </row>
    <row r="69" spans="1:10">
      <c r="A69" s="1" t="s">
        <v>67</v>
      </c>
      <c r="B69" s="17">
        <v>193430604</v>
      </c>
      <c r="C69" s="18">
        <v>60336439</v>
      </c>
      <c r="D69" s="18">
        <v>201544335</v>
      </c>
      <c r="E69" s="15">
        <v>2449890</v>
      </c>
      <c r="F69" s="16">
        <v>457761268</v>
      </c>
      <c r="G69" s="8">
        <f t="shared" si="7"/>
        <v>0.42255782112172935</v>
      </c>
      <c r="H69" s="8">
        <f t="shared" si="4"/>
        <v>0.13180765437760888</v>
      </c>
      <c r="I69" s="8">
        <f t="shared" si="5"/>
        <v>0.44028263002801715</v>
      </c>
      <c r="J69" s="8">
        <f t="shared" si="6"/>
        <v>5.3518944726446364E-3</v>
      </c>
    </row>
    <row r="70" spans="1:10">
      <c r="A70" s="1" t="s">
        <v>68</v>
      </c>
      <c r="B70" s="17">
        <v>27976891</v>
      </c>
      <c r="C70" s="18">
        <v>6464083</v>
      </c>
      <c r="D70" s="18">
        <v>8935284</v>
      </c>
      <c r="E70" s="15">
        <v>181472</v>
      </c>
      <c r="F70" s="16">
        <v>43557730</v>
      </c>
      <c r="G70" s="8">
        <f t="shared" si="7"/>
        <v>0.64229451351114941</v>
      </c>
      <c r="H70" s="8">
        <f t="shared" si="4"/>
        <v>0.14840266010189238</v>
      </c>
      <c r="I70" s="8">
        <f t="shared" si="5"/>
        <v>0.2051365854005707</v>
      </c>
      <c r="J70" s="8">
        <f t="shared" si="6"/>
        <v>4.1662409863874907E-3</v>
      </c>
    </row>
    <row r="71" spans="1:10">
      <c r="A71" s="1" t="s">
        <v>69</v>
      </c>
      <c r="B71" s="17">
        <v>2752650.99</v>
      </c>
      <c r="C71" s="18">
        <v>340326.44</v>
      </c>
      <c r="D71" s="18">
        <v>275965.77</v>
      </c>
      <c r="E71" s="15">
        <v>2239.7399999999998</v>
      </c>
      <c r="F71" s="16">
        <v>3371182.9400000004</v>
      </c>
      <c r="G71" s="8">
        <f t="shared" si="7"/>
        <v>0.8165237659870217</v>
      </c>
      <c r="H71" s="8">
        <f t="shared" si="4"/>
        <v>0.10095163806209816</v>
      </c>
      <c r="I71" s="8">
        <f t="shared" si="5"/>
        <v>8.1860217885416794E-2</v>
      </c>
      <c r="J71" s="8">
        <f t="shared" si="6"/>
        <v>6.6437806546327605E-4</v>
      </c>
    </row>
    <row r="72" spans="1:10">
      <c r="A72" s="1" t="s">
        <v>70</v>
      </c>
      <c r="B72" s="17">
        <v>13521851</v>
      </c>
      <c r="C72" s="18">
        <v>3777338</v>
      </c>
      <c r="D72" s="18">
        <v>7382623</v>
      </c>
      <c r="E72" s="15">
        <v>120883</v>
      </c>
      <c r="F72" s="16">
        <v>24802695</v>
      </c>
      <c r="G72" s="8">
        <f t="shared" si="7"/>
        <v>0.54517668342089443</v>
      </c>
      <c r="H72" s="8">
        <f t="shared" si="4"/>
        <v>0.15229546627896687</v>
      </c>
      <c r="I72" s="8">
        <f t="shared" si="5"/>
        <v>0.29765406541506878</v>
      </c>
      <c r="J72" s="8">
        <f t="shared" si="6"/>
        <v>4.8737848850699487E-3</v>
      </c>
    </row>
    <row r="73" spans="1:10">
      <c r="A73" s="1" t="s">
        <v>71</v>
      </c>
      <c r="B73" s="17">
        <v>5402478</v>
      </c>
      <c r="C73" s="18">
        <v>902878</v>
      </c>
      <c r="D73" s="18">
        <v>1441330</v>
      </c>
      <c r="E73" s="15">
        <v>41404</v>
      </c>
      <c r="F73" s="16">
        <v>7788090</v>
      </c>
      <c r="G73" s="8">
        <f t="shared" si="7"/>
        <v>0.69368458762032792</v>
      </c>
      <c r="H73" s="8">
        <f t="shared" si="4"/>
        <v>0.11593060686252983</v>
      </c>
      <c r="I73" s="8">
        <f t="shared" si="5"/>
        <v>0.18506848277305477</v>
      </c>
      <c r="J73" s="8">
        <f t="shared" si="6"/>
        <v>5.3163227440874462E-3</v>
      </c>
    </row>
    <row r="74" spans="1:10">
      <c r="A74" s="1" t="s">
        <v>72</v>
      </c>
      <c r="B74" s="17">
        <v>865937.11</v>
      </c>
      <c r="C74" s="18">
        <v>297891.38</v>
      </c>
      <c r="D74" s="18">
        <v>559777.44999999995</v>
      </c>
      <c r="E74" s="15">
        <v>217.93</v>
      </c>
      <c r="F74" s="16">
        <v>1723823.8699999999</v>
      </c>
      <c r="G74" s="8">
        <f t="shared" si="7"/>
        <v>0.50233502683774767</v>
      </c>
      <c r="H74" s="8">
        <f t="shared" si="4"/>
        <v>0.1728084783975059</v>
      </c>
      <c r="I74" s="8">
        <f t="shared" si="5"/>
        <v>0.32473007233621842</v>
      </c>
      <c r="J74" s="8">
        <f t="shared" si="6"/>
        <v>1.2642242852803752E-4</v>
      </c>
    </row>
    <row r="75" spans="1:10">
      <c r="A75" s="1" t="s">
        <v>73</v>
      </c>
      <c r="B75" s="17">
        <v>899422.41</v>
      </c>
      <c r="C75" s="18">
        <v>313302.01</v>
      </c>
      <c r="D75" s="18">
        <v>793794.84</v>
      </c>
      <c r="E75" s="15">
        <v>3352</v>
      </c>
      <c r="F75" s="16">
        <v>2009871.2599999998</v>
      </c>
      <c r="G75" s="8">
        <f t="shared" si="7"/>
        <v>0.4475024982445891</v>
      </c>
      <c r="H75" s="8">
        <f t="shared" si="4"/>
        <v>0.15588163094585472</v>
      </c>
      <c r="I75" s="8">
        <f t="shared" si="5"/>
        <v>0.39494810229785565</v>
      </c>
      <c r="J75" s="8">
        <f t="shared" si="6"/>
        <v>1.6677685117005953E-3</v>
      </c>
    </row>
    <row r="76" spans="1:10">
      <c r="A76" s="1" t="s">
        <v>74</v>
      </c>
      <c r="B76" s="17">
        <v>414576.78</v>
      </c>
      <c r="C76" s="18">
        <v>138361.07</v>
      </c>
      <c r="D76" s="18">
        <v>194019.18</v>
      </c>
      <c r="E76" s="15">
        <v>67.58</v>
      </c>
      <c r="F76" s="16">
        <v>747024.61</v>
      </c>
      <c r="G76" s="8">
        <f t="shared" si="7"/>
        <v>0.55497071241066609</v>
      </c>
      <c r="H76" s="8">
        <f t="shared" si="4"/>
        <v>0.18521621396114382</v>
      </c>
      <c r="I76" s="8">
        <f t="shared" si="5"/>
        <v>0.25972260806775832</v>
      </c>
      <c r="J76" s="8">
        <f t="shared" si="6"/>
        <v>9.0465560431804244E-5</v>
      </c>
    </row>
    <row r="77" spans="1:10">
      <c r="A77" s="1" t="s">
        <v>75</v>
      </c>
      <c r="B77" s="17">
        <v>4543177</v>
      </c>
      <c r="C77" s="18">
        <v>1276314</v>
      </c>
      <c r="D77" s="18">
        <v>1886930</v>
      </c>
      <c r="E77" s="15">
        <v>23596</v>
      </c>
      <c r="F77" s="16">
        <v>7730017</v>
      </c>
      <c r="G77" s="8">
        <f t="shared" si="7"/>
        <v>0.58773182516933664</v>
      </c>
      <c r="H77" s="8">
        <f t="shared" si="4"/>
        <v>0.16511140919871198</v>
      </c>
      <c r="I77" s="8">
        <f t="shared" si="5"/>
        <v>0.24410424970604852</v>
      </c>
      <c r="J77" s="8">
        <f t="shared" si="6"/>
        <v>3.0525159259028795E-3</v>
      </c>
    </row>
    <row r="78" spans="1:10">
      <c r="A78" s="1" t="s">
        <v>76</v>
      </c>
      <c r="B78" s="17">
        <v>11826831</v>
      </c>
      <c r="C78" s="18">
        <v>1715967</v>
      </c>
      <c r="D78" s="18">
        <v>3766927</v>
      </c>
      <c r="E78" s="15">
        <v>123686</v>
      </c>
      <c r="F78" s="16">
        <v>17433411</v>
      </c>
      <c r="G78" s="8">
        <f t="shared" si="7"/>
        <v>0.67840028552071652</v>
      </c>
      <c r="H78" s="8">
        <f t="shared" si="4"/>
        <v>9.8429790934200997E-2</v>
      </c>
      <c r="I78" s="8">
        <f t="shared" si="5"/>
        <v>0.2160751559175654</v>
      </c>
      <c r="J78" s="8">
        <f t="shared" si="6"/>
        <v>7.0947676275170705E-3</v>
      </c>
    </row>
    <row r="79" spans="1:10">
      <c r="A79" s="1" t="s">
        <v>77</v>
      </c>
      <c r="B79" s="17">
        <v>3851591.03</v>
      </c>
      <c r="C79" s="18">
        <v>825247.55</v>
      </c>
      <c r="D79" s="18">
        <v>1585465.57</v>
      </c>
      <c r="E79" s="15">
        <v>8112.98</v>
      </c>
      <c r="F79" s="16">
        <v>6270417.1300000008</v>
      </c>
      <c r="G79" s="8">
        <f t="shared" si="7"/>
        <v>0.61424797587588875</v>
      </c>
      <c r="H79" s="8">
        <f t="shared" si="4"/>
        <v>0.13160967331052184</v>
      </c>
      <c r="I79" s="8">
        <f t="shared" si="5"/>
        <v>0.25284850068658826</v>
      </c>
      <c r="J79" s="8">
        <f t="shared" si="6"/>
        <v>1.2938501270010404E-3</v>
      </c>
    </row>
    <row r="80" spans="1:10">
      <c r="A80" s="6" t="s">
        <v>103</v>
      </c>
      <c r="B80" s="3">
        <v>1527323258.3</v>
      </c>
      <c r="C80" s="3">
        <v>499993895.94</v>
      </c>
      <c r="D80" s="3">
        <v>568300791.38</v>
      </c>
      <c r="E80" s="3">
        <v>6381810.580000001</v>
      </c>
      <c r="F80" s="3">
        <v>2601999756.1999998</v>
      </c>
      <c r="G80" s="8">
        <f>B80/F80</f>
        <v>0.58698055396074522</v>
      </c>
      <c r="H80" s="8">
        <f t="shared" si="4"/>
        <v>0.19215754911145677</v>
      </c>
      <c r="I80" s="8">
        <f t="shared" si="5"/>
        <v>0.2184092408255853</v>
      </c>
      <c r="J80" s="8">
        <f t="shared" si="6"/>
        <v>2.4526561022127436E-3</v>
      </c>
    </row>
    <row r="81" spans="6:6">
      <c r="F81" s="7"/>
    </row>
    <row r="82" spans="6:6">
      <c r="F82" s="2"/>
    </row>
    <row r="83" spans="6:6">
      <c r="F83" s="2"/>
    </row>
  </sheetData>
  <phoneticPr fontId="22" type="noConversion"/>
  <pageMargins left="0.7" right="0.7" top="0.75" bottom="0.75" header="0.3" footer="0.3"/>
  <pageSetup paperSize="9" scale="70" orientation="landscape" verticalDpi="1200" r:id="rId1"/>
</worksheet>
</file>

<file path=xl/worksheets/sheet3.xml><?xml version="1.0" encoding="utf-8"?>
<worksheet xmlns="http://schemas.openxmlformats.org/spreadsheetml/2006/main" xmlns:r="http://schemas.openxmlformats.org/officeDocument/2006/relationships">
  <dimension ref="A1:J241"/>
  <sheetViews>
    <sheetView tabSelected="1" view="pageBreakPreview" zoomScale="60" zoomScaleNormal="100" workbookViewId="0">
      <selection activeCell="L14" sqref="L14"/>
    </sheetView>
  </sheetViews>
  <sheetFormatPr defaultRowHeight="15"/>
  <cols>
    <col min="1" max="1" width="45.85546875" bestFit="1" customWidth="1"/>
    <col min="2" max="2" width="11.5703125" style="7" customWidth="1"/>
    <col min="3" max="3" width="12.5703125" customWidth="1"/>
    <col min="4" max="4" width="10.85546875" customWidth="1"/>
    <col min="5" max="6" width="12.42578125" customWidth="1"/>
    <col min="7" max="7" width="23.28515625" customWidth="1"/>
    <col min="8" max="8" width="16.28515625" customWidth="1"/>
    <col min="9" max="9" width="12.7109375" style="10" customWidth="1"/>
    <col min="10" max="10" width="13.5703125" customWidth="1"/>
  </cols>
  <sheetData>
    <row r="1" spans="1:10" ht="75.75" thickBot="1">
      <c r="A1" s="36" t="s">
        <v>113</v>
      </c>
      <c r="B1" s="29" t="s">
        <v>93</v>
      </c>
      <c r="C1" s="29" t="s">
        <v>94</v>
      </c>
      <c r="D1" s="29" t="s">
        <v>95</v>
      </c>
      <c r="E1" s="29" t="s">
        <v>96</v>
      </c>
      <c r="F1" s="29" t="s">
        <v>97</v>
      </c>
      <c r="G1" s="29" t="s">
        <v>102</v>
      </c>
      <c r="H1" s="29" t="s">
        <v>110</v>
      </c>
      <c r="I1" s="30" t="s">
        <v>111</v>
      </c>
      <c r="J1" s="29" t="s">
        <v>112</v>
      </c>
    </row>
    <row r="2" spans="1:10" ht="15" customHeight="1">
      <c r="A2" t="s">
        <v>0</v>
      </c>
      <c r="B2" s="31">
        <v>10630</v>
      </c>
      <c r="C2" s="31">
        <v>1010</v>
      </c>
      <c r="D2" s="31">
        <v>47</v>
      </c>
      <c r="E2" s="31">
        <v>1</v>
      </c>
      <c r="F2" s="31">
        <v>0</v>
      </c>
      <c r="G2" s="31">
        <f>SUM(D2:F2)</f>
        <v>48</v>
      </c>
      <c r="H2" s="31">
        <f>B2+C2+G2</f>
        <v>11688</v>
      </c>
      <c r="I2" s="31">
        <v>0</v>
      </c>
      <c r="J2" s="31">
        <f>B2+C2+G2+I2</f>
        <v>11688</v>
      </c>
    </row>
    <row r="3" spans="1:10" ht="15" customHeight="1">
      <c r="A3" t="s">
        <v>1</v>
      </c>
      <c r="B3" s="31">
        <v>1415</v>
      </c>
      <c r="C3" s="31">
        <v>225</v>
      </c>
      <c r="D3" s="31">
        <v>22</v>
      </c>
      <c r="E3" s="31">
        <v>0</v>
      </c>
      <c r="F3" s="31">
        <v>0</v>
      </c>
      <c r="G3" s="31">
        <f t="shared" ref="G3:G66" si="0">SUM(D3:F3)</f>
        <v>22</v>
      </c>
      <c r="H3" s="31">
        <f t="shared" ref="H3:H66" si="1">B3+C3+G3</f>
        <v>1662</v>
      </c>
      <c r="I3" s="31">
        <v>8</v>
      </c>
      <c r="J3" s="31">
        <f t="shared" ref="J3:J66" si="2">B3+C3+G3+I3</f>
        <v>1670</v>
      </c>
    </row>
    <row r="4" spans="1:10" ht="15" customHeight="1">
      <c r="A4" t="s">
        <v>2</v>
      </c>
      <c r="B4" s="31">
        <v>31420</v>
      </c>
      <c r="C4" s="31">
        <v>3505</v>
      </c>
      <c r="D4" s="31">
        <v>395</v>
      </c>
      <c r="E4" s="31">
        <v>3</v>
      </c>
      <c r="F4" s="31">
        <v>0</v>
      </c>
      <c r="G4" s="31">
        <f t="shared" si="0"/>
        <v>398</v>
      </c>
      <c r="H4" s="31">
        <f t="shared" si="1"/>
        <v>35323</v>
      </c>
      <c r="I4" s="31">
        <v>257</v>
      </c>
      <c r="J4" s="31">
        <f t="shared" si="2"/>
        <v>35580</v>
      </c>
    </row>
    <row r="5" spans="1:10" ht="15" customHeight="1">
      <c r="A5" t="s">
        <v>3</v>
      </c>
      <c r="B5" s="31">
        <v>8171</v>
      </c>
      <c r="C5" s="31">
        <v>1286</v>
      </c>
      <c r="D5" s="31">
        <v>106</v>
      </c>
      <c r="E5" s="31">
        <v>0</v>
      </c>
      <c r="F5" s="31">
        <v>0</v>
      </c>
      <c r="G5" s="31">
        <f t="shared" si="0"/>
        <v>106</v>
      </c>
      <c r="H5" s="31">
        <f t="shared" si="1"/>
        <v>9563</v>
      </c>
      <c r="I5" s="31">
        <v>51</v>
      </c>
      <c r="J5" s="31">
        <f t="shared" si="2"/>
        <v>9614</v>
      </c>
    </row>
    <row r="6" spans="1:10" ht="15" customHeight="1">
      <c r="A6" t="s">
        <v>4</v>
      </c>
      <c r="B6" s="31">
        <v>34089</v>
      </c>
      <c r="C6" s="31">
        <v>2721</v>
      </c>
      <c r="D6" s="31">
        <v>413</v>
      </c>
      <c r="E6" s="31">
        <v>0</v>
      </c>
      <c r="F6" s="31">
        <v>0</v>
      </c>
      <c r="G6" s="31">
        <f t="shared" si="0"/>
        <v>413</v>
      </c>
      <c r="H6" s="31">
        <f t="shared" si="1"/>
        <v>37223</v>
      </c>
      <c r="I6" s="31">
        <v>445</v>
      </c>
      <c r="J6" s="31">
        <f t="shared" si="2"/>
        <v>37668</v>
      </c>
    </row>
    <row r="7" spans="1:10" ht="15" customHeight="1">
      <c r="A7" t="s">
        <v>5</v>
      </c>
      <c r="B7" s="31">
        <v>57578</v>
      </c>
      <c r="C7" s="31">
        <v>4974</v>
      </c>
      <c r="D7" s="31">
        <v>980</v>
      </c>
      <c r="E7" s="31">
        <v>0</v>
      </c>
      <c r="F7" s="31">
        <v>0</v>
      </c>
      <c r="G7" s="31">
        <f t="shared" si="0"/>
        <v>980</v>
      </c>
      <c r="H7" s="31">
        <f t="shared" si="1"/>
        <v>63532</v>
      </c>
      <c r="I7" s="31">
        <v>26</v>
      </c>
      <c r="J7" s="31">
        <f t="shared" si="2"/>
        <v>63558</v>
      </c>
    </row>
    <row r="8" spans="1:10" ht="15" customHeight="1">
      <c r="A8" t="s">
        <v>6</v>
      </c>
      <c r="B8" s="31">
        <v>44805</v>
      </c>
      <c r="C8" s="31">
        <v>4620</v>
      </c>
      <c r="D8" s="31">
        <v>709</v>
      </c>
      <c r="E8" s="31">
        <v>2</v>
      </c>
      <c r="F8" s="31">
        <v>0</v>
      </c>
      <c r="G8" s="31">
        <f t="shared" si="0"/>
        <v>711</v>
      </c>
      <c r="H8" s="31">
        <f t="shared" si="1"/>
        <v>50136</v>
      </c>
      <c r="I8" s="31">
        <v>65</v>
      </c>
      <c r="J8" s="31">
        <f t="shared" si="2"/>
        <v>50201</v>
      </c>
    </row>
    <row r="9" spans="1:10" ht="15" customHeight="1">
      <c r="A9" t="s">
        <v>7</v>
      </c>
      <c r="B9" s="31">
        <v>14248</v>
      </c>
      <c r="C9" s="31">
        <v>1228</v>
      </c>
      <c r="D9" s="31">
        <v>131</v>
      </c>
      <c r="E9" s="31">
        <v>0</v>
      </c>
      <c r="F9" s="31">
        <v>0</v>
      </c>
      <c r="G9" s="31">
        <f t="shared" si="0"/>
        <v>131</v>
      </c>
      <c r="H9" s="31">
        <f t="shared" si="1"/>
        <v>15607</v>
      </c>
      <c r="I9" s="31">
        <v>0</v>
      </c>
      <c r="J9" s="31">
        <f t="shared" si="2"/>
        <v>15607</v>
      </c>
    </row>
    <row r="10" spans="1:10" ht="15" customHeight="1">
      <c r="A10" t="s">
        <v>8</v>
      </c>
      <c r="B10" s="31">
        <v>5603</v>
      </c>
      <c r="C10" s="31">
        <v>714</v>
      </c>
      <c r="D10" s="31">
        <v>63</v>
      </c>
      <c r="E10" s="31">
        <v>0</v>
      </c>
      <c r="F10" s="31">
        <v>0</v>
      </c>
      <c r="G10" s="31">
        <f t="shared" si="0"/>
        <v>63</v>
      </c>
      <c r="H10" s="31">
        <f t="shared" si="1"/>
        <v>6380</v>
      </c>
      <c r="I10" s="31">
        <v>2</v>
      </c>
      <c r="J10" s="31">
        <f t="shared" si="2"/>
        <v>6382</v>
      </c>
    </row>
    <row r="11" spans="1:10" ht="15" customHeight="1">
      <c r="A11" t="s">
        <v>9</v>
      </c>
      <c r="B11" s="31">
        <v>1144</v>
      </c>
      <c r="C11" s="31">
        <v>162</v>
      </c>
      <c r="D11" s="31">
        <v>14</v>
      </c>
      <c r="E11" s="31">
        <v>0</v>
      </c>
      <c r="F11" s="31">
        <v>0</v>
      </c>
      <c r="G11" s="31">
        <f t="shared" si="0"/>
        <v>14</v>
      </c>
      <c r="H11" s="31">
        <f t="shared" si="1"/>
        <v>1320</v>
      </c>
      <c r="I11" s="31">
        <v>6</v>
      </c>
      <c r="J11" s="31">
        <f t="shared" si="2"/>
        <v>1326</v>
      </c>
    </row>
    <row r="12" spans="1:10" ht="15" customHeight="1">
      <c r="A12" t="s">
        <v>10</v>
      </c>
      <c r="B12" s="31">
        <v>28463</v>
      </c>
      <c r="C12" s="31">
        <v>3102</v>
      </c>
      <c r="D12" s="31">
        <v>410</v>
      </c>
      <c r="E12" s="31">
        <v>1</v>
      </c>
      <c r="F12" s="31">
        <v>0</v>
      </c>
      <c r="G12" s="31">
        <f t="shared" si="0"/>
        <v>411</v>
      </c>
      <c r="H12" s="31">
        <f t="shared" si="1"/>
        <v>31976</v>
      </c>
      <c r="I12" s="31">
        <v>192</v>
      </c>
      <c r="J12" s="31">
        <f t="shared" si="2"/>
        <v>32168</v>
      </c>
    </row>
    <row r="13" spans="1:10" ht="15" customHeight="1">
      <c r="A13" t="s">
        <v>11</v>
      </c>
      <c r="B13" s="31">
        <v>1411</v>
      </c>
      <c r="C13" s="31">
        <v>221</v>
      </c>
      <c r="D13" s="31">
        <v>17</v>
      </c>
      <c r="E13" s="31">
        <v>0</v>
      </c>
      <c r="F13" s="31">
        <v>0</v>
      </c>
      <c r="G13" s="31">
        <f t="shared" si="0"/>
        <v>17</v>
      </c>
      <c r="H13" s="31">
        <f t="shared" si="1"/>
        <v>1649</v>
      </c>
      <c r="I13" s="31">
        <v>11</v>
      </c>
      <c r="J13" s="31">
        <f t="shared" si="2"/>
        <v>1660</v>
      </c>
    </row>
    <row r="14" spans="1:10" ht="15" customHeight="1">
      <c r="A14" t="s">
        <v>87</v>
      </c>
      <c r="B14" s="31">
        <v>13152</v>
      </c>
      <c r="C14" s="31">
        <v>1609</v>
      </c>
      <c r="D14" s="31">
        <v>116</v>
      </c>
      <c r="E14" s="31">
        <v>1</v>
      </c>
      <c r="F14" s="31">
        <v>0</v>
      </c>
      <c r="G14" s="31">
        <f t="shared" si="0"/>
        <v>117</v>
      </c>
      <c r="H14" s="31">
        <f t="shared" si="1"/>
        <v>14878</v>
      </c>
      <c r="I14" s="31">
        <v>30</v>
      </c>
      <c r="J14" s="31">
        <f t="shared" si="2"/>
        <v>14908</v>
      </c>
    </row>
    <row r="15" spans="1:10" ht="15" customHeight="1">
      <c r="A15" t="s">
        <v>13</v>
      </c>
      <c r="B15" s="31">
        <v>1757</v>
      </c>
      <c r="C15" s="31">
        <v>172</v>
      </c>
      <c r="D15" s="31">
        <v>12</v>
      </c>
      <c r="E15" s="31">
        <v>0</v>
      </c>
      <c r="F15" s="31">
        <v>0</v>
      </c>
      <c r="G15" s="31">
        <f t="shared" si="0"/>
        <v>12</v>
      </c>
      <c r="H15" s="31">
        <f t="shared" si="1"/>
        <v>1941</v>
      </c>
      <c r="I15" s="31">
        <v>0</v>
      </c>
      <c r="J15" s="31">
        <f t="shared" si="2"/>
        <v>1941</v>
      </c>
    </row>
    <row r="16" spans="1:10" ht="15" customHeight="1">
      <c r="A16" t="s">
        <v>14</v>
      </c>
      <c r="B16" s="31">
        <v>9843</v>
      </c>
      <c r="C16" s="31">
        <v>1148</v>
      </c>
      <c r="D16" s="31">
        <v>121</v>
      </c>
      <c r="E16" s="31">
        <v>0</v>
      </c>
      <c r="F16" s="31">
        <v>0</v>
      </c>
      <c r="G16" s="31">
        <f t="shared" si="0"/>
        <v>121</v>
      </c>
      <c r="H16" s="31">
        <f t="shared" si="1"/>
        <v>11112</v>
      </c>
      <c r="I16" s="31">
        <v>0</v>
      </c>
      <c r="J16" s="31">
        <f t="shared" si="2"/>
        <v>11112</v>
      </c>
    </row>
    <row r="17" spans="1:10" ht="15" customHeight="1">
      <c r="A17" t="s">
        <v>88</v>
      </c>
      <c r="B17" s="31">
        <v>3104</v>
      </c>
      <c r="C17" s="31">
        <v>422</v>
      </c>
      <c r="D17" s="31">
        <v>34</v>
      </c>
      <c r="E17" s="31">
        <v>0</v>
      </c>
      <c r="F17" s="31">
        <v>0</v>
      </c>
      <c r="G17" s="31">
        <f t="shared" si="0"/>
        <v>34</v>
      </c>
      <c r="H17" s="31">
        <f t="shared" si="1"/>
        <v>3560</v>
      </c>
      <c r="I17" s="31">
        <v>0</v>
      </c>
      <c r="J17" s="31">
        <f t="shared" si="2"/>
        <v>3560</v>
      </c>
    </row>
    <row r="18" spans="1:10" ht="15" customHeight="1">
      <c r="A18" t="s">
        <v>16</v>
      </c>
      <c r="B18" s="31">
        <v>168288</v>
      </c>
      <c r="C18" s="31">
        <v>16800</v>
      </c>
      <c r="D18" s="31">
        <v>4442</v>
      </c>
      <c r="E18" s="31">
        <v>10</v>
      </c>
      <c r="F18" s="31">
        <v>0</v>
      </c>
      <c r="G18" s="31">
        <f t="shared" si="0"/>
        <v>4452</v>
      </c>
      <c r="H18" s="31">
        <f t="shared" si="1"/>
        <v>189540</v>
      </c>
      <c r="I18" s="31">
        <v>198</v>
      </c>
      <c r="J18" s="31">
        <f t="shared" si="2"/>
        <v>189738</v>
      </c>
    </row>
    <row r="19" spans="1:10" ht="15" customHeight="1">
      <c r="A19" t="s">
        <v>89</v>
      </c>
      <c r="B19" s="31">
        <v>76528</v>
      </c>
      <c r="C19" s="31">
        <v>6981</v>
      </c>
      <c r="D19" s="31">
        <v>1178</v>
      </c>
      <c r="E19" s="31">
        <v>10</v>
      </c>
      <c r="F19" s="31">
        <v>0</v>
      </c>
      <c r="G19" s="31">
        <f t="shared" si="0"/>
        <v>1188</v>
      </c>
      <c r="H19" s="31">
        <f t="shared" si="1"/>
        <v>84697</v>
      </c>
      <c r="I19" s="31">
        <v>29</v>
      </c>
      <c r="J19" s="31">
        <f t="shared" si="2"/>
        <v>84726</v>
      </c>
    </row>
    <row r="20" spans="1:10" ht="15" customHeight="1">
      <c r="A20" t="s">
        <v>18</v>
      </c>
      <c r="B20" s="31">
        <v>12550</v>
      </c>
      <c r="C20" s="31">
        <v>1234</v>
      </c>
      <c r="D20" s="31">
        <v>146</v>
      </c>
      <c r="E20" s="31">
        <v>2</v>
      </c>
      <c r="F20" s="31">
        <v>3</v>
      </c>
      <c r="G20" s="31">
        <f t="shared" si="0"/>
        <v>151</v>
      </c>
      <c r="H20" s="31">
        <f t="shared" si="1"/>
        <v>13935</v>
      </c>
      <c r="I20" s="31">
        <v>105</v>
      </c>
      <c r="J20" s="31">
        <f t="shared" si="2"/>
        <v>14040</v>
      </c>
    </row>
    <row r="21" spans="1:10" ht="15" customHeight="1">
      <c r="A21" t="s">
        <v>19</v>
      </c>
      <c r="B21" s="31">
        <v>2857</v>
      </c>
      <c r="C21" s="31">
        <v>477</v>
      </c>
      <c r="D21" s="31">
        <v>25</v>
      </c>
      <c r="E21" s="31">
        <v>0</v>
      </c>
      <c r="F21" s="31">
        <v>0</v>
      </c>
      <c r="G21" s="31">
        <f t="shared" si="0"/>
        <v>25</v>
      </c>
      <c r="H21" s="31">
        <f t="shared" si="1"/>
        <v>3359</v>
      </c>
      <c r="I21" s="31">
        <v>24</v>
      </c>
      <c r="J21" s="31">
        <f t="shared" si="2"/>
        <v>3383</v>
      </c>
    </row>
    <row r="22" spans="1:10" ht="15" customHeight="1">
      <c r="A22" t="s">
        <v>20</v>
      </c>
      <c r="B22" s="31">
        <v>25817</v>
      </c>
      <c r="C22" s="31">
        <v>2015</v>
      </c>
      <c r="D22" s="31">
        <v>222</v>
      </c>
      <c r="E22" s="31">
        <v>0</v>
      </c>
      <c r="F22" s="31">
        <v>0</v>
      </c>
      <c r="G22" s="31">
        <f t="shared" si="0"/>
        <v>222</v>
      </c>
      <c r="H22" s="31">
        <f t="shared" si="1"/>
        <v>28054</v>
      </c>
      <c r="I22" s="31">
        <v>148</v>
      </c>
      <c r="J22" s="31">
        <f t="shared" si="2"/>
        <v>28202</v>
      </c>
    </row>
    <row r="23" spans="1:10" ht="15" customHeight="1">
      <c r="A23" t="s">
        <v>21</v>
      </c>
      <c r="B23" s="31">
        <v>17311</v>
      </c>
      <c r="C23" s="31">
        <v>2009</v>
      </c>
      <c r="D23" s="31">
        <v>209</v>
      </c>
      <c r="E23" s="31">
        <v>2</v>
      </c>
      <c r="F23" s="31">
        <v>0</v>
      </c>
      <c r="G23" s="31">
        <f t="shared" si="0"/>
        <v>211</v>
      </c>
      <c r="H23" s="31">
        <f t="shared" si="1"/>
        <v>19531</v>
      </c>
      <c r="I23" s="31">
        <v>0</v>
      </c>
      <c r="J23" s="31">
        <f t="shared" si="2"/>
        <v>19531</v>
      </c>
    </row>
    <row r="24" spans="1:10" ht="15" customHeight="1">
      <c r="A24" t="s">
        <v>22</v>
      </c>
      <c r="B24" s="31">
        <v>3296</v>
      </c>
      <c r="C24" s="31">
        <v>418</v>
      </c>
      <c r="D24" s="31">
        <v>47</v>
      </c>
      <c r="E24" s="31">
        <v>0</v>
      </c>
      <c r="F24" s="31">
        <v>0</v>
      </c>
      <c r="G24" s="31">
        <f t="shared" si="0"/>
        <v>47</v>
      </c>
      <c r="H24" s="31">
        <f t="shared" si="1"/>
        <v>3761</v>
      </c>
      <c r="I24" s="31">
        <v>7</v>
      </c>
      <c r="J24" s="31">
        <f t="shared" si="2"/>
        <v>3768</v>
      </c>
    </row>
    <row r="25" spans="1:10" ht="15" customHeight="1">
      <c r="A25" t="s">
        <v>23</v>
      </c>
      <c r="B25" s="31">
        <v>41926</v>
      </c>
      <c r="C25" s="31">
        <v>3911</v>
      </c>
      <c r="D25" s="31">
        <v>512</v>
      </c>
      <c r="E25" s="31">
        <v>0</v>
      </c>
      <c r="F25" s="31">
        <v>0</v>
      </c>
      <c r="G25" s="31">
        <f t="shared" si="0"/>
        <v>512</v>
      </c>
      <c r="H25" s="31">
        <f t="shared" si="1"/>
        <v>46349</v>
      </c>
      <c r="I25" s="31">
        <v>190</v>
      </c>
      <c r="J25" s="31">
        <f t="shared" si="2"/>
        <v>46539</v>
      </c>
    </row>
    <row r="26" spans="1:10" ht="15" customHeight="1">
      <c r="A26" t="s">
        <v>24</v>
      </c>
      <c r="B26" s="31">
        <v>9222</v>
      </c>
      <c r="C26" s="31">
        <v>669</v>
      </c>
      <c r="D26" s="31">
        <v>101</v>
      </c>
      <c r="E26" s="31">
        <v>0</v>
      </c>
      <c r="F26" s="31">
        <v>0</v>
      </c>
      <c r="G26" s="31">
        <f t="shared" si="0"/>
        <v>101</v>
      </c>
      <c r="H26" s="31">
        <f t="shared" si="1"/>
        <v>9992</v>
      </c>
      <c r="I26" s="31">
        <v>81</v>
      </c>
      <c r="J26" s="31">
        <f t="shared" si="2"/>
        <v>10073</v>
      </c>
    </row>
    <row r="27" spans="1:10" ht="15" customHeight="1">
      <c r="A27" t="s">
        <v>25</v>
      </c>
      <c r="B27" s="31">
        <v>45023</v>
      </c>
      <c r="C27" s="31">
        <v>3650</v>
      </c>
      <c r="D27" s="31">
        <v>582</v>
      </c>
      <c r="E27" s="31">
        <v>4</v>
      </c>
      <c r="F27" s="31">
        <v>0</v>
      </c>
      <c r="G27" s="31">
        <f t="shared" si="0"/>
        <v>586</v>
      </c>
      <c r="H27" s="31">
        <f t="shared" si="1"/>
        <v>49259</v>
      </c>
      <c r="I27" s="31">
        <v>40</v>
      </c>
      <c r="J27" s="31">
        <f t="shared" si="2"/>
        <v>49299</v>
      </c>
    </row>
    <row r="28" spans="1:10" ht="15" customHeight="1">
      <c r="A28" t="s">
        <v>26</v>
      </c>
      <c r="B28" s="31">
        <v>18309</v>
      </c>
      <c r="C28" s="31">
        <v>2381</v>
      </c>
      <c r="D28" s="31">
        <v>137</v>
      </c>
      <c r="E28" s="31">
        <v>0</v>
      </c>
      <c r="F28" s="31">
        <v>0</v>
      </c>
      <c r="G28" s="31">
        <f t="shared" si="0"/>
        <v>137</v>
      </c>
      <c r="H28" s="31">
        <f t="shared" si="1"/>
        <v>20827</v>
      </c>
      <c r="I28" s="31">
        <v>84</v>
      </c>
      <c r="J28" s="31">
        <f t="shared" si="2"/>
        <v>20911</v>
      </c>
    </row>
    <row r="29" spans="1:10" ht="15" customHeight="1">
      <c r="A29" t="s">
        <v>27</v>
      </c>
      <c r="B29" s="31">
        <v>18924</v>
      </c>
      <c r="C29" s="31">
        <v>1913</v>
      </c>
      <c r="D29" s="31">
        <v>207</v>
      </c>
      <c r="E29" s="31">
        <v>0</v>
      </c>
      <c r="F29" s="31">
        <v>0</v>
      </c>
      <c r="G29" s="31">
        <f t="shared" si="0"/>
        <v>207</v>
      </c>
      <c r="H29" s="31">
        <f t="shared" si="1"/>
        <v>21044</v>
      </c>
      <c r="I29" s="31">
        <v>140</v>
      </c>
      <c r="J29" s="31">
        <f t="shared" si="2"/>
        <v>21184</v>
      </c>
    </row>
    <row r="30" spans="1:10" ht="15" customHeight="1">
      <c r="A30" t="s">
        <v>28</v>
      </c>
      <c r="B30" s="31">
        <v>2332</v>
      </c>
      <c r="C30" s="31">
        <v>388</v>
      </c>
      <c r="D30" s="31">
        <v>44</v>
      </c>
      <c r="E30" s="31">
        <v>0</v>
      </c>
      <c r="F30" s="31">
        <v>0</v>
      </c>
      <c r="G30" s="31">
        <f t="shared" si="0"/>
        <v>44</v>
      </c>
      <c r="H30" s="31">
        <f t="shared" si="1"/>
        <v>2764</v>
      </c>
      <c r="I30" s="31">
        <v>0</v>
      </c>
      <c r="J30" s="31">
        <f t="shared" si="2"/>
        <v>2764</v>
      </c>
    </row>
    <row r="31" spans="1:10" ht="15" customHeight="1">
      <c r="A31" t="s">
        <v>29</v>
      </c>
      <c r="B31" s="31">
        <v>212580</v>
      </c>
      <c r="C31" s="31">
        <v>19858</v>
      </c>
      <c r="D31" s="31">
        <v>2216</v>
      </c>
      <c r="E31" s="31">
        <v>12</v>
      </c>
      <c r="F31" s="31">
        <v>0</v>
      </c>
      <c r="G31" s="31">
        <f t="shared" si="0"/>
        <v>2228</v>
      </c>
      <c r="H31" s="31">
        <f t="shared" si="1"/>
        <v>234666</v>
      </c>
      <c r="I31" s="31">
        <v>0</v>
      </c>
      <c r="J31" s="31">
        <f t="shared" si="2"/>
        <v>234666</v>
      </c>
    </row>
    <row r="32" spans="1:10" ht="15" customHeight="1">
      <c r="A32" t="s">
        <v>30</v>
      </c>
      <c r="B32" s="31">
        <v>1027</v>
      </c>
      <c r="C32" s="31">
        <v>140</v>
      </c>
      <c r="D32" s="31">
        <v>11</v>
      </c>
      <c r="E32" s="31">
        <v>0</v>
      </c>
      <c r="F32" s="31">
        <v>0</v>
      </c>
      <c r="G32" s="31">
        <f t="shared" si="0"/>
        <v>11</v>
      </c>
      <c r="H32" s="31">
        <f t="shared" si="1"/>
        <v>1178</v>
      </c>
      <c r="I32" s="31">
        <v>6</v>
      </c>
      <c r="J32" s="31">
        <f t="shared" si="2"/>
        <v>1184</v>
      </c>
    </row>
    <row r="33" spans="1:10" ht="15" customHeight="1">
      <c r="A33" t="s">
        <v>31</v>
      </c>
      <c r="B33" s="31">
        <v>4781</v>
      </c>
      <c r="C33" s="31">
        <v>586</v>
      </c>
      <c r="D33" s="31">
        <v>81</v>
      </c>
      <c r="E33" s="31">
        <v>1</v>
      </c>
      <c r="F33" s="31">
        <v>0</v>
      </c>
      <c r="G33" s="31">
        <f t="shared" si="0"/>
        <v>82</v>
      </c>
      <c r="H33" s="31">
        <f t="shared" si="1"/>
        <v>5449</v>
      </c>
      <c r="I33" s="31">
        <v>4</v>
      </c>
      <c r="J33" s="31">
        <f t="shared" si="2"/>
        <v>5453</v>
      </c>
    </row>
    <row r="34" spans="1:10" ht="15" customHeight="1">
      <c r="A34" t="s">
        <v>32</v>
      </c>
      <c r="B34" s="31">
        <v>121692</v>
      </c>
      <c r="C34" s="31">
        <v>7684</v>
      </c>
      <c r="D34" s="31">
        <v>1645</v>
      </c>
      <c r="E34" s="31">
        <v>6</v>
      </c>
      <c r="F34" s="31">
        <v>0</v>
      </c>
      <c r="G34" s="31">
        <f t="shared" si="0"/>
        <v>1651</v>
      </c>
      <c r="H34" s="31">
        <f t="shared" si="1"/>
        <v>131027</v>
      </c>
      <c r="I34" s="31">
        <v>0</v>
      </c>
      <c r="J34" s="31">
        <f t="shared" si="2"/>
        <v>131027</v>
      </c>
    </row>
    <row r="35" spans="1:10" ht="15" customHeight="1">
      <c r="A35" t="s">
        <v>33</v>
      </c>
      <c r="B35" s="31">
        <v>1084186</v>
      </c>
      <c r="C35" s="31">
        <v>109208</v>
      </c>
      <c r="D35" s="31">
        <v>0</v>
      </c>
      <c r="E35" s="31">
        <v>0</v>
      </c>
      <c r="F35" s="31">
        <v>373</v>
      </c>
      <c r="G35" s="31">
        <f t="shared" si="0"/>
        <v>373</v>
      </c>
      <c r="H35" s="31">
        <f t="shared" si="1"/>
        <v>1193767</v>
      </c>
      <c r="I35" s="31">
        <v>0</v>
      </c>
      <c r="J35" s="31">
        <f t="shared" si="2"/>
        <v>1193767</v>
      </c>
    </row>
    <row r="36" spans="1:10" ht="15" customHeight="1">
      <c r="A36" t="s">
        <v>34</v>
      </c>
      <c r="B36" s="31">
        <v>269288</v>
      </c>
      <c r="C36" s="31">
        <v>23338</v>
      </c>
      <c r="D36" s="31">
        <v>3370</v>
      </c>
      <c r="E36" s="31">
        <v>11</v>
      </c>
      <c r="F36" s="31">
        <v>0</v>
      </c>
      <c r="G36" s="31">
        <f t="shared" si="0"/>
        <v>3381</v>
      </c>
      <c r="H36" s="31">
        <f t="shared" si="1"/>
        <v>296007</v>
      </c>
      <c r="I36" s="31">
        <v>2848</v>
      </c>
      <c r="J36" s="31">
        <f t="shared" si="2"/>
        <v>298855</v>
      </c>
    </row>
    <row r="37" spans="1:10" ht="15" customHeight="1">
      <c r="A37" t="s">
        <v>35</v>
      </c>
      <c r="B37" s="31">
        <v>13636</v>
      </c>
      <c r="C37" s="31">
        <v>855</v>
      </c>
      <c r="D37" s="31">
        <v>72</v>
      </c>
      <c r="E37" s="31">
        <v>0</v>
      </c>
      <c r="F37" s="31">
        <v>0</v>
      </c>
      <c r="G37" s="31">
        <f t="shared" si="0"/>
        <v>72</v>
      </c>
      <c r="H37" s="31">
        <f t="shared" si="1"/>
        <v>14563</v>
      </c>
      <c r="I37" s="31">
        <v>82</v>
      </c>
      <c r="J37" s="31">
        <f t="shared" si="2"/>
        <v>14645</v>
      </c>
    </row>
    <row r="38" spans="1:10" ht="15" customHeight="1">
      <c r="A38" t="s">
        <v>36</v>
      </c>
      <c r="B38" s="31">
        <v>4777</v>
      </c>
      <c r="C38" s="31">
        <v>733</v>
      </c>
      <c r="D38" s="31">
        <v>69</v>
      </c>
      <c r="E38" s="31">
        <v>0</v>
      </c>
      <c r="F38" s="31">
        <v>0</v>
      </c>
      <c r="G38" s="31">
        <f t="shared" si="0"/>
        <v>69</v>
      </c>
      <c r="H38" s="31">
        <f t="shared" si="1"/>
        <v>5579</v>
      </c>
      <c r="I38" s="31">
        <v>0</v>
      </c>
      <c r="J38" s="31">
        <f t="shared" si="2"/>
        <v>5579</v>
      </c>
    </row>
    <row r="39" spans="1:10" ht="15" customHeight="1">
      <c r="A39" t="s">
        <v>90</v>
      </c>
      <c r="B39" s="31">
        <v>23223</v>
      </c>
      <c r="C39" s="31">
        <v>3255</v>
      </c>
      <c r="D39" s="31">
        <v>351</v>
      </c>
      <c r="E39" s="31">
        <v>3</v>
      </c>
      <c r="F39" s="31">
        <v>0</v>
      </c>
      <c r="G39" s="31">
        <f t="shared" si="0"/>
        <v>354</v>
      </c>
      <c r="H39" s="31">
        <f t="shared" si="1"/>
        <v>26832</v>
      </c>
      <c r="I39" s="31">
        <v>159</v>
      </c>
      <c r="J39" s="31">
        <f t="shared" si="2"/>
        <v>26991</v>
      </c>
    </row>
    <row r="40" spans="1:10" ht="15" customHeight="1">
      <c r="A40" t="s">
        <v>38</v>
      </c>
      <c r="B40" s="31">
        <v>76755</v>
      </c>
      <c r="C40" s="31">
        <v>7425</v>
      </c>
      <c r="D40" s="31">
        <v>992</v>
      </c>
      <c r="E40" s="31">
        <v>2</v>
      </c>
      <c r="F40" s="31">
        <v>0</v>
      </c>
      <c r="G40" s="31">
        <f t="shared" si="0"/>
        <v>994</v>
      </c>
      <c r="H40" s="31">
        <f t="shared" si="1"/>
        <v>85174</v>
      </c>
      <c r="I40" s="31">
        <v>824</v>
      </c>
      <c r="J40" s="31">
        <f t="shared" si="2"/>
        <v>85998</v>
      </c>
    </row>
    <row r="41" spans="1:10" ht="15" customHeight="1">
      <c r="A41" t="s">
        <v>39</v>
      </c>
      <c r="B41" s="31">
        <v>8243</v>
      </c>
      <c r="C41" s="31">
        <v>1065</v>
      </c>
      <c r="D41" s="31">
        <v>132</v>
      </c>
      <c r="E41" s="31">
        <v>0</v>
      </c>
      <c r="F41" s="31">
        <v>0</v>
      </c>
      <c r="G41" s="31">
        <f t="shared" si="0"/>
        <v>132</v>
      </c>
      <c r="H41" s="31">
        <f t="shared" si="1"/>
        <v>9440</v>
      </c>
      <c r="I41" s="31">
        <v>94</v>
      </c>
      <c r="J41" s="31">
        <f t="shared" si="2"/>
        <v>9534</v>
      </c>
    </row>
    <row r="42" spans="1:10" ht="15" customHeight="1">
      <c r="A42" t="s">
        <v>40</v>
      </c>
      <c r="B42" s="31">
        <v>7697</v>
      </c>
      <c r="C42" s="31">
        <v>1547</v>
      </c>
      <c r="D42" s="31">
        <v>100</v>
      </c>
      <c r="E42" s="31">
        <v>0</v>
      </c>
      <c r="F42" s="31">
        <v>0</v>
      </c>
      <c r="G42" s="31">
        <f t="shared" si="0"/>
        <v>100</v>
      </c>
      <c r="H42" s="31">
        <f t="shared" si="1"/>
        <v>9344</v>
      </c>
      <c r="I42" s="31">
        <v>43</v>
      </c>
      <c r="J42" s="31">
        <f t="shared" si="2"/>
        <v>9387</v>
      </c>
    </row>
    <row r="43" spans="1:10" ht="15" customHeight="1">
      <c r="A43" t="s">
        <v>41</v>
      </c>
      <c r="B43" s="31">
        <v>131734</v>
      </c>
      <c r="C43" s="31">
        <v>11914</v>
      </c>
      <c r="D43" s="31">
        <v>1647</v>
      </c>
      <c r="E43" s="31">
        <v>3</v>
      </c>
      <c r="F43" s="31">
        <v>0</v>
      </c>
      <c r="G43" s="31">
        <f t="shared" si="0"/>
        <v>1650</v>
      </c>
      <c r="H43" s="31">
        <f t="shared" si="1"/>
        <v>145298</v>
      </c>
      <c r="I43" s="31">
        <v>1489</v>
      </c>
      <c r="J43" s="31">
        <f t="shared" si="2"/>
        <v>146787</v>
      </c>
    </row>
    <row r="44" spans="1:10" ht="15" customHeight="1">
      <c r="A44" t="s">
        <v>42</v>
      </c>
      <c r="B44" s="31">
        <v>6984</v>
      </c>
      <c r="C44" s="31">
        <v>780</v>
      </c>
      <c r="D44" s="31">
        <v>95</v>
      </c>
      <c r="E44" s="31">
        <v>1</v>
      </c>
      <c r="F44" s="31">
        <v>0</v>
      </c>
      <c r="G44" s="31">
        <f t="shared" si="0"/>
        <v>96</v>
      </c>
      <c r="H44" s="31">
        <f t="shared" si="1"/>
        <v>7860</v>
      </c>
      <c r="I44" s="31">
        <v>51</v>
      </c>
      <c r="J44" s="31">
        <f t="shared" si="2"/>
        <v>7911</v>
      </c>
    </row>
    <row r="45" spans="1:10" ht="15" customHeight="1">
      <c r="A45" t="s">
        <v>43</v>
      </c>
      <c r="B45" s="31">
        <v>6052</v>
      </c>
      <c r="C45" s="31">
        <v>729</v>
      </c>
      <c r="D45" s="31">
        <v>112</v>
      </c>
      <c r="E45" s="31">
        <v>0</v>
      </c>
      <c r="F45" s="31">
        <v>0</v>
      </c>
      <c r="G45" s="31">
        <f t="shared" si="0"/>
        <v>112</v>
      </c>
      <c r="H45" s="31">
        <f t="shared" si="1"/>
        <v>6893</v>
      </c>
      <c r="I45" s="31">
        <v>12</v>
      </c>
      <c r="J45" s="31">
        <f t="shared" si="2"/>
        <v>6905</v>
      </c>
    </row>
    <row r="46" spans="1:10" ht="15" customHeight="1">
      <c r="A46" t="s">
        <v>44</v>
      </c>
      <c r="B46" s="31">
        <v>24832</v>
      </c>
      <c r="C46" s="31">
        <v>2203</v>
      </c>
      <c r="D46" s="31">
        <v>286</v>
      </c>
      <c r="E46" s="31">
        <v>2</v>
      </c>
      <c r="F46" s="31">
        <v>0</v>
      </c>
      <c r="G46" s="31">
        <f t="shared" si="0"/>
        <v>288</v>
      </c>
      <c r="H46" s="31">
        <f t="shared" si="1"/>
        <v>27323</v>
      </c>
      <c r="I46" s="31">
        <v>183</v>
      </c>
      <c r="J46" s="31">
        <f t="shared" si="2"/>
        <v>27506</v>
      </c>
    </row>
    <row r="47" spans="1:10" ht="15" customHeight="1">
      <c r="A47" t="s">
        <v>91</v>
      </c>
      <c r="B47" s="31">
        <v>29138</v>
      </c>
      <c r="C47" s="31">
        <v>2893</v>
      </c>
      <c r="D47" s="31">
        <v>398</v>
      </c>
      <c r="E47" s="31">
        <v>0</v>
      </c>
      <c r="F47" s="31">
        <v>0</v>
      </c>
      <c r="G47" s="31">
        <f t="shared" si="0"/>
        <v>398</v>
      </c>
      <c r="H47" s="31">
        <f t="shared" si="1"/>
        <v>32429</v>
      </c>
      <c r="I47" s="31">
        <v>398</v>
      </c>
      <c r="J47" s="31">
        <f t="shared" si="2"/>
        <v>32827</v>
      </c>
    </row>
    <row r="48" spans="1:10" ht="15" customHeight="1">
      <c r="A48" t="s">
        <v>46</v>
      </c>
      <c r="B48" s="31">
        <v>45167</v>
      </c>
      <c r="C48" s="31">
        <v>4389</v>
      </c>
      <c r="D48" s="31">
        <v>847</v>
      </c>
      <c r="E48" s="31">
        <v>0</v>
      </c>
      <c r="F48" s="31">
        <v>0</v>
      </c>
      <c r="G48" s="31">
        <f t="shared" si="0"/>
        <v>847</v>
      </c>
      <c r="H48" s="31">
        <f t="shared" si="1"/>
        <v>50403</v>
      </c>
      <c r="I48" s="31">
        <v>420</v>
      </c>
      <c r="J48" s="31">
        <f t="shared" si="2"/>
        <v>50823</v>
      </c>
    </row>
    <row r="49" spans="1:10" ht="15" customHeight="1">
      <c r="A49" t="s">
        <v>47</v>
      </c>
      <c r="B49" s="31">
        <v>6507</v>
      </c>
      <c r="C49" s="31">
        <v>1230</v>
      </c>
      <c r="D49" s="31">
        <v>121</v>
      </c>
      <c r="E49" s="31">
        <v>0</v>
      </c>
      <c r="F49" s="31">
        <v>0</v>
      </c>
      <c r="G49" s="31">
        <f t="shared" si="0"/>
        <v>121</v>
      </c>
      <c r="H49" s="31">
        <f t="shared" si="1"/>
        <v>7858</v>
      </c>
      <c r="I49" s="31">
        <v>22</v>
      </c>
      <c r="J49" s="31">
        <f t="shared" si="2"/>
        <v>7880</v>
      </c>
    </row>
    <row r="50" spans="1:10" ht="15" customHeight="1">
      <c r="A50" t="s">
        <v>48</v>
      </c>
      <c r="B50" s="31">
        <v>16653</v>
      </c>
      <c r="C50" s="31">
        <v>2071</v>
      </c>
      <c r="D50" s="31">
        <v>169</v>
      </c>
      <c r="E50" s="31">
        <v>0</v>
      </c>
      <c r="F50" s="31">
        <v>0</v>
      </c>
      <c r="G50" s="31">
        <f t="shared" si="0"/>
        <v>169</v>
      </c>
      <c r="H50" s="31">
        <f t="shared" si="1"/>
        <v>18893</v>
      </c>
      <c r="I50" s="31">
        <v>2</v>
      </c>
      <c r="J50" s="31">
        <f t="shared" si="2"/>
        <v>18895</v>
      </c>
    </row>
    <row r="51" spans="1:10" ht="15" customHeight="1">
      <c r="A51" t="s">
        <v>49</v>
      </c>
      <c r="B51" s="31">
        <v>20850</v>
      </c>
      <c r="C51" s="31">
        <v>2629</v>
      </c>
      <c r="D51" s="31">
        <v>276</v>
      </c>
      <c r="E51" s="31">
        <v>0</v>
      </c>
      <c r="F51" s="31">
        <v>0</v>
      </c>
      <c r="G51" s="31">
        <f t="shared" si="0"/>
        <v>276</v>
      </c>
      <c r="H51" s="31">
        <f t="shared" si="1"/>
        <v>23755</v>
      </c>
      <c r="I51" s="31">
        <v>21</v>
      </c>
      <c r="J51" s="31">
        <f t="shared" si="2"/>
        <v>23776</v>
      </c>
    </row>
    <row r="52" spans="1:10" ht="15" customHeight="1">
      <c r="A52" t="s">
        <v>50</v>
      </c>
      <c r="B52" s="31">
        <v>5179</v>
      </c>
      <c r="C52" s="31">
        <v>798</v>
      </c>
      <c r="D52" s="31">
        <v>73</v>
      </c>
      <c r="E52" s="31">
        <v>0</v>
      </c>
      <c r="F52" s="31">
        <v>0</v>
      </c>
      <c r="G52" s="31">
        <f t="shared" si="0"/>
        <v>73</v>
      </c>
      <c r="H52" s="31">
        <f t="shared" si="1"/>
        <v>6050</v>
      </c>
      <c r="I52" s="31">
        <v>19</v>
      </c>
      <c r="J52" s="31">
        <f t="shared" si="2"/>
        <v>6069</v>
      </c>
    </row>
    <row r="53" spans="1:10" ht="15" customHeight="1">
      <c r="A53" t="s">
        <v>51</v>
      </c>
      <c r="B53" s="31">
        <v>56419</v>
      </c>
      <c r="C53" s="31">
        <v>4887</v>
      </c>
      <c r="D53" s="31">
        <v>873</v>
      </c>
      <c r="E53" s="31">
        <v>0</v>
      </c>
      <c r="F53" s="31">
        <v>0</v>
      </c>
      <c r="G53" s="31">
        <f t="shared" si="0"/>
        <v>873</v>
      </c>
      <c r="H53" s="31">
        <f t="shared" si="1"/>
        <v>62179</v>
      </c>
      <c r="I53" s="31">
        <v>679</v>
      </c>
      <c r="J53" s="31">
        <f t="shared" si="2"/>
        <v>62858</v>
      </c>
    </row>
    <row r="54" spans="1:10" ht="15" customHeight="1">
      <c r="A54" t="s">
        <v>52</v>
      </c>
      <c r="B54" s="31">
        <v>9814</v>
      </c>
      <c r="C54" s="31">
        <v>1148</v>
      </c>
      <c r="D54" s="31">
        <v>129</v>
      </c>
      <c r="E54" s="31">
        <v>0</v>
      </c>
      <c r="F54" s="31">
        <v>0</v>
      </c>
      <c r="G54" s="31">
        <f t="shared" si="0"/>
        <v>129</v>
      </c>
      <c r="H54" s="31">
        <f t="shared" si="1"/>
        <v>11091</v>
      </c>
      <c r="I54" s="31">
        <v>35</v>
      </c>
      <c r="J54" s="31">
        <f t="shared" si="2"/>
        <v>11126</v>
      </c>
    </row>
    <row r="55" spans="1:10" ht="15" customHeight="1">
      <c r="A55" t="s">
        <v>53</v>
      </c>
      <c r="B55" s="31">
        <v>11296</v>
      </c>
      <c r="C55" s="31">
        <v>1359</v>
      </c>
      <c r="D55" s="31">
        <v>154</v>
      </c>
      <c r="E55" s="31">
        <v>0</v>
      </c>
      <c r="F55" s="31">
        <v>0</v>
      </c>
      <c r="G55" s="31">
        <f t="shared" si="0"/>
        <v>154</v>
      </c>
      <c r="H55" s="31">
        <f t="shared" si="1"/>
        <v>12809</v>
      </c>
      <c r="I55" s="31">
        <v>153</v>
      </c>
      <c r="J55" s="31">
        <f t="shared" si="2"/>
        <v>12962</v>
      </c>
    </row>
    <row r="56" spans="1:10" ht="15" customHeight="1">
      <c r="A56" t="s">
        <v>54</v>
      </c>
      <c r="B56" s="31">
        <v>47769</v>
      </c>
      <c r="C56" s="31">
        <v>3897</v>
      </c>
      <c r="D56" s="31">
        <v>517</v>
      </c>
      <c r="E56" s="31">
        <v>1</v>
      </c>
      <c r="F56" s="31">
        <v>0</v>
      </c>
      <c r="G56" s="31">
        <f t="shared" si="0"/>
        <v>518</v>
      </c>
      <c r="H56" s="31">
        <f t="shared" si="1"/>
        <v>52184</v>
      </c>
      <c r="I56" s="31">
        <v>304</v>
      </c>
      <c r="J56" s="31">
        <f t="shared" si="2"/>
        <v>52488</v>
      </c>
    </row>
    <row r="57" spans="1:10" ht="15" customHeight="1">
      <c r="A57" t="s">
        <v>55</v>
      </c>
      <c r="B57" s="31">
        <v>8851</v>
      </c>
      <c r="C57" s="31">
        <v>1394</v>
      </c>
      <c r="D57" s="31">
        <v>144</v>
      </c>
      <c r="E57" s="31">
        <v>0</v>
      </c>
      <c r="F57" s="31">
        <v>0</v>
      </c>
      <c r="G57" s="31">
        <f t="shared" si="0"/>
        <v>144</v>
      </c>
      <c r="H57" s="31">
        <f t="shared" si="1"/>
        <v>10389</v>
      </c>
      <c r="I57" s="31">
        <v>73</v>
      </c>
      <c r="J57" s="31">
        <f t="shared" si="2"/>
        <v>10462</v>
      </c>
    </row>
    <row r="58" spans="1:10" ht="15" customHeight="1">
      <c r="A58" t="s">
        <v>56</v>
      </c>
      <c r="B58" s="31">
        <v>2751</v>
      </c>
      <c r="C58" s="31">
        <v>540</v>
      </c>
      <c r="D58" s="31">
        <v>68</v>
      </c>
      <c r="E58" s="31">
        <v>0</v>
      </c>
      <c r="F58" s="31">
        <v>0</v>
      </c>
      <c r="G58" s="31">
        <f t="shared" si="0"/>
        <v>68</v>
      </c>
      <c r="H58" s="31">
        <f t="shared" si="1"/>
        <v>3359</v>
      </c>
      <c r="I58" s="31">
        <v>19</v>
      </c>
      <c r="J58" s="31">
        <f t="shared" si="2"/>
        <v>3378</v>
      </c>
    </row>
    <row r="59" spans="1:10" ht="15" customHeight="1">
      <c r="A59" t="s">
        <v>57</v>
      </c>
      <c r="B59" s="31">
        <v>30680</v>
      </c>
      <c r="C59" s="31">
        <v>3609</v>
      </c>
      <c r="D59" s="31">
        <v>363</v>
      </c>
      <c r="E59" s="31">
        <v>2</v>
      </c>
      <c r="F59" s="31">
        <v>0</v>
      </c>
      <c r="G59" s="31">
        <f t="shared" si="0"/>
        <v>365</v>
      </c>
      <c r="H59" s="31">
        <f t="shared" si="1"/>
        <v>34654</v>
      </c>
      <c r="I59" s="31">
        <v>383</v>
      </c>
      <c r="J59" s="31">
        <f t="shared" si="2"/>
        <v>35037</v>
      </c>
    </row>
    <row r="60" spans="1:10" ht="15" customHeight="1">
      <c r="A60" t="s">
        <v>92</v>
      </c>
      <c r="B60" s="31">
        <v>8170</v>
      </c>
      <c r="C60" s="31">
        <v>874</v>
      </c>
      <c r="D60" s="31">
        <v>80</v>
      </c>
      <c r="E60" s="31">
        <v>0</v>
      </c>
      <c r="F60" s="31">
        <v>0</v>
      </c>
      <c r="G60" s="31">
        <f t="shared" si="0"/>
        <v>80</v>
      </c>
      <c r="H60" s="31">
        <f t="shared" si="1"/>
        <v>9124</v>
      </c>
      <c r="I60" s="31">
        <v>0</v>
      </c>
      <c r="J60" s="31">
        <f t="shared" si="2"/>
        <v>9124</v>
      </c>
    </row>
    <row r="61" spans="1:10" ht="15" customHeight="1">
      <c r="A61" t="s">
        <v>59</v>
      </c>
      <c r="B61" s="31">
        <v>283665</v>
      </c>
      <c r="C61" s="31">
        <v>29594</v>
      </c>
      <c r="D61" s="31">
        <v>4654</v>
      </c>
      <c r="E61" s="31">
        <v>1</v>
      </c>
      <c r="F61" s="31">
        <v>0</v>
      </c>
      <c r="G61" s="31">
        <f t="shared" si="0"/>
        <v>4655</v>
      </c>
      <c r="H61" s="31">
        <f t="shared" si="1"/>
        <v>317914</v>
      </c>
      <c r="I61" s="31">
        <v>2781</v>
      </c>
      <c r="J61" s="31">
        <f t="shared" si="2"/>
        <v>320695</v>
      </c>
    </row>
    <row r="62" spans="1:10" ht="15" customHeight="1">
      <c r="A62" t="s">
        <v>60</v>
      </c>
      <c r="B62" s="31">
        <v>29028</v>
      </c>
      <c r="C62" s="31">
        <v>3341</v>
      </c>
      <c r="D62" s="31">
        <v>439</v>
      </c>
      <c r="E62" s="31">
        <v>0</v>
      </c>
      <c r="F62" s="31">
        <v>0</v>
      </c>
      <c r="G62" s="31">
        <f t="shared" si="0"/>
        <v>439</v>
      </c>
      <c r="H62" s="31">
        <f t="shared" si="1"/>
        <v>32808</v>
      </c>
      <c r="I62" s="31">
        <v>17</v>
      </c>
      <c r="J62" s="31">
        <f t="shared" si="2"/>
        <v>32825</v>
      </c>
    </row>
    <row r="63" spans="1:10" ht="15" customHeight="1">
      <c r="A63" t="s">
        <v>61</v>
      </c>
      <c r="B63" s="31">
        <v>3613</v>
      </c>
      <c r="C63" s="31">
        <v>503</v>
      </c>
      <c r="D63" s="31">
        <v>64</v>
      </c>
      <c r="E63" s="31">
        <v>0</v>
      </c>
      <c r="F63" s="31">
        <v>0</v>
      </c>
      <c r="G63" s="31">
        <f t="shared" si="0"/>
        <v>64</v>
      </c>
      <c r="H63" s="31">
        <f t="shared" si="1"/>
        <v>4180</v>
      </c>
      <c r="I63" s="31">
        <v>0</v>
      </c>
      <c r="J63" s="31">
        <f t="shared" si="2"/>
        <v>4180</v>
      </c>
    </row>
    <row r="64" spans="1:10" ht="15" customHeight="1">
      <c r="A64" t="s">
        <v>62</v>
      </c>
      <c r="B64" s="31">
        <v>4974</v>
      </c>
      <c r="C64" s="31">
        <v>774</v>
      </c>
      <c r="D64" s="31">
        <v>66</v>
      </c>
      <c r="E64" s="31">
        <v>0</v>
      </c>
      <c r="F64" s="31">
        <v>0</v>
      </c>
      <c r="G64" s="31">
        <f t="shared" si="0"/>
        <v>66</v>
      </c>
      <c r="H64" s="31">
        <f t="shared" si="1"/>
        <v>5814</v>
      </c>
      <c r="I64" s="31">
        <v>49</v>
      </c>
      <c r="J64" s="31">
        <f t="shared" si="2"/>
        <v>5863</v>
      </c>
    </row>
    <row r="65" spans="1:10" ht="15" customHeight="1">
      <c r="A65" t="s">
        <v>63</v>
      </c>
      <c r="B65" s="31">
        <v>2296</v>
      </c>
      <c r="C65" s="31">
        <v>392</v>
      </c>
      <c r="D65" s="31">
        <v>39</v>
      </c>
      <c r="E65" s="31">
        <v>0</v>
      </c>
      <c r="F65" s="31">
        <v>0</v>
      </c>
      <c r="G65" s="31">
        <f t="shared" si="0"/>
        <v>39</v>
      </c>
      <c r="H65" s="31">
        <f t="shared" si="1"/>
        <v>2727</v>
      </c>
      <c r="I65" s="31">
        <v>13</v>
      </c>
      <c r="J65" s="31">
        <f t="shared" si="2"/>
        <v>2740</v>
      </c>
    </row>
    <row r="66" spans="1:10" ht="15" customHeight="1">
      <c r="A66" t="s">
        <v>64</v>
      </c>
      <c r="B66" s="31">
        <v>14374</v>
      </c>
      <c r="C66" s="31">
        <v>1672</v>
      </c>
      <c r="D66" s="31">
        <v>192</v>
      </c>
      <c r="E66" s="31">
        <v>0</v>
      </c>
      <c r="F66" s="31">
        <v>0</v>
      </c>
      <c r="G66" s="31">
        <f t="shared" si="0"/>
        <v>192</v>
      </c>
      <c r="H66" s="31">
        <f t="shared" si="1"/>
        <v>16238</v>
      </c>
      <c r="I66" s="31">
        <v>5</v>
      </c>
      <c r="J66" s="31">
        <f t="shared" si="2"/>
        <v>16243</v>
      </c>
    </row>
    <row r="67" spans="1:10" ht="15" customHeight="1">
      <c r="A67" t="s">
        <v>65</v>
      </c>
      <c r="B67" s="31">
        <v>44443</v>
      </c>
      <c r="C67" s="31">
        <v>4486</v>
      </c>
      <c r="D67" s="31">
        <v>524</v>
      </c>
      <c r="E67" s="31">
        <v>0</v>
      </c>
      <c r="F67" s="31">
        <v>0</v>
      </c>
      <c r="G67" s="31">
        <f t="shared" ref="G67:G79" si="3">SUM(D67:F67)</f>
        <v>524</v>
      </c>
      <c r="H67" s="31">
        <f t="shared" ref="H67:H79" si="4">B67+C67+G67</f>
        <v>49453</v>
      </c>
      <c r="I67" s="31">
        <v>469</v>
      </c>
      <c r="J67" s="31">
        <f t="shared" ref="J67:J79" si="5">B67+C67+G67+I67</f>
        <v>49922</v>
      </c>
    </row>
    <row r="68" spans="1:10" ht="15" customHeight="1">
      <c r="A68" t="s">
        <v>66</v>
      </c>
      <c r="B68" s="31">
        <v>5907</v>
      </c>
      <c r="C68" s="31">
        <v>675</v>
      </c>
      <c r="D68" s="31">
        <v>87</v>
      </c>
      <c r="E68" s="31">
        <v>0</v>
      </c>
      <c r="F68" s="31">
        <v>0</v>
      </c>
      <c r="G68" s="31">
        <f t="shared" si="3"/>
        <v>87</v>
      </c>
      <c r="H68" s="31">
        <f t="shared" si="4"/>
        <v>6669</v>
      </c>
      <c r="I68" s="31">
        <v>69</v>
      </c>
      <c r="J68" s="31">
        <f t="shared" si="5"/>
        <v>6738</v>
      </c>
    </row>
    <row r="69" spans="1:10" ht="15" customHeight="1">
      <c r="A69" t="s">
        <v>67</v>
      </c>
      <c r="B69" s="31">
        <v>611357</v>
      </c>
      <c r="C69" s="31">
        <v>64781</v>
      </c>
      <c r="D69" s="31">
        <v>12953</v>
      </c>
      <c r="E69" s="31">
        <v>47</v>
      </c>
      <c r="F69" s="31">
        <v>0</v>
      </c>
      <c r="G69" s="31">
        <f t="shared" si="3"/>
        <v>13000</v>
      </c>
      <c r="H69" s="31">
        <f t="shared" si="4"/>
        <v>689138</v>
      </c>
      <c r="I69" s="31">
        <v>1105</v>
      </c>
      <c r="J69" s="31">
        <f t="shared" si="5"/>
        <v>690243</v>
      </c>
    </row>
    <row r="70" spans="1:10" ht="15" customHeight="1">
      <c r="A70" t="s">
        <v>68</v>
      </c>
      <c r="B70" s="31">
        <v>101547</v>
      </c>
      <c r="C70" s="31">
        <v>8501</v>
      </c>
      <c r="D70" s="31">
        <v>1049</v>
      </c>
      <c r="E70" s="31">
        <v>4</v>
      </c>
      <c r="F70" s="31">
        <v>0</v>
      </c>
      <c r="G70" s="31">
        <f t="shared" si="3"/>
        <v>1053</v>
      </c>
      <c r="H70" s="31">
        <f t="shared" si="4"/>
        <v>111101</v>
      </c>
      <c r="I70" s="31">
        <v>893</v>
      </c>
      <c r="J70" s="31">
        <f t="shared" si="5"/>
        <v>111994</v>
      </c>
    </row>
    <row r="71" spans="1:10" ht="15" customHeight="1">
      <c r="A71" t="s">
        <v>69</v>
      </c>
      <c r="B71" s="31">
        <v>11010</v>
      </c>
      <c r="C71" s="31">
        <v>801</v>
      </c>
      <c r="D71" s="31">
        <v>33</v>
      </c>
      <c r="E71" s="31">
        <v>0</v>
      </c>
      <c r="F71" s="31">
        <v>0</v>
      </c>
      <c r="G71" s="31">
        <f t="shared" si="3"/>
        <v>33</v>
      </c>
      <c r="H71" s="31">
        <f t="shared" si="4"/>
        <v>11844</v>
      </c>
      <c r="I71" s="31">
        <v>25</v>
      </c>
      <c r="J71" s="31">
        <f t="shared" si="5"/>
        <v>11869</v>
      </c>
    </row>
    <row r="72" spans="1:10" ht="15" customHeight="1">
      <c r="A72" t="s">
        <v>70</v>
      </c>
      <c r="B72" s="31">
        <v>45113</v>
      </c>
      <c r="C72" s="31">
        <v>5300</v>
      </c>
      <c r="D72" s="31">
        <v>661</v>
      </c>
      <c r="E72" s="31">
        <v>1</v>
      </c>
      <c r="F72" s="31">
        <v>0</v>
      </c>
      <c r="G72" s="31">
        <f t="shared" si="3"/>
        <v>662</v>
      </c>
      <c r="H72" s="31">
        <f t="shared" si="4"/>
        <v>51075</v>
      </c>
      <c r="I72" s="31">
        <v>14</v>
      </c>
      <c r="J72" s="31">
        <f t="shared" si="5"/>
        <v>51089</v>
      </c>
    </row>
    <row r="73" spans="1:10" ht="15" customHeight="1">
      <c r="A73" t="s">
        <v>71</v>
      </c>
      <c r="B73" s="31">
        <v>19803</v>
      </c>
      <c r="C73" s="31">
        <v>1725</v>
      </c>
      <c r="D73" s="31">
        <v>172</v>
      </c>
      <c r="E73" s="31">
        <v>2</v>
      </c>
      <c r="F73" s="31">
        <v>0</v>
      </c>
      <c r="G73" s="31">
        <f t="shared" si="3"/>
        <v>174</v>
      </c>
      <c r="H73" s="31">
        <f t="shared" si="4"/>
        <v>21702</v>
      </c>
      <c r="I73" s="31">
        <v>214</v>
      </c>
      <c r="J73" s="31">
        <f t="shared" si="5"/>
        <v>21916</v>
      </c>
    </row>
    <row r="74" spans="1:10" ht="15" customHeight="1">
      <c r="A74" t="s">
        <v>72</v>
      </c>
      <c r="B74" s="31">
        <v>3056</v>
      </c>
      <c r="C74" s="31">
        <v>480</v>
      </c>
      <c r="D74" s="31">
        <v>49</v>
      </c>
      <c r="E74" s="31">
        <v>0</v>
      </c>
      <c r="F74" s="31">
        <v>0</v>
      </c>
      <c r="G74" s="31">
        <f t="shared" si="3"/>
        <v>49</v>
      </c>
      <c r="H74" s="31">
        <f t="shared" si="4"/>
        <v>3585</v>
      </c>
      <c r="I74" s="31">
        <v>3</v>
      </c>
      <c r="J74" s="31">
        <f t="shared" si="5"/>
        <v>3588</v>
      </c>
    </row>
    <row r="75" spans="1:10" ht="15" customHeight="1">
      <c r="A75" t="s">
        <v>73</v>
      </c>
      <c r="B75" s="31">
        <v>3231</v>
      </c>
      <c r="C75" s="31">
        <v>474</v>
      </c>
      <c r="D75" s="31">
        <v>53</v>
      </c>
      <c r="E75" s="31">
        <v>1</v>
      </c>
      <c r="F75" s="31">
        <v>0</v>
      </c>
      <c r="G75" s="31">
        <f t="shared" si="3"/>
        <v>54</v>
      </c>
      <c r="H75" s="31">
        <f t="shared" si="4"/>
        <v>3759</v>
      </c>
      <c r="I75" s="31">
        <v>4</v>
      </c>
      <c r="J75" s="31">
        <f t="shared" si="5"/>
        <v>3763</v>
      </c>
    </row>
    <row r="76" spans="1:10" ht="15" customHeight="1">
      <c r="A76" t="s">
        <v>74</v>
      </c>
      <c r="B76" s="31">
        <v>1786</v>
      </c>
      <c r="C76" s="31">
        <v>241</v>
      </c>
      <c r="D76" s="31">
        <v>20</v>
      </c>
      <c r="E76" s="31">
        <v>0</v>
      </c>
      <c r="F76" s="31">
        <v>0</v>
      </c>
      <c r="G76" s="31">
        <f t="shared" si="3"/>
        <v>20</v>
      </c>
      <c r="H76" s="31">
        <f t="shared" si="4"/>
        <v>2047</v>
      </c>
      <c r="I76" s="31">
        <v>5</v>
      </c>
      <c r="J76" s="31">
        <f t="shared" si="5"/>
        <v>2052</v>
      </c>
    </row>
    <row r="77" spans="1:10" ht="15" customHeight="1">
      <c r="A77" t="s">
        <v>75</v>
      </c>
      <c r="B77" s="31">
        <v>19033</v>
      </c>
      <c r="C77" s="31">
        <v>2435</v>
      </c>
      <c r="D77" s="31">
        <v>276</v>
      </c>
      <c r="E77" s="31">
        <v>0</v>
      </c>
      <c r="F77" s="31">
        <v>0</v>
      </c>
      <c r="G77" s="31">
        <f t="shared" si="3"/>
        <v>276</v>
      </c>
      <c r="H77" s="31">
        <f t="shared" si="4"/>
        <v>21744</v>
      </c>
      <c r="I77" s="31">
        <v>61</v>
      </c>
      <c r="J77" s="31">
        <f t="shared" si="5"/>
        <v>21805</v>
      </c>
    </row>
    <row r="78" spans="1:10" ht="15" customHeight="1">
      <c r="A78" t="s">
        <v>76</v>
      </c>
      <c r="B78" s="31">
        <v>36762</v>
      </c>
      <c r="C78" s="31">
        <v>1926</v>
      </c>
      <c r="D78" s="31">
        <v>435</v>
      </c>
      <c r="E78" s="31">
        <v>0</v>
      </c>
      <c r="F78" s="31">
        <v>0</v>
      </c>
      <c r="G78" s="31">
        <f t="shared" si="3"/>
        <v>435</v>
      </c>
      <c r="H78" s="31">
        <f t="shared" si="4"/>
        <v>39123</v>
      </c>
      <c r="I78" s="31">
        <v>390</v>
      </c>
      <c r="J78" s="31">
        <f t="shared" si="5"/>
        <v>39513</v>
      </c>
    </row>
    <row r="79" spans="1:10" ht="15" customHeight="1">
      <c r="A79" t="s">
        <v>77</v>
      </c>
      <c r="B79" s="31">
        <v>13429</v>
      </c>
      <c r="C79" s="31">
        <v>1170</v>
      </c>
      <c r="D79" s="31">
        <v>200</v>
      </c>
      <c r="E79" s="31">
        <v>0</v>
      </c>
      <c r="F79" s="31">
        <v>0</v>
      </c>
      <c r="G79" s="31">
        <f t="shared" si="3"/>
        <v>200</v>
      </c>
      <c r="H79" s="31">
        <f t="shared" si="4"/>
        <v>14799</v>
      </c>
      <c r="I79" s="31">
        <v>39</v>
      </c>
      <c r="J79" s="31">
        <f t="shared" si="5"/>
        <v>14838</v>
      </c>
    </row>
    <row r="80" spans="1:10" ht="15" customHeight="1">
      <c r="A80" s="12" t="s">
        <v>104</v>
      </c>
      <c r="B80" s="9">
        <f>SUM(B2:B79)</f>
        <v>4260374</v>
      </c>
      <c r="C80" s="9">
        <f t="shared" ref="C80:J80" si="6">SUM(C2:C79)</f>
        <v>422274</v>
      </c>
      <c r="D80" s="9">
        <f t="shared" si="6"/>
        <v>48799</v>
      </c>
      <c r="E80" s="9">
        <f t="shared" si="6"/>
        <v>136</v>
      </c>
      <c r="F80" s="9">
        <f t="shared" si="6"/>
        <v>376</v>
      </c>
      <c r="G80" s="9">
        <f t="shared" si="6"/>
        <v>49311</v>
      </c>
      <c r="H80" s="9">
        <f t="shared" si="6"/>
        <v>4731959</v>
      </c>
      <c r="I80" s="9">
        <f t="shared" si="6"/>
        <v>16618</v>
      </c>
      <c r="J80" s="9">
        <f t="shared" si="6"/>
        <v>4748577</v>
      </c>
    </row>
    <row r="81" spans="4:4" ht="15" customHeight="1">
      <c r="D81" s="7"/>
    </row>
    <row r="82" spans="4:4" ht="15" customHeight="1"/>
    <row r="83" spans="4:4" ht="15" customHeight="1"/>
    <row r="84" spans="4:4" ht="15" customHeight="1"/>
    <row r="85" spans="4:4" ht="15" customHeight="1"/>
    <row r="86" spans="4:4" ht="15" customHeight="1"/>
    <row r="87" spans="4:4" ht="15" customHeight="1"/>
    <row r="88" spans="4:4" ht="15" customHeight="1"/>
    <row r="89" spans="4:4" ht="15" customHeight="1"/>
    <row r="90" spans="4:4" ht="15" customHeight="1"/>
    <row r="91" spans="4:4" ht="15" customHeight="1"/>
    <row r="92" spans="4:4" ht="15" customHeight="1"/>
    <row r="93" spans="4:4" ht="15" customHeight="1"/>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sheetData>
  <phoneticPr fontId="22" type="noConversion"/>
  <pageMargins left="0.7" right="0.7" top="0.75" bottom="0.75" header="0.3" footer="0.3"/>
  <pageSetup scale="70" orientation="landscape" horizontalDpi="1200" verticalDpi="1200" r:id="rId1"/>
</worksheet>
</file>

<file path=xl/worksheets/sheet4.xml><?xml version="1.0" encoding="utf-8"?>
<worksheet xmlns="http://schemas.openxmlformats.org/spreadsheetml/2006/main" xmlns:r="http://schemas.openxmlformats.org/officeDocument/2006/relationships">
  <dimension ref="A1:N81"/>
  <sheetViews>
    <sheetView topLeftCell="D1" zoomScaleNormal="100" workbookViewId="0">
      <selection activeCell="G36" sqref="G36"/>
    </sheetView>
  </sheetViews>
  <sheetFormatPr defaultRowHeight="15"/>
  <cols>
    <col min="1" max="1" width="45.85546875" bestFit="1" customWidth="1"/>
    <col min="2" max="2" width="24" style="10" bestFit="1" customWidth="1"/>
    <col min="3" max="3" width="13.42578125" bestFit="1" customWidth="1"/>
    <col min="4" max="4" width="13" bestFit="1" customWidth="1"/>
    <col min="5" max="5" width="13.42578125" bestFit="1" customWidth="1"/>
    <col min="6" max="6" width="16.28515625" style="10" bestFit="1" customWidth="1"/>
    <col min="7" max="7" width="11.140625" bestFit="1" customWidth="1"/>
    <col min="8" max="8" width="9.7109375" bestFit="1" customWidth="1"/>
    <col min="9" max="9" width="9.5703125" bestFit="1" customWidth="1"/>
    <col min="10" max="10" width="16.28515625" style="10" bestFit="1" customWidth="1"/>
    <col min="11" max="11" width="13.85546875" customWidth="1"/>
    <col min="12" max="12" width="11.42578125" customWidth="1"/>
    <col min="13" max="13" width="13.7109375" customWidth="1"/>
    <col min="14" max="14" width="18.85546875" customWidth="1"/>
  </cols>
  <sheetData>
    <row r="1" spans="1:14" ht="28.5" customHeight="1" thickBot="1">
      <c r="A1" s="55" t="s">
        <v>113</v>
      </c>
      <c r="B1" s="19" t="s">
        <v>106</v>
      </c>
      <c r="C1" s="49" t="s">
        <v>140</v>
      </c>
      <c r="D1" s="50"/>
      <c r="E1" s="50"/>
      <c r="F1" s="51"/>
      <c r="G1" s="52" t="s">
        <v>108</v>
      </c>
      <c r="H1" s="53"/>
      <c r="I1" s="53"/>
      <c r="J1" s="54"/>
      <c r="K1" s="52" t="s">
        <v>105</v>
      </c>
      <c r="L1" s="53"/>
      <c r="M1" s="53"/>
      <c r="N1" s="54"/>
    </row>
    <row r="2" spans="1:14" ht="15.75" thickBot="1">
      <c r="A2" s="56"/>
      <c r="B2" s="44" t="s">
        <v>107</v>
      </c>
      <c r="C2" s="36" t="s">
        <v>98</v>
      </c>
      <c r="D2" s="45" t="s">
        <v>99</v>
      </c>
      <c r="E2" s="36" t="s">
        <v>100</v>
      </c>
      <c r="F2" s="46" t="s">
        <v>101</v>
      </c>
      <c r="G2" s="36" t="s">
        <v>98</v>
      </c>
      <c r="H2" s="36" t="s">
        <v>99</v>
      </c>
      <c r="I2" s="36" t="s">
        <v>100</v>
      </c>
      <c r="J2" s="47" t="s">
        <v>101</v>
      </c>
      <c r="K2" s="36" t="s">
        <v>98</v>
      </c>
      <c r="L2" s="48" t="s">
        <v>99</v>
      </c>
      <c r="M2" s="36" t="s">
        <v>100</v>
      </c>
      <c r="N2" s="40" t="s">
        <v>101</v>
      </c>
    </row>
    <row r="3" spans="1:14">
      <c r="A3" s="43" t="s">
        <v>0</v>
      </c>
      <c r="B3" s="21">
        <v>0</v>
      </c>
      <c r="C3" s="23">
        <f ca="1">B3*'Distribution Revenue by Class'!G2</f>
        <v>0</v>
      </c>
      <c r="D3" s="23">
        <f ca="1">B3*'Distribution Revenue by Class'!H2</f>
        <v>0</v>
      </c>
      <c r="E3" s="23">
        <f ca="1">B3*'Distribution Revenue by Class'!I2</f>
        <v>0</v>
      </c>
      <c r="F3" s="27">
        <f ca="1">B3*'Distribution Revenue by Class'!J2</f>
        <v>0</v>
      </c>
      <c r="G3" s="27">
        <f ca="1">C3/'Number of Customers by Class'!B2</f>
        <v>0</v>
      </c>
      <c r="H3" s="27">
        <f ca="1">D3/'Number of Customers by Class'!C2</f>
        <v>0</v>
      </c>
      <c r="I3" s="27">
        <f ca="1">E3/'Number of Customers by Class'!G2</f>
        <v>0</v>
      </c>
      <c r="J3" s="27">
        <v>0</v>
      </c>
      <c r="K3" s="27">
        <f t="shared" ref="K3:N4" si="0">G3/12</f>
        <v>0</v>
      </c>
      <c r="L3" s="27">
        <f t="shared" si="0"/>
        <v>0</v>
      </c>
      <c r="M3" s="27">
        <f t="shared" si="0"/>
        <v>0</v>
      </c>
      <c r="N3" s="27">
        <f t="shared" si="0"/>
        <v>0</v>
      </c>
    </row>
    <row r="4" spans="1:14">
      <c r="A4" t="s">
        <v>1</v>
      </c>
      <c r="B4" s="20">
        <v>7567.8505057914008</v>
      </c>
      <c r="C4" s="23">
        <f ca="1">B4*'Distribution Revenue by Class'!G3</f>
        <v>4924.5338047796558</v>
      </c>
      <c r="D4" s="23">
        <f ca="1">B4*'Distribution Revenue by Class'!H3</f>
        <v>1811.0661327980572</v>
      </c>
      <c r="E4" s="23">
        <f ca="1">B4*'Distribution Revenue by Class'!I3</f>
        <v>661.51096088948918</v>
      </c>
      <c r="F4" s="27">
        <f ca="1">B4*'Distribution Revenue by Class'!J3</f>
        <v>170.73960732419783</v>
      </c>
      <c r="G4" s="27">
        <f ca="1">C4/'Number of Customers by Class'!B3</f>
        <v>3.4802359044379192</v>
      </c>
      <c r="H4" s="27">
        <f ca="1">D4/'Number of Customers by Class'!C3</f>
        <v>8.0491828124358094</v>
      </c>
      <c r="I4" s="27">
        <f ca="1">E4/'Number of Customers by Class'!G3</f>
        <v>30.068680040431328</v>
      </c>
      <c r="J4" s="27">
        <f ca="1">F4/'Number of Customers by Class'!I3</f>
        <v>21.342450915524729</v>
      </c>
      <c r="K4" s="27">
        <f t="shared" si="0"/>
        <v>0.29001965870315993</v>
      </c>
      <c r="L4" s="27">
        <f t="shared" si="0"/>
        <v>0.67076523436965074</v>
      </c>
      <c r="M4" s="27">
        <f t="shared" si="0"/>
        <v>2.5057233367026108</v>
      </c>
      <c r="N4" s="27">
        <f t="shared" si="0"/>
        <v>1.7785375762937274</v>
      </c>
    </row>
    <row r="5" spans="1:14">
      <c r="A5" t="s">
        <v>2</v>
      </c>
      <c r="B5" s="20">
        <v>149121.95945110612</v>
      </c>
      <c r="C5" s="23">
        <f ca="1">B5*'Distribution Revenue by Class'!G4</f>
        <v>82797.369438818641</v>
      </c>
      <c r="D5" s="23">
        <f ca="1">B5*'Distribution Revenue by Class'!H4</f>
        <v>25316.314262768359</v>
      </c>
      <c r="E5" s="23">
        <f ca="1">B5*'Distribution Revenue by Class'!I4</f>
        <v>40156.40285282785</v>
      </c>
      <c r="F5" s="27">
        <f ca="1">B5*'Distribution Revenue by Class'!J4</f>
        <v>851.87289669125903</v>
      </c>
      <c r="G5" s="27">
        <f ca="1">C5/'Number of Customers by Class'!B4</f>
        <v>2.6351804404461694</v>
      </c>
      <c r="H5" s="27">
        <f ca="1">D5/'Number of Customers by Class'!C4</f>
        <v>7.2229141976514573</v>
      </c>
      <c r="I5" s="27">
        <f ca="1">E5/'Number of Customers by Class'!G4</f>
        <v>100.89548455484385</v>
      </c>
      <c r="J5" s="27">
        <f ca="1">F5/'Number of Customers by Class'!I4</f>
        <v>3.3146805318726034</v>
      </c>
      <c r="K5" s="27">
        <f t="shared" ref="K5:K68" si="1">G5/12</f>
        <v>0.21959837003718077</v>
      </c>
      <c r="L5" s="27">
        <f t="shared" ref="L5:L68" si="2">H5/12</f>
        <v>0.60190951647095481</v>
      </c>
      <c r="M5" s="27">
        <f t="shared" ref="M5:M68" si="3">I5/12</f>
        <v>8.4079570462369873</v>
      </c>
      <c r="N5" s="27">
        <f t="shared" ref="N5:N68" si="4">J5/12</f>
        <v>0.27622337765605026</v>
      </c>
    </row>
    <row r="6" spans="1:14">
      <c r="A6" t="s">
        <v>3</v>
      </c>
      <c r="B6" s="20">
        <v>41665.205117258556</v>
      </c>
      <c r="C6" s="23">
        <f ca="1">B6*'Distribution Revenue by Class'!G5</f>
        <v>20930.851895789398</v>
      </c>
      <c r="D6" s="23">
        <f ca="1">B6*'Distribution Revenue by Class'!H5</f>
        <v>7060.398069102981</v>
      </c>
      <c r="E6" s="23">
        <f ca="1">B6*'Distribution Revenue by Class'!I5</f>
        <v>13562.871862591117</v>
      </c>
      <c r="F6" s="27">
        <f ca="1">B6*'Distribution Revenue by Class'!J5</f>
        <v>111.08328977506318</v>
      </c>
      <c r="G6" s="27">
        <f ca="1">C6/'Number of Customers by Class'!B5</f>
        <v>2.5616022391126418</v>
      </c>
      <c r="H6" s="27">
        <f ca="1">D6/'Number of Customers by Class'!C5</f>
        <v>5.4902006758188033</v>
      </c>
      <c r="I6" s="27">
        <f ca="1">E6/'Number of Customers by Class'!G5</f>
        <v>127.95162134519921</v>
      </c>
      <c r="J6" s="27">
        <f ca="1">F6/'Number of Customers by Class'!I5</f>
        <v>2.1781037210796703</v>
      </c>
      <c r="K6" s="27">
        <f t="shared" si="1"/>
        <v>0.21346685325938683</v>
      </c>
      <c r="L6" s="27">
        <f t="shared" si="2"/>
        <v>0.45751672298490026</v>
      </c>
      <c r="M6" s="27">
        <f t="shared" si="3"/>
        <v>10.662635112099935</v>
      </c>
      <c r="N6" s="27">
        <f t="shared" si="4"/>
        <v>0.18150864342330586</v>
      </c>
    </row>
    <row r="7" spans="1:14">
      <c r="A7" t="s">
        <v>4</v>
      </c>
      <c r="B7" s="20">
        <v>126681.65828401051</v>
      </c>
      <c r="C7" s="23">
        <f ca="1">B7*'Distribution Revenue by Class'!G6</f>
        <v>70839.241598644279</v>
      </c>
      <c r="D7" s="23">
        <f ca="1">B7*'Distribution Revenue by Class'!H6</f>
        <v>11994.6387730279</v>
      </c>
      <c r="E7" s="23">
        <f ca="1">B7*'Distribution Revenue by Class'!I6</f>
        <v>43152.924919443933</v>
      </c>
      <c r="F7" s="27">
        <f ca="1">B7*'Distribution Revenue by Class'!J6</f>
        <v>694.85299289439672</v>
      </c>
      <c r="G7" s="27">
        <f ca="1">C7/'Number of Customers by Class'!B6</f>
        <v>2.0780674586712511</v>
      </c>
      <c r="H7" s="27">
        <f ca="1">D7/'Number of Customers by Class'!C6</f>
        <v>4.4081730147107319</v>
      </c>
      <c r="I7" s="27">
        <f ca="1">E7/'Number of Customers by Class'!G6</f>
        <v>104.48650101560274</v>
      </c>
      <c r="J7" s="27">
        <f ca="1">F7/'Number of Customers by Class'!I6</f>
        <v>1.5614673997626893</v>
      </c>
      <c r="K7" s="27">
        <f t="shared" si="1"/>
        <v>0.17317228822260425</v>
      </c>
      <c r="L7" s="27">
        <f t="shared" si="2"/>
        <v>0.3673477512258943</v>
      </c>
      <c r="M7" s="27">
        <f t="shared" si="3"/>
        <v>8.7072084179668945</v>
      </c>
      <c r="N7" s="27">
        <f t="shared" si="4"/>
        <v>0.13012228331355744</v>
      </c>
    </row>
    <row r="8" spans="1:14">
      <c r="A8" t="s">
        <v>5</v>
      </c>
      <c r="B8" s="20">
        <v>229874.31968938548</v>
      </c>
      <c r="C8" s="23">
        <f ca="1">B8*'Distribution Revenue by Class'!G7</f>
        <v>142064.23877008515</v>
      </c>
      <c r="D8" s="23">
        <f ca="1">B8*'Distribution Revenue by Class'!H7</f>
        <v>32765.258007847631</v>
      </c>
      <c r="E8" s="23">
        <f ca="1">B8*'Distribution Revenue by Class'!I7</f>
        <v>53957.00200800239</v>
      </c>
      <c r="F8" s="27">
        <f ca="1">B8*'Distribution Revenue by Class'!J7</f>
        <v>1087.8209034502988</v>
      </c>
      <c r="G8" s="27">
        <f ca="1">C8/'Number of Customers by Class'!B7</f>
        <v>2.4673354192588342</v>
      </c>
      <c r="H8" s="27">
        <f ca="1">D8/'Number of Customers by Class'!C7</f>
        <v>6.5873055906408586</v>
      </c>
      <c r="I8" s="27">
        <f ca="1">E8/'Number of Customers by Class'!G7</f>
        <v>55.058165314288154</v>
      </c>
      <c r="J8" s="27">
        <f ca="1">F8/'Number of Customers by Class'!I7</f>
        <v>41.839265517319184</v>
      </c>
      <c r="K8" s="27">
        <f t="shared" si="1"/>
        <v>0.20561128493823619</v>
      </c>
      <c r="L8" s="27">
        <f t="shared" si="2"/>
        <v>0.54894213255340485</v>
      </c>
      <c r="M8" s="27">
        <f t="shared" si="3"/>
        <v>4.5881804428573458</v>
      </c>
      <c r="N8" s="27">
        <f t="shared" si="4"/>
        <v>3.4866054597765985</v>
      </c>
    </row>
    <row r="9" spans="1:14">
      <c r="A9" t="s">
        <v>6</v>
      </c>
      <c r="B9" s="20">
        <v>194554.99215365658</v>
      </c>
      <c r="C9" s="23">
        <f ca="1">B9*'Distribution Revenue by Class'!G8</f>
        <v>95450.300189005167</v>
      </c>
      <c r="D9" s="23">
        <f ca="1">B9*'Distribution Revenue by Class'!H8</f>
        <v>26449.004623383484</v>
      </c>
      <c r="E9" s="23">
        <f ca="1">B9*'Distribution Revenue by Class'!I8</f>
        <v>71988.756831521925</v>
      </c>
      <c r="F9" s="27">
        <f ca="1">B9*'Distribution Revenue by Class'!J8</f>
        <v>666.93050974600442</v>
      </c>
      <c r="G9" s="27">
        <f ca="1">C9/'Number of Customers by Class'!B8</f>
        <v>2.1303492955921253</v>
      </c>
      <c r="H9" s="27">
        <f ca="1">D9/'Number of Customers by Class'!C8</f>
        <v>5.7248927756241308</v>
      </c>
      <c r="I9" s="27">
        <f ca="1">E9/'Number of Customers by Class'!G8</f>
        <v>101.25000960832901</v>
      </c>
      <c r="J9" s="27">
        <f ca="1">F9/'Number of Customers by Class'!I8</f>
        <v>10.260469380707761</v>
      </c>
      <c r="K9" s="27">
        <f t="shared" si="1"/>
        <v>0.17752910796601043</v>
      </c>
      <c r="L9" s="27">
        <f t="shared" si="2"/>
        <v>0.47707439796867757</v>
      </c>
      <c r="M9" s="27">
        <f t="shared" si="3"/>
        <v>8.4375008006940835</v>
      </c>
      <c r="N9" s="27">
        <f t="shared" si="4"/>
        <v>0.85503911505898011</v>
      </c>
    </row>
    <row r="10" spans="1:14">
      <c r="A10" t="s">
        <v>7</v>
      </c>
      <c r="B10" s="21">
        <v>0</v>
      </c>
      <c r="C10" s="23">
        <f ca="1">B10*'Distribution Revenue by Class'!G9</f>
        <v>0</v>
      </c>
      <c r="D10" s="23">
        <f ca="1">B10*'Distribution Revenue by Class'!H9</f>
        <v>0</v>
      </c>
      <c r="E10" s="23">
        <f ca="1">B10*'Distribution Revenue by Class'!I9</f>
        <v>0</v>
      </c>
      <c r="F10" s="27">
        <f ca="1">B10*'Distribution Revenue by Class'!J9</f>
        <v>0</v>
      </c>
      <c r="G10" s="27">
        <f ca="1">C10/'Number of Customers by Class'!B9</f>
        <v>0</v>
      </c>
      <c r="H10" s="27">
        <f ca="1">D10/'Number of Customers by Class'!C9</f>
        <v>0</v>
      </c>
      <c r="I10" s="27">
        <f ca="1">E10/'Number of Customers by Class'!G9</f>
        <v>0</v>
      </c>
      <c r="J10" s="27">
        <v>0</v>
      </c>
      <c r="K10" s="27">
        <f t="shared" si="1"/>
        <v>0</v>
      </c>
      <c r="L10" s="27">
        <f t="shared" si="2"/>
        <v>0</v>
      </c>
      <c r="M10" s="27">
        <f t="shared" si="3"/>
        <v>0</v>
      </c>
      <c r="N10" s="27">
        <f t="shared" si="4"/>
        <v>0</v>
      </c>
    </row>
    <row r="11" spans="1:14">
      <c r="A11" t="s">
        <v>8</v>
      </c>
      <c r="B11" s="20">
        <v>25370.611721245383</v>
      </c>
      <c r="C11" s="23">
        <f ca="1">B11*'Distribution Revenue by Class'!G10</f>
        <v>14794.751734762378</v>
      </c>
      <c r="D11" s="23">
        <f ca="1">B11*'Distribution Revenue by Class'!H10</f>
        <v>4654.2521107853545</v>
      </c>
      <c r="E11" s="23">
        <f ca="1">B11*'Distribution Revenue by Class'!I10</f>
        <v>5826.5023608204529</v>
      </c>
      <c r="F11" s="27">
        <f ca="1">B11*'Distribution Revenue by Class'!J10</f>
        <v>95.105514877198956</v>
      </c>
      <c r="G11" s="27">
        <f ca="1">C11/'Number of Customers by Class'!B10</f>
        <v>2.6405053961739031</v>
      </c>
      <c r="H11" s="27">
        <f ca="1">D11/'Number of Customers by Class'!C10</f>
        <v>6.5185603792511966</v>
      </c>
      <c r="I11" s="27">
        <f ca="1">E11/'Number of Customers by Class'!G10</f>
        <v>92.4841644574675</v>
      </c>
      <c r="J11" s="27">
        <f ca="1">F11/'Number of Customers by Class'!I10</f>
        <v>47.552757438599478</v>
      </c>
      <c r="K11" s="27">
        <f t="shared" si="1"/>
        <v>0.22004211634782525</v>
      </c>
      <c r="L11" s="27">
        <f t="shared" si="2"/>
        <v>0.54321336493759975</v>
      </c>
      <c r="M11" s="27">
        <f t="shared" si="3"/>
        <v>7.7070137047889586</v>
      </c>
      <c r="N11" s="27">
        <f t="shared" si="4"/>
        <v>3.9627297865499567</v>
      </c>
    </row>
    <row r="12" spans="1:14">
      <c r="A12" t="s">
        <v>9</v>
      </c>
      <c r="B12" s="20">
        <v>5314.2207925624198</v>
      </c>
      <c r="C12" s="23">
        <f ca="1">B12*'Distribution Revenue by Class'!G11</f>
        <v>3649.3275173757324</v>
      </c>
      <c r="D12" s="23">
        <f ca="1">B12*'Distribution Revenue by Class'!H11</f>
        <v>1064.470528334394</v>
      </c>
      <c r="E12" s="23">
        <f ca="1">B12*'Distribution Revenue by Class'!I11</f>
        <v>586.7661343180846</v>
      </c>
      <c r="F12" s="27">
        <f ca="1">B12*'Distribution Revenue by Class'!J11</f>
        <v>13.656612534208518</v>
      </c>
      <c r="G12" s="27">
        <f ca="1">C12/'Number of Customers by Class'!B11</f>
        <v>3.1899716060976684</v>
      </c>
      <c r="H12" s="27">
        <f ca="1">D12/'Number of Customers by Class'!C11</f>
        <v>6.570805730459222</v>
      </c>
      <c r="I12" s="27">
        <f ca="1">E12/'Number of Customers by Class'!G11</f>
        <v>41.911866737006044</v>
      </c>
      <c r="J12" s="27">
        <f ca="1">F12/'Number of Customers by Class'!I11</f>
        <v>2.2761020890347532</v>
      </c>
      <c r="K12" s="27">
        <f t="shared" si="1"/>
        <v>0.2658309671748057</v>
      </c>
      <c r="L12" s="27">
        <f t="shared" si="2"/>
        <v>0.54756714420493513</v>
      </c>
      <c r="M12" s="27">
        <f t="shared" si="3"/>
        <v>3.4926555614171702</v>
      </c>
      <c r="N12" s="27">
        <f t="shared" si="4"/>
        <v>0.18967517408622944</v>
      </c>
    </row>
    <row r="13" spans="1:14">
      <c r="A13" t="s">
        <v>10</v>
      </c>
      <c r="B13" s="20">
        <v>134064.07794842109</v>
      </c>
      <c r="C13" s="23">
        <f ca="1">B13*'Distribution Revenue by Class'!G12</f>
        <v>82892.825845885192</v>
      </c>
      <c r="D13" s="23">
        <f ca="1">B13*'Distribution Revenue by Class'!H12</f>
        <v>21349.101193999646</v>
      </c>
      <c r="E13" s="23">
        <f ca="1">B13*'Distribution Revenue by Class'!I12</f>
        <v>29696.322683406437</v>
      </c>
      <c r="F13" s="27">
        <f ca="1">B13*'Distribution Revenue by Class'!J12</f>
        <v>125.82822512981267</v>
      </c>
      <c r="G13" s="27">
        <f ca="1">C13/'Number of Customers by Class'!B12</f>
        <v>2.9123010872320272</v>
      </c>
      <c r="H13" s="27">
        <f ca="1">D13/'Number of Customers by Class'!C12</f>
        <v>6.8823666002577841</v>
      </c>
      <c r="I13" s="27">
        <f ca="1">E13/'Number of Customers by Class'!G12</f>
        <v>72.253826480307637</v>
      </c>
      <c r="J13" s="27">
        <f ca="1">F13/'Number of Customers by Class'!I12</f>
        <v>0.65535533921777434</v>
      </c>
      <c r="K13" s="27">
        <f t="shared" si="1"/>
        <v>0.24269175726933559</v>
      </c>
      <c r="L13" s="27">
        <f t="shared" si="2"/>
        <v>0.57353055002148201</v>
      </c>
      <c r="M13" s="27">
        <f t="shared" si="3"/>
        <v>6.0211522066923031</v>
      </c>
      <c r="N13" s="27">
        <f t="shared" si="4"/>
        <v>5.4612944934814528E-2</v>
      </c>
    </row>
    <row r="14" spans="1:14">
      <c r="A14" t="s">
        <v>11</v>
      </c>
      <c r="B14" s="20">
        <v>4702.319567073655</v>
      </c>
      <c r="C14" s="23">
        <f ca="1">B14*'Distribution Revenue by Class'!G13</f>
        <v>2650.8092275499962</v>
      </c>
      <c r="D14" s="23">
        <f ca="1">B14*'Distribution Revenue by Class'!H13</f>
        <v>935.1712198204566</v>
      </c>
      <c r="E14" s="23">
        <f ca="1">B14*'Distribution Revenue by Class'!I13</f>
        <v>1099.8985915833864</v>
      </c>
      <c r="F14" s="27">
        <f ca="1">B14*'Distribution Revenue by Class'!J13</f>
        <v>16.440528119815671</v>
      </c>
      <c r="G14" s="27">
        <f ca="1">C14/'Number of Customers by Class'!B13</f>
        <v>1.8786741513465601</v>
      </c>
      <c r="H14" s="27">
        <f ca="1">D14/'Number of Customers by Class'!C13</f>
        <v>4.2315439810880386</v>
      </c>
      <c r="I14" s="27">
        <f ca="1">E14/'Number of Customers by Class'!G13</f>
        <v>64.699917151963902</v>
      </c>
      <c r="J14" s="27">
        <f ca="1">F14/'Number of Customers by Class'!I13</f>
        <v>1.4945934654377881</v>
      </c>
      <c r="K14" s="27">
        <f t="shared" si="1"/>
        <v>0.15655617927888002</v>
      </c>
      <c r="L14" s="27">
        <f t="shared" si="2"/>
        <v>0.35262866509066987</v>
      </c>
      <c r="M14" s="27">
        <f t="shared" si="3"/>
        <v>5.3916597626636582</v>
      </c>
      <c r="N14" s="27">
        <f t="shared" si="4"/>
        <v>0.12454945545314901</v>
      </c>
    </row>
    <row r="15" spans="1:14">
      <c r="A15" t="s">
        <v>87</v>
      </c>
      <c r="B15" s="20">
        <v>46485.633117006575</v>
      </c>
      <c r="C15" s="23">
        <f ca="1">B15*'Distribution Revenue by Class'!G14</f>
        <v>32518.445690783788</v>
      </c>
      <c r="D15" s="23">
        <f ca="1">B15*'Distribution Revenue by Class'!H14</f>
        <v>7637.6396840372754</v>
      </c>
      <c r="E15" s="23">
        <f ca="1">B15*'Distribution Revenue by Class'!I14</f>
        <v>6252.9983495874703</v>
      </c>
      <c r="F15" s="27">
        <f ca="1">B15*'Distribution Revenue by Class'!J14</f>
        <v>76.549392598041152</v>
      </c>
      <c r="G15" s="27">
        <f ca="1">C15/'Number of Customers by Class'!B14</f>
        <v>2.4725095567810058</v>
      </c>
      <c r="H15" s="27">
        <f ca="1">D15/'Number of Customers by Class'!C14</f>
        <v>4.7468239179846332</v>
      </c>
      <c r="I15" s="27">
        <f ca="1">E15/'Number of Customers by Class'!G14</f>
        <v>53.444430338354451</v>
      </c>
      <c r="J15" s="27">
        <f ca="1">F15/'Number of Customers by Class'!I14</f>
        <v>2.5516464199347051</v>
      </c>
      <c r="K15" s="27">
        <f t="shared" si="1"/>
        <v>0.20604246306508381</v>
      </c>
      <c r="L15" s="27">
        <f t="shared" si="2"/>
        <v>0.39556865983205275</v>
      </c>
      <c r="M15" s="27">
        <f t="shared" si="3"/>
        <v>4.4537025281962039</v>
      </c>
      <c r="N15" s="27">
        <f t="shared" si="4"/>
        <v>0.21263720166122543</v>
      </c>
    </row>
    <row r="16" spans="1:14">
      <c r="A16" t="s">
        <v>13</v>
      </c>
      <c r="B16" s="20">
        <v>4271.7935581441689</v>
      </c>
      <c r="C16" s="23">
        <f ca="1">B16*'Distribution Revenue by Class'!G15</f>
        <v>3111.5528910400399</v>
      </c>
      <c r="D16" s="23">
        <f ca="1">B16*'Distribution Revenue by Class'!H15</f>
        <v>679.51201708692736</v>
      </c>
      <c r="E16" s="23">
        <f ca="1">B16*'Distribution Revenue by Class'!I15</f>
        <v>480.7286500172018</v>
      </c>
      <c r="F16" s="27">
        <f ca="1">B16*'Distribution Revenue by Class'!J15</f>
        <v>0</v>
      </c>
      <c r="G16" s="27">
        <f ca="1">C16/'Number of Customers by Class'!B15</f>
        <v>1.7709464377006487</v>
      </c>
      <c r="H16" s="27">
        <f ca="1">D16/'Number of Customers by Class'!C15</f>
        <v>3.9506512621332988</v>
      </c>
      <c r="I16" s="27">
        <f ca="1">E16/'Number of Customers by Class'!G15</f>
        <v>40.060720834766819</v>
      </c>
      <c r="J16" s="27">
        <v>0</v>
      </c>
      <c r="K16" s="27">
        <f t="shared" si="1"/>
        <v>0.14757886980838739</v>
      </c>
      <c r="L16" s="27">
        <f t="shared" si="2"/>
        <v>0.32922093851110823</v>
      </c>
      <c r="M16" s="27">
        <f t="shared" si="3"/>
        <v>3.3383934028972351</v>
      </c>
      <c r="N16" s="27">
        <f t="shared" si="4"/>
        <v>0</v>
      </c>
    </row>
    <row r="17" spans="1:14">
      <c r="A17" t="s">
        <v>14</v>
      </c>
      <c r="B17" s="20">
        <v>28387.690730789076</v>
      </c>
      <c r="C17" s="23">
        <f ca="1">B17*'Distribution Revenue by Class'!G16</f>
        <v>15787.356013639555</v>
      </c>
      <c r="D17" s="23">
        <f ca="1">B17*'Distribution Revenue by Class'!H16</f>
        <v>1560.8497719752741</v>
      </c>
      <c r="E17" s="23">
        <f ca="1">B17*'Distribution Revenue by Class'!I16</f>
        <v>11039.484945174248</v>
      </c>
      <c r="F17" s="27">
        <f ca="1">B17*'Distribution Revenue by Class'!J16</f>
        <v>0</v>
      </c>
      <c r="G17" s="27">
        <f ca="1">C17/'Number of Customers by Class'!B16</f>
        <v>1.603917099831307</v>
      </c>
      <c r="H17" s="27">
        <f ca="1">D17/'Number of Customers by Class'!C16</f>
        <v>1.3596252369122597</v>
      </c>
      <c r="I17" s="27">
        <f ca="1">E17/'Number of Customers by Class'!G16</f>
        <v>91.235412770035111</v>
      </c>
      <c r="J17" s="27">
        <v>0</v>
      </c>
      <c r="K17" s="27">
        <f t="shared" si="1"/>
        <v>0.1336597583192756</v>
      </c>
      <c r="L17" s="27">
        <f t="shared" si="2"/>
        <v>0.11330210307602163</v>
      </c>
      <c r="M17" s="27">
        <f t="shared" si="3"/>
        <v>7.6029510641695923</v>
      </c>
      <c r="N17" s="27">
        <f t="shared" si="4"/>
        <v>0</v>
      </c>
    </row>
    <row r="18" spans="1:14">
      <c r="A18" t="s">
        <v>88</v>
      </c>
      <c r="B18" s="21">
        <v>0</v>
      </c>
      <c r="C18" s="23">
        <f ca="1">B18*'Distribution Revenue by Class'!G17</f>
        <v>0</v>
      </c>
      <c r="D18" s="23">
        <f ca="1">B18*'Distribution Revenue by Class'!H17</f>
        <v>0</v>
      </c>
      <c r="E18" s="23">
        <f ca="1">B18*'Distribution Revenue by Class'!I17</f>
        <v>0</v>
      </c>
      <c r="F18" s="27">
        <f ca="1">B18*'Distribution Revenue by Class'!J17</f>
        <v>0</v>
      </c>
      <c r="G18" s="27">
        <f ca="1">C18/'Number of Customers by Class'!B17</f>
        <v>0</v>
      </c>
      <c r="H18" s="27">
        <f ca="1">D18/'Number of Customers by Class'!C17</f>
        <v>0</v>
      </c>
      <c r="I18" s="27">
        <f ca="1">E18/'Number of Customers by Class'!G17</f>
        <v>0</v>
      </c>
      <c r="J18" s="27">
        <v>0</v>
      </c>
      <c r="K18" s="27">
        <f t="shared" si="1"/>
        <v>0</v>
      </c>
      <c r="L18" s="27">
        <f t="shared" si="2"/>
        <v>0</v>
      </c>
      <c r="M18" s="27">
        <f t="shared" si="3"/>
        <v>0</v>
      </c>
      <c r="N18" s="27">
        <f t="shared" si="4"/>
        <v>0</v>
      </c>
    </row>
    <row r="19" spans="1:14">
      <c r="A19" t="s">
        <v>16</v>
      </c>
      <c r="B19" s="20">
        <v>1006252.862439555</v>
      </c>
      <c r="C19" s="23">
        <f ca="1">B19*'Distribution Revenue by Class'!G18</f>
        <v>398524.92385523743</v>
      </c>
      <c r="D19" s="23">
        <f ca="1">B19*'Distribution Revenue by Class'!H18</f>
        <v>136662.80028212749</v>
      </c>
      <c r="E19" s="23">
        <f ca="1">B19*'Distribution Revenue by Class'!I18</f>
        <v>466435.63830350782</v>
      </c>
      <c r="F19" s="27">
        <f ca="1">B19*'Distribution Revenue by Class'!J18</f>
        <v>4629.4999986822968</v>
      </c>
      <c r="G19" s="27">
        <f ca="1">C19/'Number of Customers by Class'!B18</f>
        <v>2.3681125443004696</v>
      </c>
      <c r="H19" s="27">
        <f ca="1">D19/'Number of Customers by Class'!C18</f>
        <v>8.1346904929837791</v>
      </c>
      <c r="I19" s="27">
        <f ca="1">E19/'Number of Customers by Class'!G18</f>
        <v>104.7699097716774</v>
      </c>
      <c r="J19" s="27">
        <f ca="1">F19/'Number of Customers by Class'!I18</f>
        <v>23.381313124658064</v>
      </c>
      <c r="K19" s="27">
        <f t="shared" si="1"/>
        <v>0.19734271202503914</v>
      </c>
      <c r="L19" s="27">
        <f t="shared" si="2"/>
        <v>0.67789087441531493</v>
      </c>
      <c r="M19" s="27">
        <f t="shared" si="3"/>
        <v>8.730825814306451</v>
      </c>
      <c r="N19" s="27">
        <f t="shared" si="4"/>
        <v>1.948442760388172</v>
      </c>
    </row>
    <row r="20" spans="1:14">
      <c r="A20" t="s">
        <v>89</v>
      </c>
      <c r="B20" s="20">
        <v>434442.75027585501</v>
      </c>
      <c r="C20" s="23">
        <f ca="1">B20*'Distribution Revenue by Class'!G19</f>
        <v>209872.24381187221</v>
      </c>
      <c r="D20" s="23">
        <f ca="1">B20*'Distribution Revenue by Class'!H19</f>
        <v>54620.048241714991</v>
      </c>
      <c r="E20" s="23">
        <f ca="1">B20*'Distribution Revenue by Class'!I19</f>
        <v>168491.6273758398</v>
      </c>
      <c r="F20" s="27">
        <f ca="1">B20*'Distribution Revenue by Class'!J19</f>
        <v>1458.8308464280103</v>
      </c>
      <c r="G20" s="27">
        <f ca="1">C20/'Number of Customers by Class'!B19</f>
        <v>2.742424260556557</v>
      </c>
      <c r="H20" s="27">
        <f ca="1">D20/'Number of Customers by Class'!C19</f>
        <v>7.8241008797758189</v>
      </c>
      <c r="I20" s="27">
        <f ca="1">E20/'Number of Customers by Class'!G19</f>
        <v>141.82796917158234</v>
      </c>
      <c r="J20" s="27">
        <f ca="1">F20/'Number of Customers by Class'!I19</f>
        <v>50.304511945793458</v>
      </c>
      <c r="K20" s="27">
        <f t="shared" si="1"/>
        <v>0.22853535504637976</v>
      </c>
      <c r="L20" s="27">
        <f t="shared" si="2"/>
        <v>0.65200840664798487</v>
      </c>
      <c r="M20" s="27">
        <f t="shared" si="3"/>
        <v>11.818997430965196</v>
      </c>
      <c r="N20" s="27">
        <f t="shared" si="4"/>
        <v>4.1920426621494551</v>
      </c>
    </row>
    <row r="21" spans="1:14">
      <c r="A21" t="s">
        <v>18</v>
      </c>
      <c r="B21" s="20">
        <v>55928.583134637454</v>
      </c>
      <c r="C21" s="23">
        <f ca="1">B21*'Distribution Revenue by Class'!G20</f>
        <v>32938.815111056945</v>
      </c>
      <c r="D21" s="23">
        <f ca="1">B21*'Distribution Revenue by Class'!H20</f>
        <v>5791.6468160747172</v>
      </c>
      <c r="E21" s="23">
        <f ca="1">B21*'Distribution Revenue by Class'!I20</f>
        <v>17104.675719151146</v>
      </c>
      <c r="F21" s="27">
        <f ca="1">B21*'Distribution Revenue by Class'!J20</f>
        <v>93.445488354640744</v>
      </c>
      <c r="G21" s="27">
        <f ca="1">C21/'Number of Customers by Class'!B20</f>
        <v>2.6246067817575254</v>
      </c>
      <c r="H21" s="27">
        <f ca="1">D21/'Number of Customers by Class'!C20</f>
        <v>4.6933928817461243</v>
      </c>
      <c r="I21" s="27">
        <f ca="1">E21/'Number of Customers by Class'!G20</f>
        <v>113.27599814007381</v>
      </c>
      <c r="J21" s="27">
        <f ca="1">F21/'Number of Customers by Class'!I20</f>
        <v>0.88995703194895948</v>
      </c>
      <c r="K21" s="27">
        <f t="shared" si="1"/>
        <v>0.21871723181312711</v>
      </c>
      <c r="L21" s="27">
        <f t="shared" si="2"/>
        <v>0.3911160734788437</v>
      </c>
      <c r="M21" s="27">
        <f t="shared" si="3"/>
        <v>9.4396665116728169</v>
      </c>
      <c r="N21" s="27">
        <f t="shared" si="4"/>
        <v>7.4163085995746628E-2</v>
      </c>
    </row>
    <row r="22" spans="1:14">
      <c r="A22" t="s">
        <v>19</v>
      </c>
      <c r="B22" s="20">
        <v>9905.4622385956609</v>
      </c>
      <c r="C22" s="23">
        <f ca="1">B22*'Distribution Revenue by Class'!G21</f>
        <v>6399.0181522586154</v>
      </c>
      <c r="D22" s="23">
        <f ca="1">B22*'Distribution Revenue by Class'!H21</f>
        <v>2486.1674812453484</v>
      </c>
      <c r="E22" s="23">
        <f ca="1">B22*'Distribution Revenue by Class'!I21</f>
        <v>1020.276605091696</v>
      </c>
      <c r="F22" s="27">
        <f ca="1">B22*'Distribution Revenue by Class'!J21</f>
        <v>0</v>
      </c>
      <c r="G22" s="27">
        <f ca="1">C22/'Number of Customers by Class'!B21</f>
        <v>2.2397683417076006</v>
      </c>
      <c r="H22" s="27">
        <f ca="1">D22/'Number of Customers by Class'!C21</f>
        <v>5.2120911556506258</v>
      </c>
      <c r="I22" s="27">
        <f ca="1">E22/'Number of Customers by Class'!G21</f>
        <v>40.81106420366784</v>
      </c>
      <c r="J22" s="27">
        <f ca="1">F22/'Number of Customers by Class'!I21</f>
        <v>0</v>
      </c>
      <c r="K22" s="27">
        <f t="shared" si="1"/>
        <v>0.18664736180896671</v>
      </c>
      <c r="L22" s="27">
        <f t="shared" si="2"/>
        <v>0.43434092963755216</v>
      </c>
      <c r="M22" s="27">
        <f t="shared" si="3"/>
        <v>3.40092201697232</v>
      </c>
      <c r="N22" s="27">
        <f t="shared" si="4"/>
        <v>0</v>
      </c>
    </row>
    <row r="23" spans="1:14">
      <c r="A23" t="s">
        <v>20</v>
      </c>
      <c r="B23" s="20">
        <v>75617.879005986848</v>
      </c>
      <c r="C23" s="23">
        <f ca="1">B23*'Distribution Revenue by Class'!G22</f>
        <v>54276.270761146428</v>
      </c>
      <c r="D23" s="23">
        <f ca="1">B23*'Distribution Revenue by Class'!H22</f>
        <v>4741.1901736511636</v>
      </c>
      <c r="E23" s="23">
        <f ca="1">B23*'Distribution Revenue by Class'!I22</f>
        <v>16098.549079006911</v>
      </c>
      <c r="F23" s="27">
        <f ca="1">B23*'Distribution Revenue by Class'!J22</f>
        <v>501.86899218233998</v>
      </c>
      <c r="G23" s="27">
        <f ca="1">C23/'Number of Customers by Class'!B22</f>
        <v>2.1023461580023408</v>
      </c>
      <c r="H23" s="27">
        <f ca="1">D23/'Number of Customers by Class'!C22</f>
        <v>2.3529479769980961</v>
      </c>
      <c r="I23" s="27">
        <f ca="1">E23/'Number of Customers by Class'!G22</f>
        <v>72.515986842373465</v>
      </c>
      <c r="J23" s="27">
        <f ca="1">F23/'Number of Customers by Class'!I22</f>
        <v>3.3910067039347296</v>
      </c>
      <c r="K23" s="27">
        <f t="shared" si="1"/>
        <v>0.17519551316686174</v>
      </c>
      <c r="L23" s="27">
        <f t="shared" si="2"/>
        <v>0.19607899808317467</v>
      </c>
      <c r="M23" s="27">
        <f t="shared" si="3"/>
        <v>6.0429989035311218</v>
      </c>
      <c r="N23" s="27">
        <f t="shared" si="4"/>
        <v>0.2825838919945608</v>
      </c>
    </row>
    <row r="24" spans="1:14">
      <c r="A24" t="s">
        <v>21</v>
      </c>
      <c r="B24" s="20">
        <v>87054.576433666036</v>
      </c>
      <c r="C24" s="23">
        <f ca="1">B24*'Distribution Revenue by Class'!G23</f>
        <v>49056.453750441455</v>
      </c>
      <c r="D24" s="23">
        <f ca="1">B24*'Distribution Revenue by Class'!H23</f>
        <v>15568.203559122552</v>
      </c>
      <c r="E24" s="23">
        <f ca="1">B24*'Distribution Revenue by Class'!I23</f>
        <v>22429.919124102038</v>
      </c>
      <c r="F24" s="27">
        <f ca="1">B24*'Distribution Revenue by Class'!J23</f>
        <v>0</v>
      </c>
      <c r="G24" s="27">
        <f ca="1">C24/'Number of Customers by Class'!B23</f>
        <v>2.8338313067091128</v>
      </c>
      <c r="H24" s="27">
        <f ca="1">D24/'Number of Customers by Class'!C23</f>
        <v>7.7492302434656803</v>
      </c>
      <c r="I24" s="27">
        <f ca="1">E24/'Number of Customers by Class'!G23</f>
        <v>106.30293423745042</v>
      </c>
      <c r="J24" s="27">
        <v>0</v>
      </c>
      <c r="K24" s="27">
        <f t="shared" si="1"/>
        <v>0.23615260889242606</v>
      </c>
      <c r="L24" s="27">
        <f t="shared" si="2"/>
        <v>0.64576918695547336</v>
      </c>
      <c r="M24" s="27">
        <f t="shared" si="3"/>
        <v>8.8585778531208685</v>
      </c>
      <c r="N24" s="27">
        <f t="shared" si="4"/>
        <v>0</v>
      </c>
    </row>
    <row r="25" spans="1:14">
      <c r="A25" t="s">
        <v>22</v>
      </c>
      <c r="B25" s="20">
        <v>9076.6288364508982</v>
      </c>
      <c r="C25" s="23">
        <f ca="1">B25*'Distribution Revenue by Class'!G24</f>
        <v>5227.8141384325463</v>
      </c>
      <c r="D25" s="23">
        <f ca="1">B25*'Distribution Revenue by Class'!H24</f>
        <v>1568.2400721330503</v>
      </c>
      <c r="E25" s="23">
        <f ca="1">B25*'Distribution Revenue by Class'!I24</f>
        <v>2262.3139081137888</v>
      </c>
      <c r="F25" s="27">
        <f ca="1">B25*'Distribution Revenue by Class'!J24</f>
        <v>18.260717771513704</v>
      </c>
      <c r="G25" s="27">
        <f ca="1">C25/'Number of Customers by Class'!B24</f>
        <v>1.5861086585050201</v>
      </c>
      <c r="H25" s="27">
        <f ca="1">D25/'Number of Customers by Class'!C24</f>
        <v>3.7517705074953356</v>
      </c>
      <c r="I25" s="27">
        <f ca="1">E25/'Number of Customers by Class'!G24</f>
        <v>48.134338470506144</v>
      </c>
      <c r="J25" s="27">
        <f ca="1">F25/'Number of Customers by Class'!I24</f>
        <v>2.6086739673591004</v>
      </c>
      <c r="K25" s="27">
        <f t="shared" si="1"/>
        <v>0.13217572154208501</v>
      </c>
      <c r="L25" s="27">
        <f t="shared" si="2"/>
        <v>0.31264754229127795</v>
      </c>
      <c r="M25" s="27">
        <f t="shared" si="3"/>
        <v>4.0111948725421787</v>
      </c>
      <c r="N25" s="27">
        <f t="shared" si="4"/>
        <v>0.21738949727992504</v>
      </c>
    </row>
    <row r="26" spans="1:14">
      <c r="A26" t="s">
        <v>23</v>
      </c>
      <c r="B26" s="20">
        <v>149791.41008914582</v>
      </c>
      <c r="C26" s="23">
        <f ca="1">B26*'Distribution Revenue by Class'!G25</f>
        <v>88039.026052094094</v>
      </c>
      <c r="D26" s="23">
        <f ca="1">B26*'Distribution Revenue by Class'!H25</f>
        <v>25029.19698830069</v>
      </c>
      <c r="E26" s="23">
        <f ca="1">B26*'Distribution Revenue by Class'!I25</f>
        <v>36131.275834062355</v>
      </c>
      <c r="F26" s="27">
        <f ca="1">B26*'Distribution Revenue by Class'!J25</f>
        <v>591.91121468868687</v>
      </c>
      <c r="G26" s="27">
        <f ca="1">C26/'Number of Customers by Class'!B25</f>
        <v>2.0998670527141652</v>
      </c>
      <c r="H26" s="27">
        <f ca="1">D26/'Number of Customers by Class'!C25</f>
        <v>6.3996924030428763</v>
      </c>
      <c r="I26" s="27">
        <f ca="1">E26/'Number of Customers by Class'!G25</f>
        <v>70.568898113403037</v>
      </c>
      <c r="J26" s="27">
        <f ca="1">F26/'Number of Customers by Class'!I25</f>
        <v>3.1153221825720361</v>
      </c>
      <c r="K26" s="27">
        <f t="shared" si="1"/>
        <v>0.17498892105951377</v>
      </c>
      <c r="L26" s="27">
        <f t="shared" si="2"/>
        <v>0.53330770025357299</v>
      </c>
      <c r="M26" s="27">
        <f t="shared" si="3"/>
        <v>5.8807415094502531</v>
      </c>
      <c r="N26" s="27">
        <f t="shared" si="4"/>
        <v>0.25961018188100299</v>
      </c>
    </row>
    <row r="27" spans="1:14">
      <c r="A27" t="s">
        <v>24</v>
      </c>
      <c r="B27" s="20">
        <v>23236.059391434956</v>
      </c>
      <c r="C27" s="23">
        <f ca="1">B27*'Distribution Revenue by Class'!G26</f>
        <v>17101.852405617701</v>
      </c>
      <c r="D27" s="23">
        <f ca="1">B27*'Distribution Revenue by Class'!H26</f>
        <v>2751.651965658652</v>
      </c>
      <c r="E27" s="23">
        <f ca="1">B27*'Distribution Revenue by Class'!I26</f>
        <v>3344.4272880225194</v>
      </c>
      <c r="F27" s="27">
        <f ca="1">B27*'Distribution Revenue by Class'!J26</f>
        <v>38.127732136081221</v>
      </c>
      <c r="G27" s="27">
        <f ca="1">C27/'Number of Customers by Class'!B26</f>
        <v>1.8544624165709933</v>
      </c>
      <c r="H27" s="27">
        <f ca="1">D27/'Number of Customers by Class'!C26</f>
        <v>4.1130821609247414</v>
      </c>
      <c r="I27" s="27">
        <f ca="1">E27/'Number of Customers by Class'!G26</f>
        <v>33.113141465569498</v>
      </c>
      <c r="J27" s="27">
        <f ca="1">F27/'Number of Customers by Class'!I26</f>
        <v>0.47071274242075584</v>
      </c>
      <c r="K27" s="27">
        <f t="shared" si="1"/>
        <v>0.15453853471424944</v>
      </c>
      <c r="L27" s="27">
        <f t="shared" si="2"/>
        <v>0.34275684674372847</v>
      </c>
      <c r="M27" s="27">
        <f t="shared" si="3"/>
        <v>2.7594284554641249</v>
      </c>
      <c r="N27" s="27">
        <f t="shared" si="4"/>
        <v>3.922606186839632E-2</v>
      </c>
    </row>
    <row r="28" spans="1:14">
      <c r="A28" t="s">
        <v>25</v>
      </c>
      <c r="B28" s="20">
        <v>207326.42525226893</v>
      </c>
      <c r="C28" s="23">
        <f ca="1">B28*'Distribution Revenue by Class'!G27</f>
        <v>117081.0162296554</v>
      </c>
      <c r="D28" s="23">
        <f ca="1">B28*'Distribution Revenue by Class'!H27</f>
        <v>25214.903639091692</v>
      </c>
      <c r="E28" s="23">
        <f ca="1">B28*'Distribution Revenue by Class'!I27</f>
        <v>64606.01625450125</v>
      </c>
      <c r="F28" s="27">
        <f ca="1">B28*'Distribution Revenue by Class'!J27</f>
        <v>424.4891290205835</v>
      </c>
      <c r="G28" s="27">
        <f ca="1">C28/'Number of Customers by Class'!B27</f>
        <v>2.6004712309187616</v>
      </c>
      <c r="H28" s="27">
        <f ca="1">D28/'Number of Customers by Class'!C27</f>
        <v>6.9081927778333405</v>
      </c>
      <c r="I28" s="27">
        <f ca="1">E28/'Number of Customers by Class'!G27</f>
        <v>110.24917449573591</v>
      </c>
      <c r="J28" s="27">
        <f ca="1">F28/'Number of Customers by Class'!I27</f>
        <v>10.612228225514588</v>
      </c>
      <c r="K28" s="27">
        <f t="shared" si="1"/>
        <v>0.21670593590989681</v>
      </c>
      <c r="L28" s="27">
        <f t="shared" si="2"/>
        <v>0.57568273148611171</v>
      </c>
      <c r="M28" s="27">
        <f t="shared" si="3"/>
        <v>9.1874312079779923</v>
      </c>
      <c r="N28" s="27">
        <f t="shared" si="4"/>
        <v>0.88435235212621566</v>
      </c>
    </row>
    <row r="29" spans="1:14">
      <c r="A29" t="s">
        <v>26</v>
      </c>
      <c r="B29" s="20">
        <v>52104.375380173915</v>
      </c>
      <c r="C29" s="23">
        <f ca="1">B29*'Distribution Revenue by Class'!G28</f>
        <v>35435.510134626231</v>
      </c>
      <c r="D29" s="23">
        <f ca="1">B29*'Distribution Revenue by Class'!H28</f>
        <v>8292.6452166793861</v>
      </c>
      <c r="E29" s="23">
        <f ca="1">B29*'Distribution Revenue by Class'!I28</f>
        <v>8284.1237533537351</v>
      </c>
      <c r="F29" s="27">
        <f ca="1">B29*'Distribution Revenue by Class'!J28</f>
        <v>92.096275514557419</v>
      </c>
      <c r="G29" s="27">
        <f ca="1">C29/'Number of Customers by Class'!B28</f>
        <v>1.9354148306639485</v>
      </c>
      <c r="H29" s="27">
        <f ca="1">D29/'Number of Customers by Class'!C28</f>
        <v>3.4828413341786586</v>
      </c>
      <c r="I29" s="27">
        <f ca="1">E29/'Number of Customers by Class'!G28</f>
        <v>60.468056593822887</v>
      </c>
      <c r="J29" s="27">
        <f ca="1">F29/'Number of Customers by Class'!I28</f>
        <v>1.0963842323161597</v>
      </c>
      <c r="K29" s="27">
        <f t="shared" si="1"/>
        <v>0.16128456922199572</v>
      </c>
      <c r="L29" s="27">
        <f t="shared" si="2"/>
        <v>0.29023677784822155</v>
      </c>
      <c r="M29" s="27">
        <f t="shared" si="3"/>
        <v>5.0390047161519069</v>
      </c>
      <c r="N29" s="27">
        <f t="shared" si="4"/>
        <v>9.136535269301331E-2</v>
      </c>
    </row>
    <row r="30" spans="1:14">
      <c r="A30" t="s">
        <v>27</v>
      </c>
      <c r="B30" s="20">
        <v>62839.789689399855</v>
      </c>
      <c r="C30" s="23">
        <f ca="1">B30*'Distribution Revenue by Class'!G29</f>
        <v>37967.257938524795</v>
      </c>
      <c r="D30" s="23">
        <f ca="1">B30*'Distribution Revenue by Class'!H29</f>
        <v>7170.2251234055066</v>
      </c>
      <c r="E30" s="23">
        <f ca="1">B30*'Distribution Revenue by Class'!I29</f>
        <v>17508.792933633464</v>
      </c>
      <c r="F30" s="27">
        <f ca="1">B30*'Distribution Revenue by Class'!J29</f>
        <v>193.51369383609409</v>
      </c>
      <c r="G30" s="27">
        <f ca="1">C30/'Number of Customers by Class'!B29</f>
        <v>2.0063019413720564</v>
      </c>
      <c r="H30" s="27">
        <f ca="1">D30/'Number of Customers by Class'!C29</f>
        <v>3.748157408993992</v>
      </c>
      <c r="I30" s="27">
        <f ca="1">E30/'Number of Customers by Class'!G29</f>
        <v>84.58354074219065</v>
      </c>
      <c r="J30" s="27">
        <f ca="1">F30/'Number of Customers by Class'!I29</f>
        <v>1.3822406702578149</v>
      </c>
      <c r="K30" s="27">
        <f t="shared" si="1"/>
        <v>0.16719182844767136</v>
      </c>
      <c r="L30" s="27">
        <f t="shared" si="2"/>
        <v>0.31234645074949935</v>
      </c>
      <c r="M30" s="27">
        <f t="shared" si="3"/>
        <v>7.0486283951825541</v>
      </c>
      <c r="N30" s="27">
        <f t="shared" si="4"/>
        <v>0.11518672252148458</v>
      </c>
    </row>
    <row r="31" spans="1:14">
      <c r="A31" t="s">
        <v>28</v>
      </c>
      <c r="B31" s="20">
        <v>14889.318592569112</v>
      </c>
      <c r="C31" s="23">
        <f ca="1">B31*'Distribution Revenue by Class'!G30</f>
        <v>8695.9850309051235</v>
      </c>
      <c r="D31" s="23">
        <f ca="1">B31*'Distribution Revenue by Class'!H30</f>
        <v>2542.9262346404485</v>
      </c>
      <c r="E31" s="23">
        <f ca="1">B31*'Distribution Revenue by Class'!I30</f>
        <v>3650.4073270235413</v>
      </c>
      <c r="F31" s="27">
        <f ca="1">B31*'Distribution Revenue by Class'!J30</f>
        <v>0</v>
      </c>
      <c r="G31" s="27">
        <f ca="1">C31/'Number of Customers by Class'!B30</f>
        <v>3.728981574144564</v>
      </c>
      <c r="H31" s="27">
        <f ca="1">D31/'Number of Customers by Class'!C30</f>
        <v>6.5539335944341452</v>
      </c>
      <c r="I31" s="27">
        <f ca="1">E31/'Number of Customers by Class'!G30</f>
        <v>82.963802886898662</v>
      </c>
      <c r="J31" s="27">
        <v>0</v>
      </c>
      <c r="K31" s="27">
        <f t="shared" si="1"/>
        <v>0.31074846451204702</v>
      </c>
      <c r="L31" s="27">
        <f t="shared" si="2"/>
        <v>0.54616113286951207</v>
      </c>
      <c r="M31" s="27">
        <f t="shared" si="3"/>
        <v>6.9136502405748885</v>
      </c>
      <c r="N31" s="27">
        <f t="shared" si="4"/>
        <v>0</v>
      </c>
    </row>
    <row r="32" spans="1:14">
      <c r="A32" t="s">
        <v>29</v>
      </c>
      <c r="B32" s="20">
        <v>1102335.2300232816</v>
      </c>
      <c r="C32" s="23">
        <f ca="1">B32*'Distribution Revenue by Class'!G31</f>
        <v>700100.52426631667</v>
      </c>
      <c r="D32" s="23">
        <f ca="1">B32*'Distribution Revenue by Class'!H31</f>
        <v>148557.87380369709</v>
      </c>
      <c r="E32" s="23">
        <f ca="1">B32*'Distribution Revenue by Class'!I31</f>
        <v>253676.83195326783</v>
      </c>
      <c r="F32" s="27">
        <f ca="1">B32*'Distribution Revenue by Class'!J31</f>
        <v>0</v>
      </c>
      <c r="G32" s="27">
        <f ca="1">C32/'Number of Customers by Class'!B31</f>
        <v>3.2933508526969453</v>
      </c>
      <c r="H32" s="27">
        <f ca="1">D32/'Number of Customers by Class'!C31</f>
        <v>7.4810088530414491</v>
      </c>
      <c r="I32" s="27">
        <f ca="1">E32/'Number of Customers by Class'!G31</f>
        <v>113.85854216933026</v>
      </c>
      <c r="J32" s="27">
        <v>0</v>
      </c>
      <c r="K32" s="27">
        <f t="shared" si="1"/>
        <v>0.27444590439141209</v>
      </c>
      <c r="L32" s="27">
        <f t="shared" si="2"/>
        <v>0.62341740442012072</v>
      </c>
      <c r="M32" s="27">
        <f t="shared" si="3"/>
        <v>9.4882118474441892</v>
      </c>
      <c r="N32" s="27">
        <f t="shared" si="4"/>
        <v>0</v>
      </c>
    </row>
    <row r="33" spans="1:14">
      <c r="A33" t="s">
        <v>30</v>
      </c>
      <c r="B33" s="20">
        <v>3858.6954168044485</v>
      </c>
      <c r="C33" s="23">
        <f ca="1">B33*'Distribution Revenue by Class'!G32</f>
        <v>2505.2366706472958</v>
      </c>
      <c r="D33" s="23">
        <f ca="1">B33*'Distribution Revenue by Class'!H32</f>
        <v>993.7462000090145</v>
      </c>
      <c r="E33" s="23">
        <f ca="1">B33*'Distribution Revenue by Class'!I32</f>
        <v>347.27441005431621</v>
      </c>
      <c r="F33" s="27">
        <f ca="1">B33*'Distribution Revenue by Class'!J32</f>
        <v>12.438136093822081</v>
      </c>
      <c r="G33" s="27">
        <f ca="1">C33/'Number of Customers by Class'!B32</f>
        <v>2.4393735838824693</v>
      </c>
      <c r="H33" s="27">
        <f ca="1">D33/'Number of Customers by Class'!C32</f>
        <v>7.0981871429215317</v>
      </c>
      <c r="I33" s="27">
        <f ca="1">E33/'Number of Customers by Class'!G32</f>
        <v>31.570400914028745</v>
      </c>
      <c r="J33" s="27">
        <f ca="1">F33/'Number of Customers by Class'!I32</f>
        <v>2.0730226823036801</v>
      </c>
      <c r="K33" s="27">
        <f t="shared" si="1"/>
        <v>0.20328113199020578</v>
      </c>
      <c r="L33" s="27">
        <f t="shared" si="2"/>
        <v>0.59151559524346098</v>
      </c>
      <c r="M33" s="27">
        <f t="shared" si="3"/>
        <v>2.6308667428357286</v>
      </c>
      <c r="N33" s="27">
        <f t="shared" si="4"/>
        <v>0.17275189019197335</v>
      </c>
    </row>
    <row r="34" spans="1:14">
      <c r="A34" t="s">
        <v>31</v>
      </c>
      <c r="B34" s="20">
        <v>26420.717910380688</v>
      </c>
      <c r="C34" s="23">
        <f ca="1">B34*'Distribution Revenue by Class'!G33</f>
        <v>17026.85055813934</v>
      </c>
      <c r="D34" s="23">
        <f ca="1">B34*'Distribution Revenue by Class'!H33</f>
        <v>3473.2134109129624</v>
      </c>
      <c r="E34" s="23">
        <f ca="1">B34*'Distribution Revenue by Class'!I33</f>
        <v>5876.0309292781021</v>
      </c>
      <c r="F34" s="27">
        <f ca="1">B34*'Distribution Revenue by Class'!J33</f>
        <v>44.623012050283478</v>
      </c>
      <c r="G34" s="27">
        <f ca="1">C34/'Number of Customers by Class'!B33</f>
        <v>3.5613575733401674</v>
      </c>
      <c r="H34" s="27">
        <f ca="1">D34/'Number of Customers by Class'!C33</f>
        <v>5.9269853428548851</v>
      </c>
      <c r="I34" s="27">
        <f ca="1">E34/'Number of Customers by Class'!G33</f>
        <v>71.658913771684169</v>
      </c>
      <c r="J34" s="27">
        <f ca="1">F34/'Number of Customers by Class'!I33</f>
        <v>11.155753012570869</v>
      </c>
      <c r="K34" s="27">
        <f t="shared" si="1"/>
        <v>0.29677979777834729</v>
      </c>
      <c r="L34" s="27">
        <f t="shared" si="2"/>
        <v>0.49391544523790709</v>
      </c>
      <c r="M34" s="27">
        <f t="shared" si="3"/>
        <v>5.9715761476403477</v>
      </c>
      <c r="N34" s="27">
        <f t="shared" si="4"/>
        <v>0.92964608438090579</v>
      </c>
    </row>
    <row r="35" spans="1:14">
      <c r="A35" t="s">
        <v>32</v>
      </c>
      <c r="B35" s="20">
        <v>444880.45466962463</v>
      </c>
      <c r="C35" s="23">
        <f ca="1">B35*'Distribution Revenue by Class'!G34</f>
        <v>256400.48552785264</v>
      </c>
      <c r="D35" s="23">
        <f ca="1">B35*'Distribution Revenue by Class'!H34</f>
        <v>52626.948374339117</v>
      </c>
      <c r="E35" s="23">
        <f ca="1">B35*'Distribution Revenue by Class'!I34</f>
        <v>135853.02076743287</v>
      </c>
      <c r="F35" s="27">
        <f ca="1">B35*'Distribution Revenue by Class'!J34</f>
        <v>0</v>
      </c>
      <c r="G35" s="27">
        <f ca="1">C35/'Number of Customers by Class'!B34</f>
        <v>2.1069625409053399</v>
      </c>
      <c r="H35" s="27">
        <f ca="1">D35/'Number of Customers by Class'!C34</f>
        <v>6.8489001007729202</v>
      </c>
      <c r="I35" s="27">
        <f ca="1">E35/'Number of Customers by Class'!G34</f>
        <v>82.285294226185869</v>
      </c>
      <c r="J35" s="27">
        <v>0</v>
      </c>
      <c r="K35" s="27">
        <f t="shared" si="1"/>
        <v>0.17558021174211166</v>
      </c>
      <c r="L35" s="27">
        <f t="shared" si="2"/>
        <v>0.57074167506440998</v>
      </c>
      <c r="M35" s="27">
        <f t="shared" si="3"/>
        <v>6.857107852182156</v>
      </c>
      <c r="N35" s="27">
        <f t="shared" si="4"/>
        <v>0</v>
      </c>
    </row>
    <row r="36" spans="1:14">
      <c r="A36" t="s">
        <v>33</v>
      </c>
      <c r="B36" s="21">
        <v>0</v>
      </c>
      <c r="C36" s="23">
        <f ca="1">B36*'Distribution Revenue by Class'!G35</f>
        <v>0</v>
      </c>
      <c r="D36" s="23">
        <f ca="1">B36*'Distribution Revenue by Class'!H35</f>
        <v>0</v>
      </c>
      <c r="E36" s="23">
        <f ca="1">B36*'Distribution Revenue by Class'!I35</f>
        <v>0</v>
      </c>
      <c r="F36" s="27">
        <f ca="1">B36*'Distribution Revenue by Class'!J35</f>
        <v>0</v>
      </c>
      <c r="G36" s="27">
        <f ca="1">C36/'Number of Customers by Class'!B35</f>
        <v>0</v>
      </c>
      <c r="H36" s="27">
        <f ca="1">D36/'Number of Customers by Class'!C35</f>
        <v>0</v>
      </c>
      <c r="I36" s="27">
        <f ca="1">E36/'Number of Customers by Class'!G35</f>
        <v>0</v>
      </c>
      <c r="J36" s="27">
        <v>0</v>
      </c>
      <c r="K36" s="27">
        <f t="shared" si="1"/>
        <v>0</v>
      </c>
      <c r="L36" s="27">
        <f t="shared" si="2"/>
        <v>0</v>
      </c>
      <c r="M36" s="27">
        <f t="shared" si="3"/>
        <v>0</v>
      </c>
      <c r="N36" s="27">
        <f t="shared" si="4"/>
        <v>0</v>
      </c>
    </row>
    <row r="37" spans="1:14">
      <c r="A37" t="s">
        <v>34</v>
      </c>
      <c r="B37" s="20">
        <v>1020856.029888242</v>
      </c>
      <c r="C37" s="23">
        <f ca="1">B37*'Distribution Revenue by Class'!G36</f>
        <v>574596.71192691277</v>
      </c>
      <c r="D37" s="23">
        <f ca="1">B37*'Distribution Revenue by Class'!H36</f>
        <v>128648.38393911018</v>
      </c>
      <c r="E37" s="23">
        <f ca="1">B37*'Distribution Revenue by Class'!I36</f>
        <v>313789.62777569564</v>
      </c>
      <c r="F37" s="27">
        <f ca="1">B37*'Distribution Revenue by Class'!J36</f>
        <v>3821.3062465234584</v>
      </c>
      <c r="G37" s="27">
        <f ca="1">C37/'Number of Customers by Class'!B36</f>
        <v>2.1337627815829623</v>
      </c>
      <c r="H37" s="27">
        <f ca="1">D37/'Number of Customers by Class'!C36</f>
        <v>5.5123996888812314</v>
      </c>
      <c r="I37" s="27">
        <f ca="1">E37/'Number of Customers by Class'!G36</f>
        <v>92.809709487043961</v>
      </c>
      <c r="J37" s="27">
        <f ca="1">F37/'Number of Customers by Class'!I36</f>
        <v>1.3417507888073941</v>
      </c>
      <c r="K37" s="27">
        <f t="shared" si="1"/>
        <v>0.17781356513191351</v>
      </c>
      <c r="L37" s="27">
        <f t="shared" si="2"/>
        <v>0.45936664074010264</v>
      </c>
      <c r="M37" s="27">
        <f t="shared" si="3"/>
        <v>7.7341424572536637</v>
      </c>
      <c r="N37" s="27">
        <f t="shared" si="4"/>
        <v>0.1118125657339495</v>
      </c>
    </row>
    <row r="38" spans="1:14">
      <c r="A38" t="s">
        <v>35</v>
      </c>
      <c r="B38" s="20">
        <v>33430.631405203196</v>
      </c>
      <c r="C38" s="23">
        <f ca="1">B38*'Distribution Revenue by Class'!G37</f>
        <v>26742.103116216997</v>
      </c>
      <c r="D38" s="23">
        <f ca="1">B38*'Distribution Revenue by Class'!H37</f>
        <v>3004.062587809578</v>
      </c>
      <c r="E38" s="23">
        <f ca="1">B38*'Distribution Revenue by Class'!I37</f>
        <v>3524.3903583103797</v>
      </c>
      <c r="F38" s="27">
        <f ca="1">B38*'Distribution Revenue by Class'!J37</f>
        <v>160.07534286624067</v>
      </c>
      <c r="G38" s="27">
        <f ca="1">C38/'Number of Customers by Class'!B37</f>
        <v>1.9611398589188176</v>
      </c>
      <c r="H38" s="27">
        <f ca="1">D38/'Number of Customers by Class'!C37</f>
        <v>3.5135234945141263</v>
      </c>
      <c r="I38" s="27">
        <f ca="1">E38/'Number of Customers by Class'!G37</f>
        <v>48.94986608764416</v>
      </c>
      <c r="J38" s="27">
        <f ca="1">F38/'Number of Customers by Class'!I37</f>
        <v>1.9521383276370814</v>
      </c>
      <c r="K38" s="27">
        <f t="shared" si="1"/>
        <v>0.16342832157656814</v>
      </c>
      <c r="L38" s="27">
        <f t="shared" si="2"/>
        <v>0.29279362454284386</v>
      </c>
      <c r="M38" s="27">
        <f t="shared" si="3"/>
        <v>4.07915550730368</v>
      </c>
      <c r="N38" s="27">
        <f t="shared" si="4"/>
        <v>0.16267819396975677</v>
      </c>
    </row>
    <row r="39" spans="1:14">
      <c r="A39" t="s">
        <v>36</v>
      </c>
      <c r="B39" s="20">
        <v>16296.320568777137</v>
      </c>
      <c r="C39" s="23">
        <f ca="1">B39*'Distribution Revenue by Class'!G38</f>
        <v>9932.7073004553822</v>
      </c>
      <c r="D39" s="23">
        <f ca="1">B39*'Distribution Revenue by Class'!H38</f>
        <v>2734.719677593137</v>
      </c>
      <c r="E39" s="23">
        <f ca="1">B39*'Distribution Revenue by Class'!I38</f>
        <v>3628.8935907286173</v>
      </c>
      <c r="F39" s="27">
        <f ca="1">B39*'Distribution Revenue by Class'!J38</f>
        <v>0</v>
      </c>
      <c r="G39" s="27">
        <f ca="1">C39/'Number of Customers by Class'!B38</f>
        <v>2.0792772242946165</v>
      </c>
      <c r="H39" s="27">
        <f ca="1">D39/'Number of Customers by Class'!C38</f>
        <v>3.7308590417368857</v>
      </c>
      <c r="I39" s="27">
        <f ca="1">E39/'Number of Customers by Class'!G38</f>
        <v>52.592660735197349</v>
      </c>
      <c r="J39" s="27">
        <v>0</v>
      </c>
      <c r="K39" s="27">
        <f t="shared" si="1"/>
        <v>0.17327310202455137</v>
      </c>
      <c r="L39" s="27">
        <f t="shared" si="2"/>
        <v>0.31090492014474047</v>
      </c>
      <c r="M39" s="27">
        <f t="shared" si="3"/>
        <v>4.3827217279331121</v>
      </c>
      <c r="N39" s="27">
        <f t="shared" si="4"/>
        <v>0</v>
      </c>
    </row>
    <row r="40" spans="1:14">
      <c r="A40" t="s">
        <v>90</v>
      </c>
      <c r="B40" s="20">
        <v>104031.09480542717</v>
      </c>
      <c r="C40" s="23">
        <f ca="1">B40*'Distribution Revenue by Class'!G39</f>
        <v>58202.86347455364</v>
      </c>
      <c r="D40" s="23">
        <f ca="1">B40*'Distribution Revenue by Class'!H39</f>
        <v>20216.125820672813</v>
      </c>
      <c r="E40" s="23">
        <f ca="1">B40*'Distribution Revenue by Class'!I39</f>
        <v>25093.627703918213</v>
      </c>
      <c r="F40" s="27">
        <f ca="1">B40*'Distribution Revenue by Class'!J39</f>
        <v>518.4778062825211</v>
      </c>
      <c r="G40" s="27">
        <f ca="1">C40/'Number of Customers by Class'!B39</f>
        <v>2.5062594615059917</v>
      </c>
      <c r="H40" s="27">
        <f ca="1">D40/'Number of Customers by Class'!C39</f>
        <v>6.2107913427566244</v>
      </c>
      <c r="I40" s="27">
        <f ca="1">E40/'Number of Customers by Class'!G39</f>
        <v>70.885953965870655</v>
      </c>
      <c r="J40" s="27">
        <f ca="1">F40/'Number of Customers by Class'!I39</f>
        <v>3.2608667061793781</v>
      </c>
      <c r="K40" s="27">
        <f t="shared" si="1"/>
        <v>0.20885495512549931</v>
      </c>
      <c r="L40" s="27">
        <f t="shared" si="2"/>
        <v>0.51756594522971866</v>
      </c>
      <c r="M40" s="27">
        <f t="shared" si="3"/>
        <v>5.907162830489221</v>
      </c>
      <c r="N40" s="27">
        <f t="shared" si="4"/>
        <v>0.27173889218161484</v>
      </c>
    </row>
    <row r="41" spans="1:14">
      <c r="A41" t="s">
        <v>38</v>
      </c>
      <c r="B41" s="20">
        <v>271910.13923436904</v>
      </c>
      <c r="C41" s="23">
        <f ca="1">B41*'Distribution Revenue by Class'!G40</f>
        <v>143426.25006188446</v>
      </c>
      <c r="D41" s="23">
        <f ca="1">B41*'Distribution Revenue by Class'!H40</f>
        <v>37244.945488644487</v>
      </c>
      <c r="E41" s="23">
        <f ca="1">B41*'Distribution Revenue by Class'!I40</f>
        <v>89916.106643297768</v>
      </c>
      <c r="F41" s="27">
        <f ca="1">B41*'Distribution Revenue by Class'!J40</f>
        <v>1322.8370405422941</v>
      </c>
      <c r="G41" s="27">
        <f ca="1">C41/'Number of Customers by Class'!B40</f>
        <v>1.8686241946698516</v>
      </c>
      <c r="H41" s="27">
        <f ca="1">D41/'Number of Customers by Class'!C40</f>
        <v>5.0161542745649141</v>
      </c>
      <c r="I41" s="27">
        <f ca="1">E41/'Number of Customers by Class'!G40</f>
        <v>90.458859802110425</v>
      </c>
      <c r="J41" s="27">
        <f ca="1">F41/'Number of Customers by Class'!I40</f>
        <v>1.6053847579396772</v>
      </c>
      <c r="K41" s="27">
        <f t="shared" si="1"/>
        <v>0.1557186828891543</v>
      </c>
      <c r="L41" s="27">
        <f t="shared" si="2"/>
        <v>0.41801285621374284</v>
      </c>
      <c r="M41" s="27">
        <f t="shared" si="3"/>
        <v>7.5382383168425351</v>
      </c>
      <c r="N41" s="27">
        <f t="shared" si="4"/>
        <v>0.13378206316163976</v>
      </c>
    </row>
    <row r="42" spans="1:14">
      <c r="A42" t="s">
        <v>39</v>
      </c>
      <c r="B42" s="20">
        <v>36872.16342253326</v>
      </c>
      <c r="C42" s="23">
        <f ca="1">B42*'Distribution Revenue by Class'!G41</f>
        <v>18627.26680230947</v>
      </c>
      <c r="D42" s="23">
        <f ca="1">B42*'Distribution Revenue by Class'!H41</f>
        <v>5813.1619126328133</v>
      </c>
      <c r="E42" s="23">
        <f ca="1">B42*'Distribution Revenue by Class'!I41</f>
        <v>12110.658744340815</v>
      </c>
      <c r="F42" s="27">
        <f ca="1">B42*'Distribution Revenue by Class'!J41</f>
        <v>321.07596325016067</v>
      </c>
      <c r="G42" s="27">
        <f ca="1">C42/'Number of Customers by Class'!B41</f>
        <v>2.259767900316568</v>
      </c>
      <c r="H42" s="27">
        <f ca="1">D42/'Number of Customers by Class'!C41</f>
        <v>5.4583679930824536</v>
      </c>
      <c r="I42" s="27">
        <f ca="1">E42/'Number of Customers by Class'!G41</f>
        <v>91.747414729854654</v>
      </c>
      <c r="J42" s="27">
        <f ca="1">F42/'Number of Customers by Class'!I41</f>
        <v>3.4157017367038369</v>
      </c>
      <c r="K42" s="27">
        <f t="shared" si="1"/>
        <v>0.18831399169304733</v>
      </c>
      <c r="L42" s="27">
        <f t="shared" si="2"/>
        <v>0.45486399942353778</v>
      </c>
      <c r="M42" s="27">
        <f t="shared" si="3"/>
        <v>7.6456178941545545</v>
      </c>
      <c r="N42" s="27">
        <f t="shared" si="4"/>
        <v>0.28464181139198641</v>
      </c>
    </row>
    <row r="43" spans="1:14">
      <c r="A43" t="s">
        <v>40</v>
      </c>
      <c r="B43" s="20">
        <v>31478.249843060163</v>
      </c>
      <c r="C43" s="23">
        <f ca="1">B43*'Distribution Revenue by Class'!G42</f>
        <v>17812.603491890146</v>
      </c>
      <c r="D43" s="23">
        <f ca="1">B43*'Distribution Revenue by Class'!H42</f>
        <v>7213.3427267401748</v>
      </c>
      <c r="E43" s="23">
        <f ca="1">B43*'Distribution Revenue by Class'!I42</f>
        <v>6373.5886069142889</v>
      </c>
      <c r="F43" s="27">
        <f ca="1">B43*'Distribution Revenue by Class'!J42</f>
        <v>78.715017515553413</v>
      </c>
      <c r="G43" s="27">
        <f ca="1">C43/'Number of Customers by Class'!B42</f>
        <v>2.3142267756125952</v>
      </c>
      <c r="H43" s="27">
        <f ca="1">D43/'Number of Customers by Class'!C42</f>
        <v>4.662794264214722</v>
      </c>
      <c r="I43" s="27">
        <f ca="1">E43/'Number of Customers by Class'!G42</f>
        <v>63.735886069142886</v>
      </c>
      <c r="J43" s="27">
        <f ca="1">F43/'Number of Customers by Class'!I42</f>
        <v>1.8305818026872887</v>
      </c>
      <c r="K43" s="27">
        <f t="shared" si="1"/>
        <v>0.19285223130104959</v>
      </c>
      <c r="L43" s="27">
        <f t="shared" si="2"/>
        <v>0.38856618868456017</v>
      </c>
      <c r="M43" s="27">
        <f t="shared" si="3"/>
        <v>5.3113238390952402</v>
      </c>
      <c r="N43" s="27">
        <f t="shared" si="4"/>
        <v>0.15254848355727404</v>
      </c>
    </row>
    <row r="44" spans="1:14">
      <c r="A44" t="s">
        <v>41</v>
      </c>
      <c r="B44" s="20">
        <v>457241.97825353837</v>
      </c>
      <c r="C44" s="23">
        <f ca="1">B44*'Distribution Revenue by Class'!G43</f>
        <v>293134.25749831891</v>
      </c>
      <c r="D44" s="23">
        <f ca="1">B44*'Distribution Revenue by Class'!H43</f>
        <v>73933.984501127867</v>
      </c>
      <c r="E44" s="23">
        <f ca="1">B44*'Distribution Revenue by Class'!I43</f>
        <v>89664.748136295559</v>
      </c>
      <c r="F44" s="27">
        <f ca="1">B44*'Distribution Revenue by Class'!J43</f>
        <v>508.98811779605973</v>
      </c>
      <c r="G44" s="27">
        <f ca="1">C44/'Number of Customers by Class'!B43</f>
        <v>2.2251981834478487</v>
      </c>
      <c r="H44" s="27">
        <f ca="1">D44/'Number of Customers by Class'!C43</f>
        <v>6.2056391221359632</v>
      </c>
      <c r="I44" s="27">
        <f ca="1">E44/'Number of Customers by Class'!G43</f>
        <v>54.342271597754888</v>
      </c>
      <c r="J44" s="27">
        <f ca="1">F44/'Number of Customers by Class'!I43</f>
        <v>0.34183218119278691</v>
      </c>
      <c r="K44" s="27">
        <f t="shared" si="1"/>
        <v>0.18543318195398739</v>
      </c>
      <c r="L44" s="27">
        <f t="shared" si="2"/>
        <v>0.51713659351133023</v>
      </c>
      <c r="M44" s="27">
        <f t="shared" si="3"/>
        <v>4.5285226331462409</v>
      </c>
      <c r="N44" s="27">
        <f t="shared" si="4"/>
        <v>2.8486015099398909E-2</v>
      </c>
    </row>
    <row r="45" spans="1:14">
      <c r="A45" t="s">
        <v>42</v>
      </c>
      <c r="B45" s="20">
        <v>26337.488894780592</v>
      </c>
      <c r="C45" s="23">
        <f ca="1">B45*'Distribution Revenue by Class'!G44</f>
        <v>19938.137093372272</v>
      </c>
      <c r="D45" s="23">
        <f ca="1">B45*'Distribution Revenue by Class'!H44</f>
        <v>2700.7771559778198</v>
      </c>
      <c r="E45" s="23">
        <f ca="1">B45*'Distribution Revenue by Class'!I44</f>
        <v>3630.848197668377</v>
      </c>
      <c r="F45" s="27">
        <f ca="1">B45*'Distribution Revenue by Class'!J44</f>
        <v>67.726447762122689</v>
      </c>
      <c r="G45" s="27">
        <f ca="1">C45/'Number of Customers by Class'!B44</f>
        <v>2.8548306261987788</v>
      </c>
      <c r="H45" s="27">
        <f ca="1">D45/'Number of Customers by Class'!C44</f>
        <v>3.4625348153561792</v>
      </c>
      <c r="I45" s="27">
        <f ca="1">E45/'Number of Customers by Class'!G44</f>
        <v>37.821335392378927</v>
      </c>
      <c r="J45" s="27">
        <f ca="1">F45/'Number of Customers by Class'!I44</f>
        <v>1.3279695639631899</v>
      </c>
      <c r="K45" s="27">
        <f t="shared" si="1"/>
        <v>0.23790255218323156</v>
      </c>
      <c r="L45" s="27">
        <f t="shared" si="2"/>
        <v>0.28854456794634825</v>
      </c>
      <c r="M45" s="27">
        <f t="shared" si="3"/>
        <v>3.1517779493649107</v>
      </c>
      <c r="N45" s="27">
        <f t="shared" si="4"/>
        <v>0.11066413033026583</v>
      </c>
    </row>
    <row r="46" spans="1:14">
      <c r="A46" t="s">
        <v>43</v>
      </c>
      <c r="B46" s="20">
        <v>31756.325059447183</v>
      </c>
      <c r="C46" s="23">
        <f ca="1">B46*'Distribution Revenue by Class'!G45</f>
        <v>18666.57660237225</v>
      </c>
      <c r="D46" s="23">
        <f ca="1">B46*'Distribution Revenue by Class'!H45</f>
        <v>5031.1829520012843</v>
      </c>
      <c r="E46" s="23">
        <f ca="1">B46*'Distribution Revenue by Class'!I45</f>
        <v>7916.7050609109374</v>
      </c>
      <c r="F46" s="27">
        <f ca="1">B46*'Distribution Revenue by Class'!J45</f>
        <v>141.86044416270957</v>
      </c>
      <c r="G46" s="27">
        <f ca="1">C46/'Number of Customers by Class'!B45</f>
        <v>3.084364937602817</v>
      </c>
      <c r="H46" s="27">
        <f ca="1">D46/'Number of Customers by Class'!C45</f>
        <v>6.9014855308659593</v>
      </c>
      <c r="I46" s="27">
        <f ca="1">E46/'Number of Customers by Class'!G45</f>
        <v>70.684866615276221</v>
      </c>
      <c r="J46" s="27">
        <f ca="1">F46/'Number of Customers by Class'!I45</f>
        <v>11.821703680225797</v>
      </c>
      <c r="K46" s="27">
        <f t="shared" si="1"/>
        <v>0.25703041146690142</v>
      </c>
      <c r="L46" s="27">
        <f t="shared" si="2"/>
        <v>0.57512379423882998</v>
      </c>
      <c r="M46" s="27">
        <f t="shared" si="3"/>
        <v>5.8904055512730187</v>
      </c>
      <c r="N46" s="27">
        <f t="shared" si="4"/>
        <v>0.9851419733521497</v>
      </c>
    </row>
    <row r="47" spans="1:14">
      <c r="A47" t="s">
        <v>44</v>
      </c>
      <c r="B47" s="20">
        <v>74673.588740602703</v>
      </c>
      <c r="C47" s="23">
        <f ca="1">B47*'Distribution Revenue by Class'!G46</f>
        <v>46648.317236446681</v>
      </c>
      <c r="D47" s="23">
        <f ca="1">B47*'Distribution Revenue by Class'!H46</f>
        <v>10310.504874720227</v>
      </c>
      <c r="E47" s="23">
        <f ca="1">B47*'Distribution Revenue by Class'!I46</f>
        <v>17472.643583416317</v>
      </c>
      <c r="F47" s="27">
        <f ca="1">B47*'Distribution Revenue by Class'!J46</f>
        <v>242.12304601948733</v>
      </c>
      <c r="G47" s="27">
        <f ca="1">C47/'Number of Customers by Class'!B46</f>
        <v>1.8785565897409262</v>
      </c>
      <c r="H47" s="27">
        <f ca="1">D47/'Number of Customers by Class'!C46</f>
        <v>4.6802110189379151</v>
      </c>
      <c r="I47" s="27">
        <f ca="1">E47/'Number of Customers by Class'!G46</f>
        <v>60.668901331306657</v>
      </c>
      <c r="J47" s="27">
        <f ca="1">F47/'Number of Customers by Class'!I46</f>
        <v>1.3230767542048487</v>
      </c>
      <c r="K47" s="27">
        <f t="shared" si="1"/>
        <v>0.15654638247841052</v>
      </c>
      <c r="L47" s="27">
        <f t="shared" si="2"/>
        <v>0.39001758491149291</v>
      </c>
      <c r="M47" s="27">
        <f t="shared" si="3"/>
        <v>5.0557417776088878</v>
      </c>
      <c r="N47" s="27">
        <f t="shared" si="4"/>
        <v>0.11025639618373739</v>
      </c>
    </row>
    <row r="48" spans="1:14">
      <c r="A48" t="s">
        <v>91</v>
      </c>
      <c r="B48" s="20">
        <v>95325.306657852809</v>
      </c>
      <c r="C48" s="23">
        <f ca="1">B48*'Distribution Revenue by Class'!G47</f>
        <v>53961.682706557876</v>
      </c>
      <c r="D48" s="23">
        <f ca="1">B48*'Distribution Revenue by Class'!H47</f>
        <v>15409.929973728898</v>
      </c>
      <c r="E48" s="23">
        <f ca="1">B48*'Distribution Revenue by Class'!I47</f>
        <v>25953.693977566032</v>
      </c>
      <c r="F48" s="27">
        <f ca="1">B48*'Distribution Revenue by Class'!J47</f>
        <v>0</v>
      </c>
      <c r="G48" s="27">
        <f ca="1">C48/'Number of Customers by Class'!B47</f>
        <v>1.8519350232190912</v>
      </c>
      <c r="H48" s="27">
        <f ca="1">D48/'Number of Customers by Class'!C47</f>
        <v>5.3266263303591073</v>
      </c>
      <c r="I48" s="27">
        <f ca="1">E48/'Number of Customers by Class'!G47</f>
        <v>65.210286375794055</v>
      </c>
      <c r="J48" s="27">
        <f ca="1">F48/'Number of Customers by Class'!I47</f>
        <v>0</v>
      </c>
      <c r="K48" s="27">
        <f t="shared" si="1"/>
        <v>0.15432791860159092</v>
      </c>
      <c r="L48" s="27">
        <f t="shared" si="2"/>
        <v>0.44388552752992561</v>
      </c>
      <c r="M48" s="27">
        <f t="shared" si="3"/>
        <v>5.4341905313161716</v>
      </c>
      <c r="N48" s="27">
        <f t="shared" si="4"/>
        <v>0</v>
      </c>
    </row>
    <row r="49" spans="1:14">
      <c r="A49" t="s">
        <v>46</v>
      </c>
      <c r="B49" s="20">
        <v>167381.05271577334</v>
      </c>
      <c r="C49" s="23">
        <f ca="1">B49*'Distribution Revenue by Class'!G48</f>
        <v>88357.787863900201</v>
      </c>
      <c r="D49" s="23">
        <f ca="1">B49*'Distribution Revenue by Class'!H48</f>
        <v>22034.771767716564</v>
      </c>
      <c r="E49" s="23">
        <f ca="1">B49*'Distribution Revenue by Class'!I48</f>
        <v>56203.492194624727</v>
      </c>
      <c r="F49" s="27">
        <f ca="1">B49*'Distribution Revenue by Class'!J48</f>
        <v>785.00088953184104</v>
      </c>
      <c r="G49" s="27">
        <f ca="1">C49/'Number of Customers by Class'!B48</f>
        <v>1.9562465486727079</v>
      </c>
      <c r="H49" s="27">
        <f ca="1">D49/'Number of Customers by Class'!C48</f>
        <v>5.0204538090035458</v>
      </c>
      <c r="I49" s="27">
        <f ca="1">E49/'Number of Customers by Class'!G48</f>
        <v>66.355953004279485</v>
      </c>
      <c r="J49" s="27">
        <f ca="1">F49/'Number of Customers by Class'!I48</f>
        <v>1.8690497369805739</v>
      </c>
      <c r="K49" s="27">
        <f t="shared" si="1"/>
        <v>0.16302054572272565</v>
      </c>
      <c r="L49" s="27">
        <f t="shared" si="2"/>
        <v>0.41837115075029546</v>
      </c>
      <c r="M49" s="27">
        <f t="shared" si="3"/>
        <v>5.529662750356624</v>
      </c>
      <c r="N49" s="27">
        <f t="shared" si="4"/>
        <v>0.15575414474838115</v>
      </c>
    </row>
    <row r="50" spans="1:14">
      <c r="A50" t="s">
        <v>47</v>
      </c>
      <c r="B50" s="20">
        <v>24800.648321628101</v>
      </c>
      <c r="C50" s="23">
        <f ca="1">B50*'Distribution Revenue by Class'!G49</f>
        <v>12376.238522294836</v>
      </c>
      <c r="D50" s="23">
        <f ca="1">B50*'Distribution Revenue by Class'!H49</f>
        <v>6124.1958672191058</v>
      </c>
      <c r="E50" s="23">
        <f ca="1">B50*'Distribution Revenue by Class'!I49</f>
        <v>6233.4337785962189</v>
      </c>
      <c r="F50" s="27">
        <f ca="1">B50*'Distribution Revenue by Class'!J49</f>
        <v>66.780153517942523</v>
      </c>
      <c r="G50" s="27">
        <f ca="1">C50/'Number of Customers by Class'!B49</f>
        <v>1.9019884005370886</v>
      </c>
      <c r="H50" s="27">
        <f ca="1">D50/'Number of Customers by Class'!C49</f>
        <v>4.9790210302594353</v>
      </c>
      <c r="I50" s="27">
        <f ca="1">E50/'Number of Customers by Class'!G49</f>
        <v>51.515981641291063</v>
      </c>
      <c r="J50" s="27">
        <f ca="1">F50/'Number of Customers by Class'!I49</f>
        <v>3.0354615235428422</v>
      </c>
      <c r="K50" s="27">
        <f t="shared" si="1"/>
        <v>0.15849903337809071</v>
      </c>
      <c r="L50" s="27">
        <f t="shared" si="2"/>
        <v>0.41491841918828626</v>
      </c>
      <c r="M50" s="27">
        <f t="shared" si="3"/>
        <v>4.2929984701075883</v>
      </c>
      <c r="N50" s="27">
        <f t="shared" si="4"/>
        <v>0.25295512696190353</v>
      </c>
    </row>
    <row r="51" spans="1:14">
      <c r="A51" t="s">
        <v>48</v>
      </c>
      <c r="B51" s="20">
        <v>55876.375795596985</v>
      </c>
      <c r="C51" s="23">
        <f ca="1">B51*'Distribution Revenue by Class'!G50</f>
        <v>35727.342526239088</v>
      </c>
      <c r="D51" s="23">
        <f ca="1">B51*'Distribution Revenue by Class'!H50</f>
        <v>10850.34836462364</v>
      </c>
      <c r="E51" s="23">
        <f ca="1">B51*'Distribution Revenue by Class'!I50</f>
        <v>9298.6849047342603</v>
      </c>
      <c r="F51" s="27">
        <f ca="1">B51*'Distribution Revenue by Class'!J50</f>
        <v>0</v>
      </c>
      <c r="G51" s="27">
        <f ca="1">C51/'Number of Customers by Class'!B50</f>
        <v>2.1453997793934478</v>
      </c>
      <c r="H51" s="27">
        <f ca="1">D51/'Number of Customers by Class'!C50</f>
        <v>5.2391831794416417</v>
      </c>
      <c r="I51" s="27">
        <f ca="1">E51/'Number of Customers by Class'!G50</f>
        <v>55.021804170025206</v>
      </c>
      <c r="J51" s="27">
        <f ca="1">F51/'Number of Customers by Class'!I50</f>
        <v>0</v>
      </c>
      <c r="K51" s="27">
        <f t="shared" si="1"/>
        <v>0.17878331494945399</v>
      </c>
      <c r="L51" s="27">
        <f t="shared" si="2"/>
        <v>0.43659859828680347</v>
      </c>
      <c r="M51" s="27">
        <f t="shared" si="3"/>
        <v>4.5851503475021005</v>
      </c>
      <c r="N51" s="27">
        <f t="shared" si="4"/>
        <v>0</v>
      </c>
    </row>
    <row r="52" spans="1:14">
      <c r="A52" t="s">
        <v>49</v>
      </c>
      <c r="B52" s="20">
        <v>87552.60467314678</v>
      </c>
      <c r="C52" s="23">
        <f ca="1">B52*'Distribution Revenue by Class'!G51</f>
        <v>49862.261924882398</v>
      </c>
      <c r="D52" s="23">
        <f ca="1">B52*'Distribution Revenue by Class'!H51</f>
        <v>17048.391585741028</v>
      </c>
      <c r="E52" s="23">
        <f ca="1">B52*'Distribution Revenue by Class'!I51</f>
        <v>20555.579170278677</v>
      </c>
      <c r="F52" s="27">
        <f ca="1">B52*'Distribution Revenue by Class'!J51</f>
        <v>86.371992244679916</v>
      </c>
      <c r="G52" s="27">
        <f ca="1">C52/'Number of Customers by Class'!B51</f>
        <v>2.3914753920806904</v>
      </c>
      <c r="H52" s="27">
        <f ca="1">D52/'Number of Customers by Class'!C51</f>
        <v>6.4847438515561162</v>
      </c>
      <c r="I52" s="27">
        <f ca="1">E52/'Number of Customers by Class'!G51</f>
        <v>74.476736124198112</v>
      </c>
      <c r="J52" s="27">
        <f ca="1">F52/'Number of Customers by Class'!I51</f>
        <v>4.1129520116514247</v>
      </c>
      <c r="K52" s="27">
        <f t="shared" si="1"/>
        <v>0.19928961600672421</v>
      </c>
      <c r="L52" s="27">
        <f t="shared" si="2"/>
        <v>0.54039532096300968</v>
      </c>
      <c r="M52" s="27">
        <f t="shared" si="3"/>
        <v>6.206394677016509</v>
      </c>
      <c r="N52" s="27">
        <f t="shared" si="4"/>
        <v>0.34274600097095204</v>
      </c>
    </row>
    <row r="53" spans="1:14">
      <c r="A53" t="s">
        <v>50</v>
      </c>
      <c r="B53" s="20">
        <v>21401.317440728006</v>
      </c>
      <c r="C53" s="23">
        <f ca="1">B53*'Distribution Revenue by Class'!G52</f>
        <v>14379.136559680082</v>
      </c>
      <c r="D53" s="23">
        <f ca="1">B53*'Distribution Revenue by Class'!H52</f>
        <v>3946.2321835814555</v>
      </c>
      <c r="E53" s="23">
        <f ca="1">B53*'Distribution Revenue by Class'!I52</f>
        <v>3037.1689870883069</v>
      </c>
      <c r="F53" s="27">
        <f ca="1">B53*'Distribution Revenue by Class'!J52</f>
        <v>38.779710378159045</v>
      </c>
      <c r="G53" s="27">
        <f ca="1">C53/'Number of Customers by Class'!B52</f>
        <v>2.7764310792971774</v>
      </c>
      <c r="H53" s="27">
        <f ca="1">D53/'Number of Customers by Class'!C52</f>
        <v>4.9451531122574632</v>
      </c>
      <c r="I53" s="27">
        <f ca="1">E53/'Number of Customers by Class'!G52</f>
        <v>41.605054617648044</v>
      </c>
      <c r="J53" s="27">
        <f ca="1">F53/'Number of Customers by Class'!I52</f>
        <v>2.0410373883241602</v>
      </c>
      <c r="K53" s="27">
        <f t="shared" si="1"/>
        <v>0.23136925660809812</v>
      </c>
      <c r="L53" s="27">
        <f t="shared" si="2"/>
        <v>0.41209609268812192</v>
      </c>
      <c r="M53" s="27">
        <f t="shared" si="3"/>
        <v>3.4670878848040037</v>
      </c>
      <c r="N53" s="27">
        <f t="shared" si="4"/>
        <v>0.17008644902701334</v>
      </c>
    </row>
    <row r="54" spans="1:14">
      <c r="A54" t="s">
        <v>51</v>
      </c>
      <c r="B54" s="20">
        <v>257572.3149732349</v>
      </c>
      <c r="C54" s="23">
        <f ca="1">B54*'Distribution Revenue by Class'!G53</f>
        <v>163288.06024332411</v>
      </c>
      <c r="D54" s="23">
        <f ca="1">B54*'Distribution Revenue by Class'!H53</f>
        <v>37061.29203477595</v>
      </c>
      <c r="E54" s="23">
        <f ca="1">B54*'Distribution Revenue by Class'!I53</f>
        <v>56115.990365768979</v>
      </c>
      <c r="F54" s="27">
        <f ca="1">B54*'Distribution Revenue by Class'!J53</f>
        <v>1106.9723293658344</v>
      </c>
      <c r="G54" s="27">
        <f ca="1">C54/'Number of Customers by Class'!B53</f>
        <v>2.8942033755175403</v>
      </c>
      <c r="H54" s="27">
        <f ca="1">D54/'Number of Customers by Class'!C53</f>
        <v>7.5836488714499595</v>
      </c>
      <c r="I54" s="27">
        <f ca="1">E54/'Number of Customers by Class'!G53</f>
        <v>64.279484955061832</v>
      </c>
      <c r="J54" s="27">
        <f ca="1">F54/'Number of Customers by Class'!I53</f>
        <v>1.6302979813929814</v>
      </c>
      <c r="K54" s="27">
        <f t="shared" si="1"/>
        <v>0.24118361462646168</v>
      </c>
      <c r="L54" s="27">
        <f t="shared" si="2"/>
        <v>0.63197073928749659</v>
      </c>
      <c r="M54" s="27">
        <f t="shared" si="3"/>
        <v>5.3566237462551527</v>
      </c>
      <c r="N54" s="27">
        <f t="shared" si="4"/>
        <v>0.13585816511608179</v>
      </c>
    </row>
    <row r="55" spans="1:14">
      <c r="A55" t="s">
        <v>52</v>
      </c>
      <c r="B55" s="20">
        <v>34423.117136103319</v>
      </c>
      <c r="C55" s="23">
        <f ca="1">B55*'Distribution Revenue by Class'!G54</f>
        <v>23350.935164251263</v>
      </c>
      <c r="D55" s="23">
        <f ca="1">B55*'Distribution Revenue by Class'!H54</f>
        <v>5517.3703180524399</v>
      </c>
      <c r="E55" s="23">
        <f ca="1">B55*'Distribution Revenue by Class'!I54</f>
        <v>5454.7401779835809</v>
      </c>
      <c r="F55" s="27">
        <f ca="1">B55*'Distribution Revenue by Class'!J54</f>
        <v>100.07147581603641</v>
      </c>
      <c r="G55" s="27">
        <f ca="1">C55/'Number of Customers by Class'!B54</f>
        <v>2.3793494155544388</v>
      </c>
      <c r="H55" s="27">
        <f ca="1">D55/'Number of Customers by Class'!C54</f>
        <v>4.8060717056205924</v>
      </c>
      <c r="I55" s="27">
        <f ca="1">E55/'Number of Customers by Class'!G54</f>
        <v>42.284807581268069</v>
      </c>
      <c r="J55" s="27">
        <f ca="1">F55/'Number of Customers by Class'!I54</f>
        <v>2.8591850233153262</v>
      </c>
      <c r="K55" s="27">
        <f t="shared" si="1"/>
        <v>0.1982791179628699</v>
      </c>
      <c r="L55" s="27">
        <f t="shared" si="2"/>
        <v>0.40050597546838268</v>
      </c>
      <c r="M55" s="27">
        <f t="shared" si="3"/>
        <v>3.5237339651056723</v>
      </c>
      <c r="N55" s="27">
        <f t="shared" si="4"/>
        <v>0.23826541860961051</v>
      </c>
    </row>
    <row r="56" spans="1:14">
      <c r="A56" t="s">
        <v>53</v>
      </c>
      <c r="B56" s="21">
        <v>0</v>
      </c>
      <c r="C56" s="23">
        <f ca="1">B56*'Distribution Revenue by Class'!G55</f>
        <v>0</v>
      </c>
      <c r="D56" s="23">
        <f ca="1">B56*'Distribution Revenue by Class'!H55</f>
        <v>0</v>
      </c>
      <c r="E56" s="23">
        <f ca="1">B56*'Distribution Revenue by Class'!I55</f>
        <v>0</v>
      </c>
      <c r="F56" s="27">
        <f ca="1">B56*'Distribution Revenue by Class'!J55</f>
        <v>0</v>
      </c>
      <c r="G56" s="27">
        <f ca="1">C56/'Number of Customers by Class'!B55</f>
        <v>0</v>
      </c>
      <c r="H56" s="27">
        <f ca="1">D56/'Number of Customers by Class'!C55</f>
        <v>0</v>
      </c>
      <c r="I56" s="27">
        <f ca="1">E56/'Number of Customers by Class'!G55</f>
        <v>0</v>
      </c>
      <c r="J56" s="27">
        <f ca="1">F56/'Number of Customers by Class'!I55</f>
        <v>0</v>
      </c>
      <c r="K56" s="27">
        <f t="shared" si="1"/>
        <v>0</v>
      </c>
      <c r="L56" s="27">
        <f t="shared" si="2"/>
        <v>0</v>
      </c>
      <c r="M56" s="27">
        <f t="shared" si="3"/>
        <v>0</v>
      </c>
      <c r="N56" s="27">
        <f t="shared" si="4"/>
        <v>0</v>
      </c>
    </row>
    <row r="57" spans="1:14">
      <c r="A57" t="s">
        <v>54</v>
      </c>
      <c r="B57" s="20">
        <v>171994.93284901563</v>
      </c>
      <c r="C57" s="23">
        <f ca="1">B57*'Distribution Revenue by Class'!G56</f>
        <v>100870.16743275877</v>
      </c>
      <c r="D57" s="23">
        <f ca="1">B57*'Distribution Revenue by Class'!H56</f>
        <v>26785.424638111268</v>
      </c>
      <c r="E57" s="23">
        <f ca="1">B57*'Distribution Revenue by Class'!I56</f>
        <v>43698.006103853455</v>
      </c>
      <c r="F57" s="27">
        <f ca="1">B57*'Distribution Revenue by Class'!J56</f>
        <v>641.33467429215364</v>
      </c>
      <c r="G57" s="27">
        <f ca="1">C57/'Number of Customers by Class'!B56</f>
        <v>2.1116240120739134</v>
      </c>
      <c r="H57" s="27">
        <f ca="1">D57/'Number of Customers by Class'!C56</f>
        <v>6.8733447878140286</v>
      </c>
      <c r="I57" s="27">
        <f ca="1">E57/'Number of Customers by Class'!G56</f>
        <v>84.359085142574244</v>
      </c>
      <c r="J57" s="27">
        <f ca="1">F57/'Number of Customers by Class'!I56</f>
        <v>2.1096535338557687</v>
      </c>
      <c r="K57" s="27">
        <f t="shared" si="1"/>
        <v>0.17596866767282612</v>
      </c>
      <c r="L57" s="27">
        <f t="shared" si="2"/>
        <v>0.57277873231783571</v>
      </c>
      <c r="M57" s="27">
        <f t="shared" si="3"/>
        <v>7.0299237618811867</v>
      </c>
      <c r="N57" s="27">
        <f t="shared" si="4"/>
        <v>0.1758044611546474</v>
      </c>
    </row>
    <row r="58" spans="1:14">
      <c r="A58" t="s">
        <v>55</v>
      </c>
      <c r="B58" s="20">
        <v>28419.682963645082</v>
      </c>
      <c r="C58" s="23">
        <f ca="1">B58*'Distribution Revenue by Class'!G57</f>
        <v>16546.365976384433</v>
      </c>
      <c r="D58" s="23">
        <f ca="1">B58*'Distribution Revenue by Class'!H57</f>
        <v>5094.3481043620222</v>
      </c>
      <c r="E58" s="23">
        <f ca="1">B58*'Distribution Revenue by Class'!I57</f>
        <v>6705.001699335523</v>
      </c>
      <c r="F58" s="27">
        <f ca="1">B58*'Distribution Revenue by Class'!J57</f>
        <v>73.967183563102196</v>
      </c>
      <c r="G58" s="27">
        <f ca="1">C58/'Number of Customers by Class'!B57</f>
        <v>1.8694346374855308</v>
      </c>
      <c r="H58" s="27">
        <f ca="1">D58/'Number of Customers by Class'!C57</f>
        <v>3.654482140862283</v>
      </c>
      <c r="I58" s="27">
        <f ca="1">E58/'Number of Customers by Class'!G57</f>
        <v>46.562511800941131</v>
      </c>
      <c r="J58" s="27">
        <f ca="1">F58/'Number of Customers by Class'!I57</f>
        <v>1.0132490899055095</v>
      </c>
      <c r="K58" s="27">
        <f t="shared" si="1"/>
        <v>0.15578621979046089</v>
      </c>
      <c r="L58" s="27">
        <f t="shared" si="2"/>
        <v>0.30454017840519026</v>
      </c>
      <c r="M58" s="27">
        <f t="shared" si="3"/>
        <v>3.8802093167450944</v>
      </c>
      <c r="N58" s="27">
        <f t="shared" si="4"/>
        <v>8.4437424158792462E-2</v>
      </c>
    </row>
    <row r="59" spans="1:14">
      <c r="A59" t="s">
        <v>56</v>
      </c>
      <c r="B59" s="20">
        <v>12414.735195846533</v>
      </c>
      <c r="C59" s="23">
        <f ca="1">B59*'Distribution Revenue by Class'!G58</f>
        <v>6993.7743202555384</v>
      </c>
      <c r="D59" s="23">
        <f ca="1">B59*'Distribution Revenue by Class'!H58</f>
        <v>2263.6802360307775</v>
      </c>
      <c r="E59" s="23">
        <f ca="1">B59*'Distribution Revenue by Class'!I58</f>
        <v>3125.8590214693568</v>
      </c>
      <c r="F59" s="27">
        <f ca="1">B59*'Distribution Revenue by Class'!J58</f>
        <v>31.421618090861788</v>
      </c>
      <c r="G59" s="27">
        <f ca="1">C59/'Number of Customers by Class'!B58</f>
        <v>2.542266201474205</v>
      </c>
      <c r="H59" s="27">
        <f ca="1">D59/'Number of Customers by Class'!C58</f>
        <v>4.1920004370940323</v>
      </c>
      <c r="I59" s="27">
        <f ca="1">E59/'Number of Customers by Class'!G58</f>
        <v>45.968515021608191</v>
      </c>
      <c r="J59" s="27">
        <f ca="1">F59/'Number of Customers by Class'!I58</f>
        <v>1.6537693732032519</v>
      </c>
      <c r="K59" s="27">
        <f t="shared" si="1"/>
        <v>0.21185551678951708</v>
      </c>
      <c r="L59" s="27">
        <f t="shared" si="2"/>
        <v>0.34933336975783602</v>
      </c>
      <c r="M59" s="27">
        <f t="shared" si="3"/>
        <v>3.830709585134016</v>
      </c>
      <c r="N59" s="27">
        <f t="shared" si="4"/>
        <v>0.13781411443360433</v>
      </c>
    </row>
    <row r="60" spans="1:14">
      <c r="A60" t="s">
        <v>57</v>
      </c>
      <c r="B60" s="20">
        <v>110277.91463374413</v>
      </c>
      <c r="C60" s="23">
        <f ca="1">B60*'Distribution Revenue by Class'!G59</f>
        <v>66447.719235168173</v>
      </c>
      <c r="D60" s="23">
        <f ca="1">B60*'Distribution Revenue by Class'!H59</f>
        <v>18513.61398589555</v>
      </c>
      <c r="E60" s="23">
        <f ca="1">B60*'Distribution Revenue by Class'!I59</f>
        <v>24587.130580160694</v>
      </c>
      <c r="F60" s="27">
        <f ca="1">B60*'Distribution Revenue by Class'!J59</f>
        <v>729.45083251971732</v>
      </c>
      <c r="G60" s="27">
        <f ca="1">C60/'Number of Customers by Class'!B59</f>
        <v>2.1658317873262116</v>
      </c>
      <c r="H60" s="27">
        <f ca="1">D60/'Number of Customers by Class'!C59</f>
        <v>5.1298459367956637</v>
      </c>
      <c r="I60" s="27">
        <f ca="1">E60/'Number of Customers by Class'!G59</f>
        <v>67.362001589481352</v>
      </c>
      <c r="J60" s="27">
        <f ca="1">F60/'Number of Customers by Class'!I59</f>
        <v>1.9045713642812463</v>
      </c>
      <c r="K60" s="27">
        <f t="shared" si="1"/>
        <v>0.18048598227718429</v>
      </c>
      <c r="L60" s="27">
        <f t="shared" si="2"/>
        <v>0.42748716139963866</v>
      </c>
      <c r="M60" s="27">
        <f t="shared" si="3"/>
        <v>5.613500132456779</v>
      </c>
      <c r="N60" s="27">
        <f t="shared" si="4"/>
        <v>0.15871428035677052</v>
      </c>
    </row>
    <row r="61" spans="1:14">
      <c r="A61" t="s">
        <v>92</v>
      </c>
      <c r="B61" s="20">
        <v>28872.421787066323</v>
      </c>
      <c r="C61" s="23">
        <f ca="1">B61*'Distribution Revenue by Class'!G60</f>
        <v>16642.843110507398</v>
      </c>
      <c r="D61" s="23">
        <f ca="1">B61*'Distribution Revenue by Class'!H60</f>
        <v>3946.9049665662951</v>
      </c>
      <c r="E61" s="23">
        <f ca="1">B61*'Distribution Revenue by Class'!I60</f>
        <v>8282.6737099926286</v>
      </c>
      <c r="F61" s="27">
        <f ca="1">B61*'Distribution Revenue by Class'!J60</f>
        <v>0</v>
      </c>
      <c r="G61" s="27">
        <f ca="1">C61/'Number of Customers by Class'!B60</f>
        <v>2.0370677001845041</v>
      </c>
      <c r="H61" s="27">
        <f ca="1">D61/'Number of Customers by Class'!C60</f>
        <v>4.5159095727303145</v>
      </c>
      <c r="I61" s="27">
        <f ca="1">E61/'Number of Customers by Class'!G60</f>
        <v>103.53342137490786</v>
      </c>
      <c r="J61" s="27">
        <v>0</v>
      </c>
      <c r="K61" s="27">
        <f t="shared" si="1"/>
        <v>0.16975564168204202</v>
      </c>
      <c r="L61" s="27">
        <f t="shared" si="2"/>
        <v>0.37632579772752622</v>
      </c>
      <c r="M61" s="27">
        <f t="shared" si="3"/>
        <v>8.627785114575655</v>
      </c>
      <c r="N61" s="27">
        <f t="shared" si="4"/>
        <v>0</v>
      </c>
    </row>
    <row r="62" spans="1:14">
      <c r="A62" t="s">
        <v>59</v>
      </c>
      <c r="B62" s="20">
        <v>1019321.6194400297</v>
      </c>
      <c r="C62" s="23">
        <f ca="1">B62*'Distribution Revenue by Class'!G61</f>
        <v>556705.67868580413</v>
      </c>
      <c r="D62" s="23">
        <f ca="1">B62*'Distribution Revenue by Class'!H61</f>
        <v>154198.03031587822</v>
      </c>
      <c r="E62" s="23">
        <f ca="1">B62*'Distribution Revenue by Class'!I61</f>
        <v>305260.42260511522</v>
      </c>
      <c r="F62" s="27">
        <f ca="1">B62*'Distribution Revenue by Class'!J61</f>
        <v>3157.4878332321268</v>
      </c>
      <c r="G62" s="27">
        <f ca="1">C62/'Number of Customers by Class'!B61</f>
        <v>1.9625462382944816</v>
      </c>
      <c r="H62" s="27">
        <f ca="1">D62/'Number of Customers by Class'!C61</f>
        <v>5.2104490881894376</v>
      </c>
      <c r="I62" s="27">
        <f ca="1">E62/'Number of Customers by Class'!G61</f>
        <v>65.576889925910891</v>
      </c>
      <c r="J62" s="27">
        <f ca="1">F62/'Number of Customers by Class'!I61</f>
        <v>1.1353785808098262</v>
      </c>
      <c r="K62" s="27">
        <f t="shared" si="1"/>
        <v>0.16354551985787347</v>
      </c>
      <c r="L62" s="27">
        <f t="shared" si="2"/>
        <v>0.43420409068245314</v>
      </c>
      <c r="M62" s="27">
        <f t="shared" si="3"/>
        <v>5.4647408271592406</v>
      </c>
      <c r="N62" s="27">
        <f t="shared" si="4"/>
        <v>9.4614881734152181E-2</v>
      </c>
    </row>
    <row r="63" spans="1:14">
      <c r="A63" t="s">
        <v>60</v>
      </c>
      <c r="B63" s="21">
        <v>0</v>
      </c>
      <c r="C63" s="23">
        <f ca="1">B63*'Distribution Revenue by Class'!G62</f>
        <v>0</v>
      </c>
      <c r="D63" s="23">
        <f ca="1">B63*'Distribution Revenue by Class'!H62</f>
        <v>0</v>
      </c>
      <c r="E63" s="23">
        <f ca="1">B63*'Distribution Revenue by Class'!I62</f>
        <v>0</v>
      </c>
      <c r="F63" s="27">
        <f ca="1">B63*'Distribution Revenue by Class'!J62</f>
        <v>0</v>
      </c>
      <c r="G63" s="27">
        <f ca="1">C63/'Number of Customers by Class'!B62</f>
        <v>0</v>
      </c>
      <c r="H63" s="27">
        <f ca="1">D63/'Number of Customers by Class'!C62</f>
        <v>0</v>
      </c>
      <c r="I63" s="27">
        <f ca="1">E63/'Number of Customers by Class'!G62</f>
        <v>0</v>
      </c>
      <c r="J63" s="27">
        <f ca="1">F63/'Number of Customers by Class'!I62</f>
        <v>0</v>
      </c>
      <c r="K63" s="27">
        <f t="shared" si="1"/>
        <v>0</v>
      </c>
      <c r="L63" s="27">
        <f t="shared" si="2"/>
        <v>0</v>
      </c>
      <c r="M63" s="27">
        <f t="shared" si="3"/>
        <v>0</v>
      </c>
      <c r="N63" s="27">
        <f t="shared" si="4"/>
        <v>0</v>
      </c>
    </row>
    <row r="64" spans="1:14">
      <c r="A64" t="s">
        <v>61</v>
      </c>
      <c r="B64" s="20">
        <v>14453.285539642031</v>
      </c>
      <c r="C64" s="23">
        <f ca="1">B64*'Distribution Revenue by Class'!G63</f>
        <v>8885.9259300968188</v>
      </c>
      <c r="D64" s="23">
        <f ca="1">B64*'Distribution Revenue by Class'!H63</f>
        <v>2591.5422012186477</v>
      </c>
      <c r="E64" s="23">
        <f ca="1">B64*'Distribution Revenue by Class'!I63</f>
        <v>2975.817408326564</v>
      </c>
      <c r="F64" s="27">
        <f ca="1">B64*'Distribution Revenue by Class'!J63</f>
        <v>0</v>
      </c>
      <c r="G64" s="27">
        <f ca="1">C64/'Number of Customers by Class'!B63</f>
        <v>2.4594314780229225</v>
      </c>
      <c r="H64" s="27">
        <f ca="1">D64/'Number of Customers by Class'!C63</f>
        <v>5.1521713741921422</v>
      </c>
      <c r="I64" s="27">
        <f ca="1">E64/'Number of Customers by Class'!G63</f>
        <v>46.497147005102562</v>
      </c>
      <c r="J64" s="27">
        <v>0</v>
      </c>
      <c r="K64" s="27">
        <f t="shared" si="1"/>
        <v>0.20495262316857688</v>
      </c>
      <c r="L64" s="27">
        <f t="shared" si="2"/>
        <v>0.42934761451601183</v>
      </c>
      <c r="M64" s="27">
        <f t="shared" si="3"/>
        <v>3.8747622504252135</v>
      </c>
      <c r="N64" s="27">
        <f t="shared" si="4"/>
        <v>0</v>
      </c>
    </row>
    <row r="65" spans="1:14">
      <c r="A65" t="s">
        <v>62</v>
      </c>
      <c r="B65" s="20">
        <v>18391.97398161592</v>
      </c>
      <c r="C65" s="23">
        <f ca="1">B65*'Distribution Revenue by Class'!G64</f>
        <v>11180.962528436579</v>
      </c>
      <c r="D65" s="23">
        <f ca="1">B65*'Distribution Revenue by Class'!H64</f>
        <v>3626.041239954513</v>
      </c>
      <c r="E65" s="23">
        <f ca="1">B65*'Distribution Revenue by Class'!I64</f>
        <v>3424.3225944007845</v>
      </c>
      <c r="F65" s="27">
        <f ca="1">B65*'Distribution Revenue by Class'!J64</f>
        <v>160.6476188240444</v>
      </c>
      <c r="G65" s="27">
        <f ca="1">C65/'Number of Customers by Class'!B64</f>
        <v>2.247881489432364</v>
      </c>
      <c r="H65" s="27">
        <f ca="1">D65/'Number of Customers by Class'!C64</f>
        <v>4.6848078035588019</v>
      </c>
      <c r="I65" s="27">
        <f ca="1">E65/'Number of Customers by Class'!G64</f>
        <v>51.883675672739159</v>
      </c>
      <c r="J65" s="27">
        <f ca="1">F65/'Number of Customers by Class'!I64</f>
        <v>3.2785228331437635</v>
      </c>
      <c r="K65" s="27">
        <f t="shared" si="1"/>
        <v>0.18732345745269699</v>
      </c>
      <c r="L65" s="27">
        <f t="shared" si="2"/>
        <v>0.39040065029656684</v>
      </c>
      <c r="M65" s="27">
        <f t="shared" si="3"/>
        <v>4.3236396393949299</v>
      </c>
      <c r="N65" s="27">
        <f t="shared" si="4"/>
        <v>0.27321023609531364</v>
      </c>
    </row>
    <row r="66" spans="1:14">
      <c r="A66" t="s">
        <v>63</v>
      </c>
      <c r="B66" s="20">
        <v>12422.976495216693</v>
      </c>
      <c r="C66" s="23">
        <f ca="1">B66*'Distribution Revenue by Class'!G65</f>
        <v>7661.4132826638715</v>
      </c>
      <c r="D66" s="23">
        <f ca="1">B66*'Distribution Revenue by Class'!H65</f>
        <v>2482.1331532686695</v>
      </c>
      <c r="E66" s="23">
        <f ca="1">B66*'Distribution Revenue by Class'!I65</f>
        <v>2252.9938976040225</v>
      </c>
      <c r="F66" s="27">
        <f ca="1">B66*'Distribution Revenue by Class'!J65</f>
        <v>26.436161680130279</v>
      </c>
      <c r="G66" s="27">
        <f ca="1">C66/'Number of Customers by Class'!B65</f>
        <v>3.3368524750278188</v>
      </c>
      <c r="H66" s="27">
        <f ca="1">D66/'Number of Customers by Class'!C65</f>
        <v>6.3319723297670141</v>
      </c>
      <c r="I66" s="27">
        <f ca="1">E66/'Number of Customers by Class'!G65</f>
        <v>57.769074297539042</v>
      </c>
      <c r="J66" s="27">
        <f ca="1">F66/'Number of Customers by Class'!I65</f>
        <v>2.0335508984715598</v>
      </c>
      <c r="K66" s="27">
        <f t="shared" si="1"/>
        <v>0.27807103958565155</v>
      </c>
      <c r="L66" s="27">
        <f t="shared" si="2"/>
        <v>0.52766436081391788</v>
      </c>
      <c r="M66" s="27">
        <f t="shared" si="3"/>
        <v>4.8140895247949205</v>
      </c>
      <c r="N66" s="27">
        <f t="shared" si="4"/>
        <v>0.16946257487262997</v>
      </c>
    </row>
    <row r="67" spans="1:14">
      <c r="A67" t="s">
        <v>64</v>
      </c>
      <c r="B67" s="20">
        <v>52622.334543102246</v>
      </c>
      <c r="C67" s="23">
        <f ca="1">B67*'Distribution Revenue by Class'!G66</f>
        <v>6874.8763366143021</v>
      </c>
      <c r="D67" s="23">
        <f ca="1">B67*'Distribution Revenue by Class'!H66</f>
        <v>9971.5296137978276</v>
      </c>
      <c r="E67" s="23">
        <f ca="1">B67*'Distribution Revenue by Class'!I66</f>
        <v>35770.263652626061</v>
      </c>
      <c r="F67" s="27">
        <f ca="1">B67*'Distribution Revenue by Class'!J66</f>
        <v>5.6649400640538508</v>
      </c>
      <c r="G67" s="27">
        <f ca="1">C67/'Number of Customers by Class'!B66</f>
        <v>0.47828553893239895</v>
      </c>
      <c r="H67" s="27">
        <f ca="1">D67/'Number of Customers by Class'!C66</f>
        <v>5.9638335010752561</v>
      </c>
      <c r="I67" s="27">
        <f ca="1">E67/'Number of Customers by Class'!G66</f>
        <v>186.30345652409406</v>
      </c>
      <c r="J67" s="27">
        <f ca="1">F67/'Number of Customers by Class'!I66</f>
        <v>1.1329880128107701</v>
      </c>
      <c r="K67" s="27">
        <f t="shared" si="1"/>
        <v>3.9857128244366581E-2</v>
      </c>
      <c r="L67" s="27">
        <f t="shared" si="2"/>
        <v>0.49698612508960466</v>
      </c>
      <c r="M67" s="27">
        <f t="shared" si="3"/>
        <v>15.525288043674506</v>
      </c>
      <c r="N67" s="27">
        <f t="shared" si="4"/>
        <v>9.4415667734230838E-2</v>
      </c>
    </row>
    <row r="68" spans="1:14">
      <c r="A68" t="s">
        <v>65</v>
      </c>
      <c r="B68" s="20">
        <v>160239.21260338862</v>
      </c>
      <c r="C68" s="23">
        <f ca="1">B68*'Distribution Revenue by Class'!G67</f>
        <v>103278.83077366129</v>
      </c>
      <c r="D68" s="23">
        <f ca="1">B68*'Distribution Revenue by Class'!H67</f>
        <v>25812.965373889048</v>
      </c>
      <c r="E68" s="23">
        <f ca="1">B68*'Distribution Revenue by Class'!I67</f>
        <v>29846.463330919411</v>
      </c>
      <c r="F68" s="27">
        <f ca="1">B68*'Distribution Revenue by Class'!J67</f>
        <v>1300.9531249188738</v>
      </c>
      <c r="G68" s="27">
        <f ca="1">C68/'Number of Customers by Class'!B67</f>
        <v>2.3238492175069481</v>
      </c>
      <c r="H68" s="27">
        <f ca="1">D68/'Number of Customers by Class'!C67</f>
        <v>5.7541162224451732</v>
      </c>
      <c r="I68" s="27">
        <f ca="1">E68/'Number of Customers by Class'!G67</f>
        <v>56.958899486487425</v>
      </c>
      <c r="J68" s="27">
        <f ca="1">F68/'Number of Customers by Class'!I67</f>
        <v>2.7738872599549547</v>
      </c>
      <c r="K68" s="27">
        <f t="shared" si="1"/>
        <v>0.19365410145891235</v>
      </c>
      <c r="L68" s="27">
        <f t="shared" si="2"/>
        <v>0.47950968520376441</v>
      </c>
      <c r="M68" s="27">
        <f t="shared" si="3"/>
        <v>4.7465749572072857</v>
      </c>
      <c r="N68" s="27">
        <f t="shared" si="4"/>
        <v>0.23115727166291289</v>
      </c>
    </row>
    <row r="69" spans="1:14">
      <c r="A69" t="s">
        <v>66</v>
      </c>
      <c r="B69" s="20">
        <v>29932.564282915613</v>
      </c>
      <c r="C69" s="23">
        <f ca="1">B69*'Distribution Revenue by Class'!G68</f>
        <v>18549.323289851734</v>
      </c>
      <c r="D69" s="23">
        <f ca="1">B69*'Distribution Revenue by Class'!H68</f>
        <v>5618.3482115218112</v>
      </c>
      <c r="E69" s="23">
        <f ca="1">B69*'Distribution Revenue by Class'!I68</f>
        <v>5557.2622915918619</v>
      </c>
      <c r="F69" s="27">
        <f ca="1">B69*'Distribution Revenue by Class'!J68</f>
        <v>207.63048995021038</v>
      </c>
      <c r="G69" s="27">
        <f ca="1">C69/'Number of Customers by Class'!B68</f>
        <v>3.1402274064418036</v>
      </c>
      <c r="H69" s="27">
        <f ca="1">D69/'Number of Customers by Class'!C68</f>
        <v>8.3234788318841648</v>
      </c>
      <c r="I69" s="27">
        <f ca="1">E69/'Number of Customers by Class'!G68</f>
        <v>63.876578064274277</v>
      </c>
      <c r="J69" s="27">
        <f ca="1">F69/'Number of Customers by Class'!I68</f>
        <v>3.0091375355102952</v>
      </c>
      <c r="K69" s="27">
        <f t="shared" ref="K69:K80" si="5">G69/12</f>
        <v>0.26168561720348366</v>
      </c>
      <c r="L69" s="27">
        <f t="shared" ref="L69:L80" si="6">H69/12</f>
        <v>0.69362323599034703</v>
      </c>
      <c r="M69" s="27">
        <f t="shared" ref="M69:M80" si="7">I69/12</f>
        <v>5.3230481720228564</v>
      </c>
      <c r="N69" s="27">
        <f t="shared" ref="N69:N80" si="8">J69/12</f>
        <v>0.25076146129252458</v>
      </c>
    </row>
    <row r="70" spans="1:14">
      <c r="A70" t="s">
        <v>67</v>
      </c>
      <c r="B70" s="20">
        <v>7525588.8231638828</v>
      </c>
      <c r="C70" s="23">
        <f ca="1">B70*'Distribution Revenue by Class'!G69</f>
        <v>3179996.4157741698</v>
      </c>
      <c r="D70" s="23">
        <f ca="1">B70*'Distribution Revenue by Class'!H69</f>
        <v>991930.21059158142</v>
      </c>
      <c r="E70" s="23">
        <f ca="1">B70*'Distribution Revenue by Class'!I69</f>
        <v>3313386.0395720447</v>
      </c>
      <c r="F70" s="27">
        <f ca="1">B70*'Distribution Revenue by Class'!J69</f>
        <v>40276.157226087038</v>
      </c>
      <c r="G70" s="27">
        <f ca="1">C70/'Number of Customers by Class'!B69</f>
        <v>5.2015375889605746</v>
      </c>
      <c r="H70" s="27">
        <f ca="1">D70/'Number of Customers by Class'!C69</f>
        <v>15.312054623911045</v>
      </c>
      <c r="I70" s="27">
        <f ca="1">E70/'Number of Customers by Class'!G69</f>
        <v>254.87584919784959</v>
      </c>
      <c r="J70" s="27">
        <f ca="1">F70/'Number of Customers by Class'!I69</f>
        <v>36.449011064332161</v>
      </c>
      <c r="K70" s="27">
        <f t="shared" si="5"/>
        <v>0.43346146574671457</v>
      </c>
      <c r="L70" s="27">
        <f t="shared" si="6"/>
        <v>1.2760045519925871</v>
      </c>
      <c r="M70" s="27">
        <f t="shared" si="7"/>
        <v>21.2396540998208</v>
      </c>
      <c r="N70" s="27">
        <f t="shared" si="8"/>
        <v>3.0374175886943466</v>
      </c>
    </row>
    <row r="71" spans="1:14">
      <c r="A71" t="s">
        <v>68</v>
      </c>
      <c r="B71" s="20">
        <v>345325.31182580674</v>
      </c>
      <c r="C71" s="23">
        <f ca="1">B71*'Distribution Revenue by Class'!G70</f>
        <v>221800.55316224252</v>
      </c>
      <c r="D71" s="23">
        <f ca="1">B71*'Distribution Revenue by Class'!H70</f>
        <v>51247.194875465197</v>
      </c>
      <c r="E71" s="23">
        <f ca="1">B71*'Distribution Revenue by Class'!I70</f>
        <v>70838.855320333314</v>
      </c>
      <c r="F71" s="27">
        <f ca="1">B71*'Distribution Revenue by Class'!J70</f>
        <v>1438.7084677657169</v>
      </c>
      <c r="G71" s="27">
        <f ca="1">C71/'Number of Customers by Class'!B70</f>
        <v>2.1842157145188192</v>
      </c>
      <c r="H71" s="27">
        <f ca="1">D71/'Number of Customers by Class'!C70</f>
        <v>6.0283725297571102</v>
      </c>
      <c r="I71" s="27">
        <f ca="1">E71/'Number of Customers by Class'!G70</f>
        <v>67.273366875910085</v>
      </c>
      <c r="J71" s="27">
        <f ca="1">F71/'Number of Customers by Class'!I70</f>
        <v>1.6110957085842295</v>
      </c>
      <c r="K71" s="27">
        <f t="shared" si="5"/>
        <v>0.18201797620990159</v>
      </c>
      <c r="L71" s="27">
        <f t="shared" si="6"/>
        <v>0.50236437747975915</v>
      </c>
      <c r="M71" s="27">
        <f t="shared" si="7"/>
        <v>5.6061139063258407</v>
      </c>
      <c r="N71" s="27">
        <f t="shared" si="8"/>
        <v>0.13425797571535245</v>
      </c>
    </row>
    <row r="72" spans="1:14">
      <c r="A72" t="s">
        <v>69</v>
      </c>
      <c r="B72" s="20">
        <v>14942.121992858589</v>
      </c>
      <c r="C72" s="23">
        <f ca="1">B72*'Distribution Revenue by Class'!G71</f>
        <v>12200.597721446396</v>
      </c>
      <c r="D72" s="23">
        <f ca="1">B72*'Distribution Revenue by Class'!H71</f>
        <v>1508.4316913027772</v>
      </c>
      <c r="E72" s="23">
        <f ca="1">B72*'Distribution Revenue by Class'!I71</f>
        <v>1223.1653620058823</v>
      </c>
      <c r="F72" s="27">
        <f ca="1">B72*'Distribution Revenue by Class'!J71</f>
        <v>9.9272181035316596</v>
      </c>
      <c r="G72" s="27">
        <f ca="1">C72/'Number of Customers by Class'!B71</f>
        <v>1.1081378493593457</v>
      </c>
      <c r="H72" s="27">
        <f ca="1">D72/'Number of Customers by Class'!C71</f>
        <v>1.8831856320883611</v>
      </c>
      <c r="I72" s="27">
        <f ca="1">E72/'Number of Customers by Class'!G71</f>
        <v>37.065617030481285</v>
      </c>
      <c r="J72" s="27">
        <f ca="1">F72/'Number of Customers by Class'!I71</f>
        <v>0.39708872414126639</v>
      </c>
      <c r="K72" s="27">
        <f t="shared" si="5"/>
        <v>9.2344820779945477E-2</v>
      </c>
      <c r="L72" s="27">
        <f t="shared" si="6"/>
        <v>0.15693213600736342</v>
      </c>
      <c r="M72" s="27">
        <f t="shared" si="7"/>
        <v>3.0888014192067739</v>
      </c>
      <c r="N72" s="27">
        <f t="shared" si="8"/>
        <v>3.3090727011772202E-2</v>
      </c>
    </row>
    <row r="73" spans="1:14">
      <c r="A73" t="s">
        <v>70</v>
      </c>
      <c r="B73" s="20">
        <v>173479.23012133277</v>
      </c>
      <c r="C73" s="23">
        <f ca="1">B73*'Distribution Revenue by Class'!G72</f>
        <v>94576.831319958335</v>
      </c>
      <c r="D73" s="23">
        <f ca="1">B73*'Distribution Revenue by Class'!H72</f>
        <v>26420.100241044569</v>
      </c>
      <c r="E73" s="23">
        <f ca="1">B73*'Distribution Revenue by Class'!I72</f>
        <v>51636.798110690957</v>
      </c>
      <c r="F73" s="27">
        <f ca="1">B73*'Distribution Revenue by Class'!J72</f>
        <v>845.50044963892299</v>
      </c>
      <c r="G73" s="27">
        <f ca="1">C73/'Number of Customers by Class'!B72</f>
        <v>2.0964429614514293</v>
      </c>
      <c r="H73" s="27">
        <f ca="1">D73/'Number of Customers by Class'!C72</f>
        <v>4.9849245737819938</v>
      </c>
      <c r="I73" s="27">
        <f ca="1">E73/'Number of Customers by Class'!G72</f>
        <v>78.001205605273356</v>
      </c>
      <c r="J73" s="27">
        <f ca="1">F73/'Number of Customers by Class'!I72</f>
        <v>60.392889259923074</v>
      </c>
      <c r="K73" s="27">
        <f t="shared" si="5"/>
        <v>0.17470358012095244</v>
      </c>
      <c r="L73" s="27">
        <f t="shared" si="6"/>
        <v>0.41541038114849949</v>
      </c>
      <c r="M73" s="27">
        <f t="shared" si="7"/>
        <v>6.5001004671061127</v>
      </c>
      <c r="N73" s="27">
        <f t="shared" si="8"/>
        <v>5.0327407716602561</v>
      </c>
    </row>
    <row r="74" spans="1:14">
      <c r="A74" t="s">
        <v>71</v>
      </c>
      <c r="B74" s="20">
        <v>74531.548749821581</v>
      </c>
      <c r="C74" s="23">
        <f ca="1">B74*'Distribution Revenue by Class'!G73</f>
        <v>51701.38665922435</v>
      </c>
      <c r="D74" s="23">
        <f ca="1">B74*'Distribution Revenue by Class'!H73</f>
        <v>8640.4876769710427</v>
      </c>
      <c r="E74" s="23">
        <f ca="1">B74*'Distribution Revenue by Class'!I73</f>
        <v>13793.440645855446</v>
      </c>
      <c r="F74" s="27">
        <f ca="1">B74*'Distribution Revenue by Class'!J73</f>
        <v>396.23376777073872</v>
      </c>
      <c r="G74" s="27">
        <f ca="1">C74/'Number of Customers by Class'!B73</f>
        <v>2.6107855708339316</v>
      </c>
      <c r="H74" s="27">
        <f ca="1">D74/'Number of Customers by Class'!C73</f>
        <v>5.0089783634614742</v>
      </c>
      <c r="I74" s="27">
        <f ca="1">E74/'Number of Customers by Class'!G73</f>
        <v>79.272647389973827</v>
      </c>
      <c r="J74" s="27">
        <f ca="1">F74/'Number of Customers by Class'!I73</f>
        <v>1.8515596624800874</v>
      </c>
      <c r="K74" s="27">
        <f t="shared" si="5"/>
        <v>0.21756546423616097</v>
      </c>
      <c r="L74" s="27">
        <f t="shared" si="6"/>
        <v>0.41741486362178953</v>
      </c>
      <c r="M74" s="27">
        <f t="shared" si="7"/>
        <v>6.6060539491644859</v>
      </c>
      <c r="N74" s="27">
        <f t="shared" si="8"/>
        <v>0.15429663854000727</v>
      </c>
    </row>
    <row r="75" spans="1:14">
      <c r="A75" t="s">
        <v>72</v>
      </c>
      <c r="B75" s="20">
        <v>11517.587555132477</v>
      </c>
      <c r="C75" s="23">
        <f ca="1">B75*'Distribution Revenue by Class'!G74</f>
        <v>5785.6876536135815</v>
      </c>
      <c r="D75" s="23">
        <f ca="1">B75*'Distribution Revenue by Class'!H74</f>
        <v>1990.3367802124935</v>
      </c>
      <c r="E75" s="23">
        <f ca="1">B75*'Distribution Revenue by Class'!I74</f>
        <v>3740.1070399168984</v>
      </c>
      <c r="F75" s="27">
        <f ca="1">B75*'Distribution Revenue by Class'!J74</f>
        <v>1.45608138950415</v>
      </c>
      <c r="G75" s="27">
        <f ca="1">C75/'Number of Customers by Class'!B74</f>
        <v>1.893222399742664</v>
      </c>
      <c r="H75" s="27">
        <f ca="1">D75/'Number of Customers by Class'!C74</f>
        <v>4.1465349587760283</v>
      </c>
      <c r="I75" s="27">
        <f ca="1">E75/'Number of Customers by Class'!G74</f>
        <v>76.328715100344866</v>
      </c>
      <c r="J75" s="27">
        <f ca="1">F75/'Number of Customers by Class'!I74</f>
        <v>0.48536046316804998</v>
      </c>
      <c r="K75" s="27">
        <f t="shared" si="5"/>
        <v>0.15776853331188867</v>
      </c>
      <c r="L75" s="27">
        <f t="shared" si="6"/>
        <v>0.34554457989800236</v>
      </c>
      <c r="M75" s="27">
        <f t="shared" si="7"/>
        <v>6.3607262583620718</v>
      </c>
      <c r="N75" s="27">
        <f t="shared" si="8"/>
        <v>4.0446705264004165E-2</v>
      </c>
    </row>
    <row r="76" spans="1:14">
      <c r="A76" t="s">
        <v>73</v>
      </c>
      <c r="B76" s="20">
        <v>18419.162000943699</v>
      </c>
      <c r="C76" s="23">
        <f ca="1">B76*'Distribution Revenue by Class'!G75</f>
        <v>8242.6210109941094</v>
      </c>
      <c r="D76" s="23">
        <f ca="1">B76*'Distribution Revenue by Class'!H75</f>
        <v>2871.2090133630168</v>
      </c>
      <c r="E76" s="23">
        <f ca="1">B76*'Distribution Revenue by Class'!I75</f>
        <v>7274.6130781894881</v>
      </c>
      <c r="F76" s="27">
        <f ca="1">B76*'Distribution Revenue by Class'!J75</f>
        <v>30.718898397086033</v>
      </c>
      <c r="G76" s="27">
        <f ca="1">C76/'Number of Customers by Class'!B75</f>
        <v>2.5511052339814637</v>
      </c>
      <c r="H76" s="27">
        <f ca="1">D76/'Number of Customers by Class'!C75</f>
        <v>6.057402981778516</v>
      </c>
      <c r="I76" s="27">
        <f ca="1">E76/'Number of Customers by Class'!G75</f>
        <v>134.71505700350903</v>
      </c>
      <c r="J76" s="27">
        <f ca="1">F76/'Number of Customers by Class'!I75</f>
        <v>7.6797245992715082</v>
      </c>
      <c r="K76" s="27">
        <f t="shared" si="5"/>
        <v>0.21259210283178864</v>
      </c>
      <c r="L76" s="27">
        <f t="shared" si="6"/>
        <v>0.50478358181487637</v>
      </c>
      <c r="M76" s="27">
        <f t="shared" si="7"/>
        <v>11.226254750292419</v>
      </c>
      <c r="N76" s="27">
        <f t="shared" si="8"/>
        <v>0.63997704993929239</v>
      </c>
    </row>
    <row r="77" spans="1:14">
      <c r="A77" t="s">
        <v>74</v>
      </c>
      <c r="B77" s="20">
        <v>8514.1151989761365</v>
      </c>
      <c r="C77" s="23">
        <f ca="1">B77*'Distribution Revenue by Class'!G76</f>
        <v>4725.084577522267</v>
      </c>
      <c r="D77" s="23">
        <f ca="1">B77*'Distribution Revenue by Class'!H76</f>
        <v>1576.9521823833907</v>
      </c>
      <c r="E77" s="23">
        <f ca="1">B77*'Distribution Revenue by Class'!I76</f>
        <v>2211.3082048674232</v>
      </c>
      <c r="F77" s="27">
        <f ca="1">B77*'Distribution Revenue by Class'!J76</f>
        <v>0.77023420305631873</v>
      </c>
      <c r="G77" s="27">
        <f ca="1">C77/'Number of Customers by Class'!B76</f>
        <v>2.6456240635622996</v>
      </c>
      <c r="H77" s="27">
        <f ca="1">D77/'Number of Customers by Class'!C76</f>
        <v>6.5433700513833637</v>
      </c>
      <c r="I77" s="27">
        <f ca="1">E77/'Number of Customers by Class'!G76</f>
        <v>110.56541024337116</v>
      </c>
      <c r="J77" s="27">
        <f ca="1">F77/'Number of Customers by Class'!I76</f>
        <v>0.15404684061126375</v>
      </c>
      <c r="K77" s="27">
        <f t="shared" si="5"/>
        <v>0.22046867196352496</v>
      </c>
      <c r="L77" s="27">
        <f t="shared" si="6"/>
        <v>0.54528083761528034</v>
      </c>
      <c r="M77" s="27">
        <f t="shared" si="7"/>
        <v>9.2137841869475974</v>
      </c>
      <c r="N77" s="27">
        <f t="shared" si="8"/>
        <v>1.2837236717605312E-2</v>
      </c>
    </row>
    <row r="78" spans="1:14">
      <c r="A78" t="s">
        <v>75</v>
      </c>
      <c r="B78" s="20">
        <v>63697.601301559662</v>
      </c>
      <c r="C78" s="23">
        <f ca="1">B78*'Distribution Revenue by Class'!G77</f>
        <v>37437.107471874377</v>
      </c>
      <c r="D78" s="23">
        <f ca="1">B78*'Distribution Revenue by Class'!H77</f>
        <v>10517.200713478225</v>
      </c>
      <c r="E78" s="23">
        <f ca="1">B78*'Distribution Revenue by Class'!I77</f>
        <v>15548.855173792241</v>
      </c>
      <c r="F78" s="27">
        <f ca="1">B78*'Distribution Revenue by Class'!J77</f>
        <v>194.43794241482286</v>
      </c>
      <c r="G78" s="27">
        <f ca="1">C78/'Number of Customers by Class'!B77</f>
        <v>1.9669577823713749</v>
      </c>
      <c r="H78" s="27">
        <f ca="1">D78/'Number of Customers by Class'!C77</f>
        <v>4.3191789377733985</v>
      </c>
      <c r="I78" s="27">
        <f ca="1">E78/'Number of Customers by Class'!G77</f>
        <v>56.336431789102321</v>
      </c>
      <c r="J78" s="27">
        <f ca="1">F78/'Number of Customers by Class'!I77</f>
        <v>3.1875072527020141</v>
      </c>
      <c r="K78" s="27">
        <f t="shared" si="5"/>
        <v>0.16391314853094791</v>
      </c>
      <c r="L78" s="27">
        <f t="shared" si="6"/>
        <v>0.3599315781477832</v>
      </c>
      <c r="M78" s="27">
        <f t="shared" si="7"/>
        <v>4.6947026490918597</v>
      </c>
      <c r="N78" s="27">
        <f t="shared" si="8"/>
        <v>0.26562560439183452</v>
      </c>
    </row>
    <row r="79" spans="1:14">
      <c r="A79" t="s">
        <v>76</v>
      </c>
      <c r="B79" s="20">
        <v>124544.35644608174</v>
      </c>
      <c r="C79" s="23">
        <f ca="1">B79*'Distribution Revenue by Class'!G78</f>
        <v>84490.926973015739</v>
      </c>
      <c r="D79" s="23">
        <f ca="1">B79*'Distribution Revenue by Class'!H78</f>
        <v>12258.874967022435</v>
      </c>
      <c r="E79" s="23">
        <f ca="1">B79*'Distribution Revenue by Class'!I78</f>
        <v>26910.941237739953</v>
      </c>
      <c r="F79" s="27">
        <f ca="1">B79*'Distribution Revenue by Class'!J78</f>
        <v>883.6132683036077</v>
      </c>
      <c r="G79" s="27">
        <f ca="1">C79/'Number of Customers by Class'!B78</f>
        <v>2.2983223701924742</v>
      </c>
      <c r="H79" s="27">
        <f ca="1">D79/'Number of Customers by Class'!C78</f>
        <v>6.3649402736357397</v>
      </c>
      <c r="I79" s="27">
        <f ca="1">E79/'Number of Customers by Class'!G78</f>
        <v>61.864232730436676</v>
      </c>
      <c r="J79" s="27">
        <f ca="1">F79/'Number of Customers by Class'!I78</f>
        <v>2.2656750469323272</v>
      </c>
      <c r="K79" s="27">
        <f t="shared" si="5"/>
        <v>0.19152686418270617</v>
      </c>
      <c r="L79" s="27">
        <f t="shared" si="6"/>
        <v>0.53041168946964501</v>
      </c>
      <c r="M79" s="27">
        <f t="shared" si="7"/>
        <v>5.15535272753639</v>
      </c>
      <c r="N79" s="27">
        <f t="shared" si="8"/>
        <v>0.18880625391102726</v>
      </c>
    </row>
    <row r="80" spans="1:14">
      <c r="A80" t="s">
        <v>77</v>
      </c>
      <c r="B80" s="26">
        <v>57743.718082050334</v>
      </c>
      <c r="C80" s="24">
        <f ca="1">B80*'Distribution Revenue by Class'!G79</f>
        <v>35468.961951447374</v>
      </c>
      <c r="D80" s="24">
        <f ca="1">B80*'Distribution Revenue by Class'!H79</f>
        <v>7599.631872513517</v>
      </c>
      <c r="E80" s="24">
        <f ca="1">B80*'Distribution Revenue by Class'!I79</f>
        <v>14600.412541115464</v>
      </c>
      <c r="F80" s="22">
        <f ca="1">B80*'Distribution Revenue by Class'!J79</f>
        <v>74.711716973973097</v>
      </c>
      <c r="G80" s="22">
        <f ca="1">C80/'Number of Customers by Class'!B79</f>
        <v>2.6412213829359872</v>
      </c>
      <c r="H80" s="22">
        <f ca="1">D80/'Number of Customers by Class'!C79</f>
        <v>6.4954118568491594</v>
      </c>
      <c r="I80" s="22">
        <f ca="1">E80/'Number of Customers by Class'!G79</f>
        <v>73.002062705577316</v>
      </c>
      <c r="J80" s="22">
        <f ca="1">F80/'Number of Customers by Class'!I79</f>
        <v>1.9156850506146947</v>
      </c>
      <c r="K80" s="22">
        <f t="shared" si="5"/>
        <v>0.22010178191133226</v>
      </c>
      <c r="L80" s="22">
        <f t="shared" si="6"/>
        <v>0.54128432140409666</v>
      </c>
      <c r="M80" s="22">
        <f t="shared" si="7"/>
        <v>6.0835052254647763</v>
      </c>
      <c r="N80" s="22">
        <f t="shared" si="8"/>
        <v>0.1596404208845579</v>
      </c>
    </row>
    <row r="81" spans="1:14">
      <c r="A81" t="s">
        <v>109</v>
      </c>
      <c r="B81" s="25">
        <f>SUM(B3:B80)</f>
        <v>17690907.530000005</v>
      </c>
      <c r="C81" s="11">
        <f>SUM(C3:C80)</f>
        <v>8935156.1843065582</v>
      </c>
      <c r="D81" s="11">
        <f>SUM(D3:D80)</f>
        <v>2433678.2203560732</v>
      </c>
      <c r="E81" s="11">
        <f>SUM(E3:E80)</f>
        <v>6250208.7478557136</v>
      </c>
      <c r="F81" s="11">
        <f>SUM(F3:F80)</f>
        <v>71864.37748165759</v>
      </c>
      <c r="G81" s="11">
        <f t="shared" ref="G81:N81" si="9">AVERAGE(G3:G80)</f>
        <v>2.1959134152526607</v>
      </c>
      <c r="H81" s="11">
        <f t="shared" si="9"/>
        <v>5.1627266758805348</v>
      </c>
      <c r="I81" s="11">
        <f t="shared" si="9"/>
        <v>69.822544265710434</v>
      </c>
      <c r="J81" s="11">
        <f t="shared" si="9"/>
        <v>5.4578379597384297</v>
      </c>
      <c r="K81" s="11">
        <f t="shared" si="9"/>
        <v>0.18299278460438836</v>
      </c>
      <c r="L81" s="11">
        <f t="shared" si="9"/>
        <v>0.43022722299004446</v>
      </c>
      <c r="M81" s="11">
        <f t="shared" si="9"/>
        <v>5.8185453554758704</v>
      </c>
      <c r="N81" s="11">
        <f t="shared" si="9"/>
        <v>0.45481982997820264</v>
      </c>
    </row>
  </sheetData>
  <mergeCells count="4">
    <mergeCell ref="C1:F1"/>
    <mergeCell ref="G1:J1"/>
    <mergeCell ref="K1:N1"/>
    <mergeCell ref="A1:A2"/>
  </mergeCells>
  <phoneticPr fontId="22" type="noConversion"/>
  <pageMargins left="0.7" right="0.7" top="0.75" bottom="0.75" header="0.3" footer="0.3"/>
  <pageSetup scale="53" orientation="landscape" r:id="rId1"/>
</worksheet>
</file>

<file path=xl/worksheets/sheet5.xml><?xml version="1.0" encoding="utf-8"?>
<worksheet xmlns="http://schemas.openxmlformats.org/spreadsheetml/2006/main" xmlns:r="http://schemas.openxmlformats.org/officeDocument/2006/relationships">
  <dimension ref="A1:F80"/>
  <sheetViews>
    <sheetView zoomScaleNormal="100" workbookViewId="0">
      <selection activeCell="A6" sqref="A6"/>
    </sheetView>
  </sheetViews>
  <sheetFormatPr defaultRowHeight="15"/>
  <cols>
    <col min="1" max="1" width="45.85546875" bestFit="1" customWidth="1"/>
    <col min="2" max="2" width="17.42578125" customWidth="1"/>
    <col min="3" max="3" width="17.28515625" customWidth="1"/>
    <col min="4" max="4" width="20.140625" customWidth="1"/>
    <col min="5" max="5" width="18.7109375" customWidth="1"/>
    <col min="6" max="6" width="23.85546875" customWidth="1"/>
  </cols>
  <sheetData>
    <row r="1" spans="1:6" ht="75.75" thickBot="1">
      <c r="A1" s="36" t="s">
        <v>113</v>
      </c>
      <c r="B1" s="42" t="s">
        <v>114</v>
      </c>
      <c r="C1" s="42" t="s">
        <v>115</v>
      </c>
      <c r="D1" s="42" t="s">
        <v>116</v>
      </c>
      <c r="E1" s="42" t="s">
        <v>117</v>
      </c>
      <c r="F1" s="42" t="s">
        <v>118</v>
      </c>
    </row>
    <row r="2" spans="1:6">
      <c r="A2" t="s">
        <v>0</v>
      </c>
      <c r="B2" s="21">
        <v>0</v>
      </c>
      <c r="C2" s="21">
        <f ca="1">B2/'Number of Customers by Class'!H2</f>
        <v>0</v>
      </c>
      <c r="D2" s="21">
        <f ca="1">B2/'Number of Customers by Class'!J2</f>
        <v>0</v>
      </c>
      <c r="E2" s="21">
        <f>C2/12</f>
        <v>0</v>
      </c>
      <c r="F2" s="28">
        <f>D2/12</f>
        <v>0</v>
      </c>
    </row>
    <row r="3" spans="1:6">
      <c r="A3" t="s">
        <v>1</v>
      </c>
      <c r="B3" s="20">
        <v>7567.8505057914008</v>
      </c>
      <c r="C3" s="20">
        <f ca="1">B3/'Number of Customers by Class'!H3</f>
        <v>4.5534599914509029</v>
      </c>
      <c r="D3" s="20">
        <f ca="1">B3/'Number of Customers by Class'!J3</f>
        <v>4.5316470094559289</v>
      </c>
      <c r="E3" s="20">
        <f>C3/12</f>
        <v>0.37945499928757526</v>
      </c>
      <c r="F3" s="27">
        <f>D3/12</f>
        <v>0.37763725078799409</v>
      </c>
    </row>
    <row r="4" spans="1:6">
      <c r="A4" t="s">
        <v>2</v>
      </c>
      <c r="B4" s="20">
        <v>149121.95945110612</v>
      </c>
      <c r="C4" s="20">
        <f ca="1">B4/'Number of Customers by Class'!H4</f>
        <v>4.2216674532487648</v>
      </c>
      <c r="D4" s="20">
        <f ca="1">B4/'Number of Customers by Class'!J4</f>
        <v>4.191173677658969</v>
      </c>
      <c r="E4" s="20">
        <f t="shared" ref="E4:E67" si="0">C4/12</f>
        <v>0.35180562110406371</v>
      </c>
      <c r="F4" s="27">
        <f t="shared" ref="F4:F67" si="1">D4/12</f>
        <v>0.34926447313824743</v>
      </c>
    </row>
    <row r="5" spans="1:6">
      <c r="A5" t="s">
        <v>3</v>
      </c>
      <c r="B5" s="20">
        <v>41665.205117258556</v>
      </c>
      <c r="C5" s="20">
        <f ca="1">B5/'Number of Customers by Class'!H5</f>
        <v>4.3569178204808692</v>
      </c>
      <c r="D5" s="20">
        <f ca="1">B5/'Number of Customers by Class'!J5</f>
        <v>4.3338054001725146</v>
      </c>
      <c r="E5" s="20">
        <f t="shared" si="0"/>
        <v>0.36307648504007245</v>
      </c>
      <c r="F5" s="27">
        <f t="shared" si="1"/>
        <v>0.36115045001437623</v>
      </c>
    </row>
    <row r="6" spans="1:6">
      <c r="A6" t="s">
        <v>4</v>
      </c>
      <c r="B6" s="20">
        <v>126681.65828401051</v>
      </c>
      <c r="C6" s="20">
        <f ca="1">B6/'Number of Customers by Class'!H6</f>
        <v>3.4033167204150798</v>
      </c>
      <c r="D6" s="20">
        <f ca="1">B6/'Number of Customers by Class'!J6</f>
        <v>3.3631108177766409</v>
      </c>
      <c r="E6" s="20">
        <f t="shared" si="0"/>
        <v>0.28360972670125667</v>
      </c>
      <c r="F6" s="27">
        <f t="shared" si="1"/>
        <v>0.28025923481472009</v>
      </c>
    </row>
    <row r="7" spans="1:6">
      <c r="A7" t="s">
        <v>5</v>
      </c>
      <c r="B7" s="20">
        <v>229874.31968938548</v>
      </c>
      <c r="C7" s="20">
        <f ca="1">B7/'Number of Customers by Class'!H7</f>
        <v>3.6182446592171735</v>
      </c>
      <c r="D7" s="20">
        <f ca="1">B7/'Number of Customers by Class'!J7</f>
        <v>3.6167645251484544</v>
      </c>
      <c r="E7" s="20">
        <f t="shared" si="0"/>
        <v>0.30152038826809779</v>
      </c>
      <c r="F7" s="27">
        <f t="shared" si="1"/>
        <v>0.3013970437623712</v>
      </c>
    </row>
    <row r="8" spans="1:6">
      <c r="A8" t="s">
        <v>6</v>
      </c>
      <c r="B8" s="20">
        <v>194554.99215365658</v>
      </c>
      <c r="C8" s="20">
        <f ca="1">B8/'Number of Customers by Class'!H8</f>
        <v>3.8805447613223349</v>
      </c>
      <c r="D8" s="20">
        <f ca="1">B8/'Number of Customers by Class'!J8</f>
        <v>3.8755202516614524</v>
      </c>
      <c r="E8" s="20">
        <f t="shared" si="0"/>
        <v>0.32337873011019458</v>
      </c>
      <c r="F8" s="27">
        <f t="shared" si="1"/>
        <v>0.32296002097178772</v>
      </c>
    </row>
    <row r="9" spans="1:6">
      <c r="A9" t="s">
        <v>7</v>
      </c>
      <c r="B9" s="21">
        <v>0</v>
      </c>
      <c r="C9" s="21">
        <f ca="1">B9/'Number of Customers by Class'!H9</f>
        <v>0</v>
      </c>
      <c r="D9" s="21">
        <f ca="1">B9/'Number of Customers by Class'!J9</f>
        <v>0</v>
      </c>
      <c r="E9" s="21">
        <f t="shared" si="0"/>
        <v>0</v>
      </c>
      <c r="F9" s="28">
        <f t="shared" si="1"/>
        <v>0</v>
      </c>
    </row>
    <row r="10" spans="1:6">
      <c r="A10" t="s">
        <v>8</v>
      </c>
      <c r="B10" s="20">
        <v>25370.611721245383</v>
      </c>
      <c r="C10" s="20">
        <f ca="1">B10/'Number of Customers by Class'!H10</f>
        <v>3.9765849092861103</v>
      </c>
      <c r="D10" s="20">
        <f ca="1">B10/'Number of Customers by Class'!J10</f>
        <v>3.9753387215990883</v>
      </c>
      <c r="E10" s="20">
        <f t="shared" si="0"/>
        <v>0.33138207577384254</v>
      </c>
      <c r="F10" s="27">
        <f t="shared" si="1"/>
        <v>0.33127822679992402</v>
      </c>
    </row>
    <row r="11" spans="1:6">
      <c r="A11" t="s">
        <v>9</v>
      </c>
      <c r="B11" s="20">
        <v>5314.2207925624198</v>
      </c>
      <c r="C11" s="20">
        <f ca="1">B11/'Number of Customers by Class'!H11</f>
        <v>4.0259248428503183</v>
      </c>
      <c r="D11" s="20">
        <f ca="1">B11/'Number of Customers by Class'!J11</f>
        <v>4.0077079883577822</v>
      </c>
      <c r="E11" s="20">
        <f t="shared" si="0"/>
        <v>0.33549373690419321</v>
      </c>
      <c r="F11" s="27">
        <f t="shared" si="1"/>
        <v>0.33397566569648185</v>
      </c>
    </row>
    <row r="12" spans="1:6">
      <c r="A12" t="s">
        <v>10</v>
      </c>
      <c r="B12" s="20">
        <v>134064.07794842109</v>
      </c>
      <c r="C12" s="20">
        <f ca="1">B12/'Number of Customers by Class'!H12</f>
        <v>4.1926469210789685</v>
      </c>
      <c r="D12" s="20">
        <f ca="1">B12/'Number of Customers by Class'!J12</f>
        <v>4.1676224181926482</v>
      </c>
      <c r="E12" s="20">
        <f t="shared" si="0"/>
        <v>0.3493872434232474</v>
      </c>
      <c r="F12" s="27">
        <f t="shared" si="1"/>
        <v>0.34730186818272069</v>
      </c>
    </row>
    <row r="13" spans="1:6">
      <c r="A13" t="s">
        <v>11</v>
      </c>
      <c r="B13" s="20">
        <v>4702.319567073655</v>
      </c>
      <c r="C13" s="20">
        <f ca="1">B13/'Number of Customers by Class'!H13</f>
        <v>2.8516189005904518</v>
      </c>
      <c r="D13" s="20">
        <f ca="1">B13/'Number of Customers by Class'!J13</f>
        <v>2.8327226307672619</v>
      </c>
      <c r="E13" s="20">
        <f t="shared" si="0"/>
        <v>0.23763490838253765</v>
      </c>
      <c r="F13" s="27">
        <f t="shared" si="1"/>
        <v>0.23606021923060516</v>
      </c>
    </row>
    <row r="14" spans="1:6">
      <c r="A14" t="s">
        <v>87</v>
      </c>
      <c r="B14" s="20">
        <v>46485.633117006575</v>
      </c>
      <c r="C14" s="20">
        <f ca="1">B14/'Number of Customers by Class'!H14</f>
        <v>3.1244544372231871</v>
      </c>
      <c r="D14" s="20">
        <f ca="1">B14/'Number of Customers by Class'!J14</f>
        <v>3.1181669651869179</v>
      </c>
      <c r="E14" s="20">
        <f t="shared" si="0"/>
        <v>0.26037120310193224</v>
      </c>
      <c r="F14" s="27">
        <f t="shared" si="1"/>
        <v>0.25984724709890983</v>
      </c>
    </row>
    <row r="15" spans="1:6">
      <c r="A15" t="s">
        <v>13</v>
      </c>
      <c r="B15" s="20">
        <v>4271.7935581441689</v>
      </c>
      <c r="C15" s="20">
        <f ca="1">B15/'Number of Customers by Class'!H15</f>
        <v>2.2008209985286804</v>
      </c>
      <c r="D15" s="20">
        <f ca="1">B15/'Number of Customers by Class'!J15</f>
        <v>2.2008209985286804</v>
      </c>
      <c r="E15" s="20">
        <f t="shared" si="0"/>
        <v>0.18340174987739002</v>
      </c>
      <c r="F15" s="27">
        <f t="shared" si="1"/>
        <v>0.18340174987739002</v>
      </c>
    </row>
    <row r="16" spans="1:6">
      <c r="A16" t="s">
        <v>14</v>
      </c>
      <c r="B16" s="20">
        <v>28387.690730789076</v>
      </c>
      <c r="C16" s="20">
        <f ca="1">B16/'Number of Customers by Class'!H16</f>
        <v>2.554687790747757</v>
      </c>
      <c r="D16" s="20">
        <f ca="1">B16/'Number of Customers by Class'!J16</f>
        <v>2.554687790747757</v>
      </c>
      <c r="E16" s="20">
        <f t="shared" si="0"/>
        <v>0.21289064922897974</v>
      </c>
      <c r="F16" s="27">
        <f t="shared" si="1"/>
        <v>0.21289064922897974</v>
      </c>
    </row>
    <row r="17" spans="1:6">
      <c r="A17" t="s">
        <v>88</v>
      </c>
      <c r="B17" s="21">
        <v>0</v>
      </c>
      <c r="C17" s="21">
        <f ca="1">B17/'Number of Customers by Class'!H17</f>
        <v>0</v>
      </c>
      <c r="D17" s="21">
        <f ca="1">B17/'Number of Customers by Class'!J17</f>
        <v>0</v>
      </c>
      <c r="E17" s="21">
        <f t="shared" si="0"/>
        <v>0</v>
      </c>
      <c r="F17" s="28">
        <f t="shared" si="1"/>
        <v>0</v>
      </c>
    </row>
    <row r="18" spans="1:6">
      <c r="A18" t="s">
        <v>16</v>
      </c>
      <c r="B18" s="20">
        <v>1006252.862439555</v>
      </c>
      <c r="C18" s="20">
        <f ca="1">B18/'Number of Customers by Class'!H18</f>
        <v>5.3089208739028964</v>
      </c>
      <c r="D18" s="20">
        <f ca="1">B18/'Number of Customers by Class'!J18</f>
        <v>5.3033807800206336</v>
      </c>
      <c r="E18" s="20">
        <f t="shared" si="0"/>
        <v>0.44241007282524136</v>
      </c>
      <c r="F18" s="27">
        <f t="shared" si="1"/>
        <v>0.44194839833505278</v>
      </c>
    </row>
    <row r="19" spans="1:6">
      <c r="A19" t="s">
        <v>89</v>
      </c>
      <c r="B19" s="20">
        <v>434442.75027585501</v>
      </c>
      <c r="C19" s="20">
        <f ca="1">B19/'Number of Customers by Class'!H19</f>
        <v>5.1293758961457314</v>
      </c>
      <c r="D19" s="20">
        <f ca="1">B19/'Number of Customers by Class'!J19</f>
        <v>5.1276202142890615</v>
      </c>
      <c r="E19" s="20">
        <f t="shared" si="0"/>
        <v>0.42744799134547762</v>
      </c>
      <c r="F19" s="27">
        <f t="shared" si="1"/>
        <v>0.42730168452408845</v>
      </c>
    </row>
    <row r="20" spans="1:6">
      <c r="A20" t="s">
        <v>18</v>
      </c>
      <c r="B20" s="20">
        <v>55928.583134637454</v>
      </c>
      <c r="C20" s="20">
        <f ca="1">B20/'Number of Customers by Class'!H20</f>
        <v>4.013533055948149</v>
      </c>
      <c r="D20" s="20">
        <f ca="1">B20/'Number of Customers by Class'!J20</f>
        <v>3.9835173172818701</v>
      </c>
      <c r="E20" s="20">
        <f t="shared" si="0"/>
        <v>0.33446108799567908</v>
      </c>
      <c r="F20" s="27">
        <f t="shared" si="1"/>
        <v>0.33195977644015584</v>
      </c>
    </row>
    <row r="21" spans="1:6">
      <c r="A21" t="s">
        <v>19</v>
      </c>
      <c r="B21" s="20">
        <v>9905.4622385956609</v>
      </c>
      <c r="C21" s="20">
        <f ca="1">B21/'Number of Customers by Class'!H21</f>
        <v>2.9489318959796549</v>
      </c>
      <c r="D21" s="20">
        <f ca="1">B21/'Number of Customers by Class'!J21</f>
        <v>2.9280113031615906</v>
      </c>
      <c r="E21" s="20">
        <f t="shared" si="0"/>
        <v>0.24574432466497123</v>
      </c>
      <c r="F21" s="27">
        <f t="shared" si="1"/>
        <v>0.24400094193013255</v>
      </c>
    </row>
    <row r="22" spans="1:6">
      <c r="A22" t="s">
        <v>20</v>
      </c>
      <c r="B22" s="20">
        <v>75617.879005986848</v>
      </c>
      <c r="C22" s="20">
        <f ca="1">B22/'Number of Customers by Class'!H22</f>
        <v>2.6954401869960378</v>
      </c>
      <c r="D22" s="20">
        <f ca="1">B22/'Number of Customers by Class'!J22</f>
        <v>2.6812949083748263</v>
      </c>
      <c r="E22" s="20">
        <f t="shared" si="0"/>
        <v>0.22462001558300315</v>
      </c>
      <c r="F22" s="27">
        <f t="shared" si="1"/>
        <v>0.22344124236456886</v>
      </c>
    </row>
    <row r="23" spans="1:6">
      <c r="A23" t="s">
        <v>21</v>
      </c>
      <c r="B23" s="20">
        <v>87054.576433666036</v>
      </c>
      <c r="C23" s="20">
        <f ca="1">B23/'Number of Customers by Class'!H23</f>
        <v>4.4572513662211888</v>
      </c>
      <c r="D23" s="20">
        <f ca="1">B23/'Number of Customers by Class'!J23</f>
        <v>4.4572513662211888</v>
      </c>
      <c r="E23" s="20">
        <f t="shared" si="0"/>
        <v>0.37143761385176571</v>
      </c>
      <c r="F23" s="27">
        <f t="shared" si="1"/>
        <v>0.37143761385176571</v>
      </c>
    </row>
    <row r="24" spans="1:6">
      <c r="A24" t="s">
        <v>22</v>
      </c>
      <c r="B24" s="20">
        <v>9076.6288364508982</v>
      </c>
      <c r="C24" s="20">
        <f ca="1">B24/'Number of Customers by Class'!H24</f>
        <v>2.4133551811887526</v>
      </c>
      <c r="D24" s="20">
        <f ca="1">B24/'Number of Customers by Class'!J24</f>
        <v>2.4088717718818731</v>
      </c>
      <c r="E24" s="20">
        <f t="shared" si="0"/>
        <v>0.20111293176572939</v>
      </c>
      <c r="F24" s="27">
        <f t="shared" si="1"/>
        <v>0.20073931432348943</v>
      </c>
    </row>
    <row r="25" spans="1:6">
      <c r="A25" t="s">
        <v>23</v>
      </c>
      <c r="B25" s="20">
        <v>149791.41008914582</v>
      </c>
      <c r="C25" s="20">
        <f ca="1">B25/'Number of Customers by Class'!H25</f>
        <v>3.2318153593204992</v>
      </c>
      <c r="D25" s="20">
        <f ca="1">B25/'Number of Customers by Class'!J25</f>
        <v>3.2186211583649373</v>
      </c>
      <c r="E25" s="20">
        <f t="shared" si="0"/>
        <v>0.2693179466100416</v>
      </c>
      <c r="F25" s="27">
        <f t="shared" si="1"/>
        <v>0.26821842986374478</v>
      </c>
    </row>
    <row r="26" spans="1:6">
      <c r="A26" t="s">
        <v>24</v>
      </c>
      <c r="B26" s="20">
        <v>23236.059391434956</v>
      </c>
      <c r="C26" s="20">
        <f ca="1">B26/'Number of Customers by Class'!H26</f>
        <v>2.32546631219325</v>
      </c>
      <c r="D26" s="20">
        <f ca="1">B26/'Number of Customers by Class'!J26</f>
        <v>2.3067665433768445</v>
      </c>
      <c r="E26" s="20">
        <f t="shared" si="0"/>
        <v>0.19378885934943749</v>
      </c>
      <c r="F26" s="27">
        <f t="shared" si="1"/>
        <v>0.19223054528140371</v>
      </c>
    </row>
    <row r="27" spans="1:6">
      <c r="A27" t="s">
        <v>25</v>
      </c>
      <c r="B27" s="20">
        <v>207326.42525226893</v>
      </c>
      <c r="C27" s="20">
        <f ca="1">B27/'Number of Customers by Class'!H27</f>
        <v>4.2089044692801103</v>
      </c>
      <c r="D27" s="20">
        <f ca="1">B27/'Number of Customers by Class'!J27</f>
        <v>4.2054894673780181</v>
      </c>
      <c r="E27" s="20">
        <f t="shared" si="0"/>
        <v>0.35074203910667584</v>
      </c>
      <c r="F27" s="27">
        <f t="shared" si="1"/>
        <v>0.35045745561483482</v>
      </c>
    </row>
    <row r="28" spans="1:6">
      <c r="A28" t="s">
        <v>26</v>
      </c>
      <c r="B28" s="20">
        <v>52104.375380173915</v>
      </c>
      <c r="C28" s="20">
        <f ca="1">B28/'Number of Customers by Class'!H28</f>
        <v>2.5017705564975232</v>
      </c>
      <c r="D28" s="20">
        <f ca="1">B28/'Number of Customers by Class'!J28</f>
        <v>2.4917208827972797</v>
      </c>
      <c r="E28" s="20">
        <f t="shared" si="0"/>
        <v>0.20848087970812693</v>
      </c>
      <c r="F28" s="27">
        <f t="shared" si="1"/>
        <v>0.20764340689977331</v>
      </c>
    </row>
    <row r="29" spans="1:6">
      <c r="A29" t="s">
        <v>27</v>
      </c>
      <c r="B29" s="20">
        <v>62839.789689399855</v>
      </c>
      <c r="C29" s="20">
        <f ca="1">B29/'Number of Customers by Class'!H29</f>
        <v>2.986114317116511</v>
      </c>
      <c r="D29" s="20">
        <f ca="1">B29/'Number of Customers by Class'!J29</f>
        <v>2.9663798002926667</v>
      </c>
      <c r="E29" s="20">
        <f t="shared" si="0"/>
        <v>0.24884285975970924</v>
      </c>
      <c r="F29" s="27">
        <f t="shared" si="1"/>
        <v>0.24719831669105555</v>
      </c>
    </row>
    <row r="30" spans="1:6">
      <c r="A30" t="s">
        <v>28</v>
      </c>
      <c r="B30" s="20">
        <v>14889.318592569112</v>
      </c>
      <c r="C30" s="20">
        <f ca="1">B30/'Number of Customers by Class'!H30</f>
        <v>5.3868735863129933</v>
      </c>
      <c r="D30" s="20">
        <f ca="1">B30/'Number of Customers by Class'!J30</f>
        <v>5.3868735863129933</v>
      </c>
      <c r="E30" s="20">
        <f t="shared" si="0"/>
        <v>0.44890613219274944</v>
      </c>
      <c r="F30" s="27">
        <f t="shared" si="1"/>
        <v>0.44890613219274944</v>
      </c>
    </row>
    <row r="31" spans="1:6">
      <c r="A31" t="s">
        <v>29</v>
      </c>
      <c r="B31" s="20">
        <v>1102335.2300232816</v>
      </c>
      <c r="C31" s="20">
        <f ca="1">B31/'Number of Customers by Class'!H31</f>
        <v>4.6974646093736698</v>
      </c>
      <c r="D31" s="20">
        <f ca="1">B31/'Number of Customers by Class'!J31</f>
        <v>4.6974646093736698</v>
      </c>
      <c r="E31" s="20">
        <f t="shared" si="0"/>
        <v>0.3914553841144725</v>
      </c>
      <c r="F31" s="27">
        <f t="shared" si="1"/>
        <v>0.3914553841144725</v>
      </c>
    </row>
    <row r="32" spans="1:6">
      <c r="A32" t="s">
        <v>30</v>
      </c>
      <c r="B32" s="20">
        <v>3858.6954168044485</v>
      </c>
      <c r="C32" s="20">
        <f ca="1">B32/'Number of Customers by Class'!H32</f>
        <v>3.2756327816676132</v>
      </c>
      <c r="D32" s="20">
        <f ca="1">B32/'Number of Customers by Class'!J32</f>
        <v>3.2590332912199735</v>
      </c>
      <c r="E32" s="20">
        <f t="shared" si="0"/>
        <v>0.27296939847230112</v>
      </c>
      <c r="F32" s="27">
        <f t="shared" si="1"/>
        <v>0.27158610760166446</v>
      </c>
    </row>
    <row r="33" spans="1:6">
      <c r="A33" t="s">
        <v>31</v>
      </c>
      <c r="B33" s="20">
        <v>26420.717910380688</v>
      </c>
      <c r="C33" s="20">
        <f ca="1">B33/'Number of Customers by Class'!H33</f>
        <v>4.848727823523709</v>
      </c>
      <c r="D33" s="20">
        <f ca="1">B33/'Number of Customers by Class'!J33</f>
        <v>4.8451710820430387</v>
      </c>
      <c r="E33" s="20">
        <f t="shared" si="0"/>
        <v>0.4040606519603091</v>
      </c>
      <c r="F33" s="27">
        <f t="shared" si="1"/>
        <v>0.40376425683691991</v>
      </c>
    </row>
    <row r="34" spans="1:6">
      <c r="A34" t="s">
        <v>32</v>
      </c>
      <c r="B34" s="20">
        <v>444880.45466962463</v>
      </c>
      <c r="C34" s="20">
        <f ca="1">B34/'Number of Customers by Class'!H34</f>
        <v>3.3953342034055929</v>
      </c>
      <c r="D34" s="20">
        <f ca="1">B34/'Number of Customers by Class'!J34</f>
        <v>3.3953342034055929</v>
      </c>
      <c r="E34" s="20">
        <f t="shared" si="0"/>
        <v>0.28294451695046607</v>
      </c>
      <c r="F34" s="27">
        <f t="shared" si="1"/>
        <v>0.28294451695046607</v>
      </c>
    </row>
    <row r="35" spans="1:6">
      <c r="A35" t="s">
        <v>33</v>
      </c>
      <c r="B35" s="21">
        <v>0</v>
      </c>
      <c r="C35" s="21">
        <f ca="1">B35/'Number of Customers by Class'!H35</f>
        <v>0</v>
      </c>
      <c r="D35" s="21">
        <f ca="1">B35/'Number of Customers by Class'!J35</f>
        <v>0</v>
      </c>
      <c r="E35" s="21">
        <f t="shared" si="0"/>
        <v>0</v>
      </c>
      <c r="F35" s="28">
        <f t="shared" si="1"/>
        <v>0</v>
      </c>
    </row>
    <row r="36" spans="1:6">
      <c r="A36" t="s">
        <v>34</v>
      </c>
      <c r="B36" s="20">
        <v>1020856.029888242</v>
      </c>
      <c r="C36" s="20">
        <f ca="1">B36/'Number of Customers by Class'!H36</f>
        <v>3.4487563803837138</v>
      </c>
      <c r="D36" s="20">
        <f ca="1">B36/'Number of Customers by Class'!J36</f>
        <v>3.415890749320714</v>
      </c>
      <c r="E36" s="20">
        <f t="shared" si="0"/>
        <v>0.28739636503197613</v>
      </c>
      <c r="F36" s="27">
        <f t="shared" si="1"/>
        <v>0.28465756244339285</v>
      </c>
    </row>
    <row r="37" spans="1:6">
      <c r="A37" t="s">
        <v>35</v>
      </c>
      <c r="B37" s="20">
        <v>33430.631405203196</v>
      </c>
      <c r="C37" s="20">
        <f ca="1">B37/'Number of Customers by Class'!H37</f>
        <v>2.2955868574609073</v>
      </c>
      <c r="D37" s="20">
        <f ca="1">B37/'Number of Customers by Class'!J37</f>
        <v>2.2827334520452847</v>
      </c>
      <c r="E37" s="20">
        <f t="shared" si="0"/>
        <v>0.19129890478840894</v>
      </c>
      <c r="F37" s="27">
        <f t="shared" si="1"/>
        <v>0.19022778767044038</v>
      </c>
    </row>
    <row r="38" spans="1:6">
      <c r="A38" t="s">
        <v>36</v>
      </c>
      <c r="B38" s="20">
        <v>16296.320568777137</v>
      </c>
      <c r="C38" s="20">
        <f ca="1">B38/'Number of Customers by Class'!H38</f>
        <v>2.9210110358087715</v>
      </c>
      <c r="D38" s="20">
        <f ca="1">B38/'Number of Customers by Class'!J38</f>
        <v>2.9210110358087715</v>
      </c>
      <c r="E38" s="20">
        <f t="shared" si="0"/>
        <v>0.24341758631739763</v>
      </c>
      <c r="F38" s="27">
        <f t="shared" si="1"/>
        <v>0.24341758631739763</v>
      </c>
    </row>
    <row r="39" spans="1:6">
      <c r="A39" t="s">
        <v>90</v>
      </c>
      <c r="B39" s="20">
        <v>104031.09480542717</v>
      </c>
      <c r="C39" s="20">
        <f ca="1">B39/'Number of Customers by Class'!H39</f>
        <v>3.8771278624562902</v>
      </c>
      <c r="D39" s="20">
        <f ca="1">B39/'Number of Customers by Class'!J39</f>
        <v>3.8542882740701407</v>
      </c>
      <c r="E39" s="20">
        <f t="shared" si="0"/>
        <v>0.32309398853802418</v>
      </c>
      <c r="F39" s="27">
        <f t="shared" si="1"/>
        <v>0.32119068950584506</v>
      </c>
    </row>
    <row r="40" spans="1:6">
      <c r="A40" t="s">
        <v>38</v>
      </c>
      <c r="B40" s="20">
        <v>271910.13923436904</v>
      </c>
      <c r="C40" s="20">
        <f ca="1">B40/'Number of Customers by Class'!H40</f>
        <v>3.1924077680321346</v>
      </c>
      <c r="D40" s="20">
        <f ca="1">B40/'Number of Customers by Class'!J40</f>
        <v>3.1618193357330293</v>
      </c>
      <c r="E40" s="20">
        <f t="shared" si="0"/>
        <v>0.26603398066934453</v>
      </c>
      <c r="F40" s="27">
        <f t="shared" si="1"/>
        <v>0.26348494464441913</v>
      </c>
    </row>
    <row r="41" spans="1:6">
      <c r="A41" t="s">
        <v>39</v>
      </c>
      <c r="B41" s="20">
        <v>36872.16342253326</v>
      </c>
      <c r="C41" s="20">
        <f ca="1">B41/'Number of Customers by Class'!H41</f>
        <v>3.9059495150988623</v>
      </c>
      <c r="D41" s="20">
        <f ca="1">B41/'Number of Customers by Class'!J41</f>
        <v>3.8674389996363812</v>
      </c>
      <c r="E41" s="20">
        <f t="shared" si="0"/>
        <v>0.32549579292490521</v>
      </c>
      <c r="F41" s="27">
        <f t="shared" si="1"/>
        <v>0.32228658330303178</v>
      </c>
    </row>
    <row r="42" spans="1:6">
      <c r="A42" t="s">
        <v>40</v>
      </c>
      <c r="B42" s="20">
        <v>31478.249843060163</v>
      </c>
      <c r="C42" s="20">
        <f ca="1">B42/'Number of Customers by Class'!H42</f>
        <v>3.3688195465603772</v>
      </c>
      <c r="D42" s="20">
        <f ca="1">B42/'Number of Customers by Class'!J42</f>
        <v>3.3533876470714992</v>
      </c>
      <c r="E42" s="20">
        <f t="shared" si="0"/>
        <v>0.28073496221336475</v>
      </c>
      <c r="F42" s="27">
        <f t="shared" si="1"/>
        <v>0.27944897058929158</v>
      </c>
    </row>
    <row r="43" spans="1:6">
      <c r="A43" t="s">
        <v>41</v>
      </c>
      <c r="B43" s="20">
        <v>457241.97825353837</v>
      </c>
      <c r="C43" s="20">
        <f ca="1">B43/'Number of Customers by Class'!H43</f>
        <v>3.1469254790398931</v>
      </c>
      <c r="D43" s="20">
        <f ca="1">B43/'Number of Customers by Class'!J43</f>
        <v>3.1150032240834569</v>
      </c>
      <c r="E43" s="20">
        <f t="shared" si="0"/>
        <v>0.26224378991999109</v>
      </c>
      <c r="F43" s="27">
        <f t="shared" si="1"/>
        <v>0.25958360200695474</v>
      </c>
    </row>
    <row r="44" spans="1:6">
      <c r="A44" t="s">
        <v>42</v>
      </c>
      <c r="B44" s="20">
        <v>26337.488894780592</v>
      </c>
      <c r="C44" s="20">
        <f ca="1">B44/'Number of Customers by Class'!H44</f>
        <v>3.350825559132391</v>
      </c>
      <c r="D44" s="20">
        <f ca="1">B44/'Number of Customers by Class'!J44</f>
        <v>3.3292237257970663</v>
      </c>
      <c r="E44" s="20">
        <f t="shared" si="0"/>
        <v>0.2792354632610326</v>
      </c>
      <c r="F44" s="27">
        <f t="shared" si="1"/>
        <v>0.27743531048308884</v>
      </c>
    </row>
    <row r="45" spans="1:6">
      <c r="A45" t="s">
        <v>43</v>
      </c>
      <c r="B45" s="20">
        <v>31756.325059447183</v>
      </c>
      <c r="C45" s="20">
        <f ca="1">B45/'Number of Customers by Class'!H45</f>
        <v>4.6070397590957759</v>
      </c>
      <c r="D45" s="20">
        <f ca="1">B45/'Number of Customers by Class'!J45</f>
        <v>4.5990333178055298</v>
      </c>
      <c r="E45" s="20">
        <f t="shared" si="0"/>
        <v>0.38391997992464799</v>
      </c>
      <c r="F45" s="27">
        <f t="shared" si="1"/>
        <v>0.38325277648379413</v>
      </c>
    </row>
    <row r="46" spans="1:6">
      <c r="A46" t="s">
        <v>44</v>
      </c>
      <c r="B46" s="20">
        <v>74673.588740602703</v>
      </c>
      <c r="C46" s="20">
        <f ca="1">B46/'Number of Customers by Class'!H46</f>
        <v>2.7329937686419026</v>
      </c>
      <c r="D46" s="20">
        <f ca="1">B46/'Number of Customers by Class'!J46</f>
        <v>2.7148109045518325</v>
      </c>
      <c r="E46" s="20">
        <f t="shared" si="0"/>
        <v>0.22774948072015855</v>
      </c>
      <c r="F46" s="27">
        <f t="shared" si="1"/>
        <v>0.22623424204598605</v>
      </c>
    </row>
    <row r="47" spans="1:6">
      <c r="A47" t="s">
        <v>91</v>
      </c>
      <c r="B47" s="20">
        <v>95325.306657852809</v>
      </c>
      <c r="C47" s="20">
        <f ca="1">B47/'Number of Customers by Class'!H47</f>
        <v>2.9395080532194275</v>
      </c>
      <c r="D47" s="20">
        <f ca="1">B47/'Number of Customers by Class'!J47</f>
        <v>2.9038689693804738</v>
      </c>
      <c r="E47" s="20">
        <f t="shared" si="0"/>
        <v>0.2449590044349523</v>
      </c>
      <c r="F47" s="27">
        <f t="shared" si="1"/>
        <v>0.24198908078170614</v>
      </c>
    </row>
    <row r="48" spans="1:6">
      <c r="A48" t="s">
        <v>46</v>
      </c>
      <c r="B48" s="20">
        <v>167381.05271577334</v>
      </c>
      <c r="C48" s="20">
        <f ca="1">B48/'Number of Customers by Class'!H48</f>
        <v>3.320854963311179</v>
      </c>
      <c r="D48" s="20">
        <f ca="1">B48/'Number of Customers by Class'!J48</f>
        <v>3.2934115010088609</v>
      </c>
      <c r="E48" s="20">
        <f t="shared" si="0"/>
        <v>0.27673791360926492</v>
      </c>
      <c r="F48" s="27">
        <f t="shared" si="1"/>
        <v>0.27445095841740508</v>
      </c>
    </row>
    <row r="49" spans="1:6">
      <c r="A49" t="s">
        <v>47</v>
      </c>
      <c r="B49" s="20">
        <v>24800.648321628101</v>
      </c>
      <c r="C49" s="20">
        <f ca="1">B49/'Number of Customers by Class'!H49</f>
        <v>3.1561018480056124</v>
      </c>
      <c r="D49" s="20">
        <f ca="1">B49/'Number of Customers by Class'!J49</f>
        <v>3.1472903961456979</v>
      </c>
      <c r="E49" s="20">
        <f t="shared" si="0"/>
        <v>0.26300848733380106</v>
      </c>
      <c r="F49" s="27">
        <f t="shared" si="1"/>
        <v>0.26227419967880816</v>
      </c>
    </row>
    <row r="50" spans="1:6">
      <c r="A50" t="s">
        <v>48</v>
      </c>
      <c r="B50" s="20">
        <v>55876.375795596985</v>
      </c>
      <c r="C50" s="20">
        <f ca="1">B50/'Number of Customers by Class'!H50</f>
        <v>2.9575173765731746</v>
      </c>
      <c r="D50" s="20">
        <f ca="1">B50/'Number of Customers by Class'!J50</f>
        <v>2.9572043289545902</v>
      </c>
      <c r="E50" s="20">
        <f t="shared" si="0"/>
        <v>0.24645978138109789</v>
      </c>
      <c r="F50" s="27">
        <f t="shared" si="1"/>
        <v>0.24643369407954918</v>
      </c>
    </row>
    <row r="51" spans="1:6">
      <c r="A51" t="s">
        <v>49</v>
      </c>
      <c r="B51" s="20">
        <v>87552.60467314678</v>
      </c>
      <c r="C51" s="20">
        <f ca="1">B51/'Number of Customers by Class'!H51</f>
        <v>3.6856495337043476</v>
      </c>
      <c r="D51" s="20">
        <f ca="1">B51/'Number of Customers by Class'!J51</f>
        <v>3.6823942073160656</v>
      </c>
      <c r="E51" s="20">
        <f t="shared" si="0"/>
        <v>0.30713746114202894</v>
      </c>
      <c r="F51" s="27">
        <f t="shared" si="1"/>
        <v>0.30686618394300547</v>
      </c>
    </row>
    <row r="52" spans="1:6">
      <c r="A52" t="s">
        <v>50</v>
      </c>
      <c r="B52" s="20">
        <v>21401.317440728006</v>
      </c>
      <c r="C52" s="20">
        <f ca="1">B52/'Number of Customers by Class'!H52</f>
        <v>3.5374078414426458</v>
      </c>
      <c r="D52" s="20">
        <f ca="1">B52/'Number of Customers by Class'!J52</f>
        <v>3.5263334059528764</v>
      </c>
      <c r="E52" s="20">
        <f t="shared" si="0"/>
        <v>0.29478398678688716</v>
      </c>
      <c r="F52" s="27">
        <f t="shared" si="1"/>
        <v>0.29386111716273972</v>
      </c>
    </row>
    <row r="53" spans="1:6">
      <c r="A53" t="s">
        <v>51</v>
      </c>
      <c r="B53" s="20">
        <v>257572.3149732349</v>
      </c>
      <c r="C53" s="20">
        <f ca="1">B53/'Number of Customers by Class'!H53</f>
        <v>4.1424325732680627</v>
      </c>
      <c r="D53" s="20">
        <f ca="1">B53/'Number of Customers by Class'!J53</f>
        <v>4.0976854970446865</v>
      </c>
      <c r="E53" s="20">
        <f t="shared" si="0"/>
        <v>0.34520271443900524</v>
      </c>
      <c r="F53" s="27">
        <f t="shared" si="1"/>
        <v>0.34147379142039053</v>
      </c>
    </row>
    <row r="54" spans="1:6">
      <c r="A54" t="s">
        <v>52</v>
      </c>
      <c r="B54" s="20">
        <v>34423.117136103319</v>
      </c>
      <c r="C54" s="20">
        <f ca="1">B54/'Number of Customers by Class'!H54</f>
        <v>3.103698236056561</v>
      </c>
      <c r="D54" s="20">
        <f ca="1">B54/'Number of Customers by Class'!J54</f>
        <v>3.0939346697917776</v>
      </c>
      <c r="E54" s="20">
        <f t="shared" si="0"/>
        <v>0.2586415196713801</v>
      </c>
      <c r="F54" s="27">
        <f t="shared" si="1"/>
        <v>0.25782788914931482</v>
      </c>
    </row>
    <row r="55" spans="1:6">
      <c r="A55" t="s">
        <v>53</v>
      </c>
      <c r="B55" s="21">
        <v>0</v>
      </c>
      <c r="C55" s="21">
        <f ca="1">B55/'Number of Customers by Class'!H55</f>
        <v>0</v>
      </c>
      <c r="D55" s="21">
        <f ca="1">B55/'Number of Customers by Class'!J55</f>
        <v>0</v>
      </c>
      <c r="E55" s="21">
        <f t="shared" si="0"/>
        <v>0</v>
      </c>
      <c r="F55" s="28">
        <f t="shared" si="1"/>
        <v>0</v>
      </c>
    </row>
    <row r="56" spans="1:6">
      <c r="A56" t="s">
        <v>54</v>
      </c>
      <c r="B56" s="20">
        <v>171994.93284901563</v>
      </c>
      <c r="C56" s="20">
        <f ca="1">B56/'Number of Customers by Class'!H56</f>
        <v>3.29593233268848</v>
      </c>
      <c r="D56" s="20">
        <f ca="1">B56/'Number of Customers by Class'!J56</f>
        <v>3.2768429517035442</v>
      </c>
      <c r="E56" s="20">
        <f t="shared" si="0"/>
        <v>0.27466102772404</v>
      </c>
      <c r="F56" s="27">
        <f t="shared" si="1"/>
        <v>0.27307024597529533</v>
      </c>
    </row>
    <row r="57" spans="1:6">
      <c r="A57" t="s">
        <v>55</v>
      </c>
      <c r="B57" s="20">
        <v>28419.682963645082</v>
      </c>
      <c r="C57" s="20">
        <f ca="1">B57/'Number of Customers by Class'!H57</f>
        <v>2.7355551991187874</v>
      </c>
      <c r="D57" s="20">
        <f ca="1">B57/'Number of Customers by Class'!J57</f>
        <v>2.7164674979588113</v>
      </c>
      <c r="E57" s="20">
        <f t="shared" si="0"/>
        <v>0.22796293325989894</v>
      </c>
      <c r="F57" s="27">
        <f t="shared" si="1"/>
        <v>0.2263722914965676</v>
      </c>
    </row>
    <row r="58" spans="1:6">
      <c r="A58" t="s">
        <v>56</v>
      </c>
      <c r="B58" s="20">
        <v>12414.735195846533</v>
      </c>
      <c r="C58" s="20">
        <f ca="1">B58/'Number of Customers by Class'!H58</f>
        <v>3.6959616540180211</v>
      </c>
      <c r="D58" s="20">
        <f ca="1">B58/'Number of Customers by Class'!J58</f>
        <v>3.6751732373731598</v>
      </c>
      <c r="E58" s="20">
        <f t="shared" si="0"/>
        <v>0.30799680450150174</v>
      </c>
      <c r="F58" s="27">
        <f t="shared" si="1"/>
        <v>0.3062644364477633</v>
      </c>
    </row>
    <row r="59" spans="1:6">
      <c r="A59" t="s">
        <v>57</v>
      </c>
      <c r="B59" s="20">
        <v>110277.91463374413</v>
      </c>
      <c r="C59" s="20">
        <f ca="1">B59/'Number of Customers by Class'!H59</f>
        <v>3.1822564389029875</v>
      </c>
      <c r="D59" s="20">
        <f ca="1">B59/'Number of Customers by Class'!J59</f>
        <v>3.1474702352868151</v>
      </c>
      <c r="E59" s="20">
        <f t="shared" si="0"/>
        <v>0.26518803657524898</v>
      </c>
      <c r="F59" s="27">
        <f t="shared" si="1"/>
        <v>0.26228918627390124</v>
      </c>
    </row>
    <row r="60" spans="1:6">
      <c r="A60" t="s">
        <v>92</v>
      </c>
      <c r="B60" s="20">
        <v>28872.421787066323</v>
      </c>
      <c r="C60" s="20">
        <f ca="1">B60/'Number of Customers by Class'!H60</f>
        <v>3.1644478065614119</v>
      </c>
      <c r="D60" s="20">
        <f ca="1">B60/'Number of Customers by Class'!J60</f>
        <v>3.1644478065614119</v>
      </c>
      <c r="E60" s="20">
        <f t="shared" si="0"/>
        <v>0.26370398388011768</v>
      </c>
      <c r="F60" s="27">
        <f t="shared" si="1"/>
        <v>0.26370398388011768</v>
      </c>
    </row>
    <row r="61" spans="1:6">
      <c r="A61" t="s">
        <v>59</v>
      </c>
      <c r="B61" s="20">
        <v>1019321.6194400297</v>
      </c>
      <c r="C61" s="20">
        <f ca="1">B61/'Number of Customers by Class'!H61</f>
        <v>3.2062810050517743</v>
      </c>
      <c r="D61" s="20">
        <f ca="1">B61/'Number of Customers by Class'!J61</f>
        <v>3.1784768064361146</v>
      </c>
      <c r="E61" s="20">
        <f t="shared" si="0"/>
        <v>0.26719008375431452</v>
      </c>
      <c r="F61" s="27">
        <f t="shared" si="1"/>
        <v>0.26487306720300957</v>
      </c>
    </row>
    <row r="62" spans="1:6">
      <c r="A62" t="s">
        <v>60</v>
      </c>
      <c r="B62" s="21">
        <v>0</v>
      </c>
      <c r="C62" s="21">
        <f ca="1">B62/'Number of Customers by Class'!H62</f>
        <v>0</v>
      </c>
      <c r="D62" s="21">
        <f ca="1">B62/'Number of Customers by Class'!J62</f>
        <v>0</v>
      </c>
      <c r="E62" s="21">
        <f t="shared" si="0"/>
        <v>0</v>
      </c>
      <c r="F62" s="28">
        <f t="shared" si="1"/>
        <v>0</v>
      </c>
    </row>
    <row r="63" spans="1:6">
      <c r="A63" t="s">
        <v>61</v>
      </c>
      <c r="B63" s="20">
        <v>14453.285539642031</v>
      </c>
      <c r="C63" s="20">
        <f ca="1">B63/'Number of Customers by Class'!H63</f>
        <v>3.4577238133114907</v>
      </c>
      <c r="D63" s="20">
        <f ca="1">B63/'Number of Customers by Class'!J63</f>
        <v>3.4577238133114907</v>
      </c>
      <c r="E63" s="20">
        <f t="shared" si="0"/>
        <v>0.28814365110929091</v>
      </c>
      <c r="F63" s="27">
        <f t="shared" si="1"/>
        <v>0.28814365110929091</v>
      </c>
    </row>
    <row r="64" spans="1:6">
      <c r="A64" t="s">
        <v>62</v>
      </c>
      <c r="B64" s="20">
        <v>18391.97398161592</v>
      </c>
      <c r="C64" s="20">
        <f ca="1">B64/'Number of Customers by Class'!H64</f>
        <v>3.1633942176841967</v>
      </c>
      <c r="D64" s="20">
        <f ca="1">B64/'Number of Customers by Class'!J64</f>
        <v>3.1369561626498244</v>
      </c>
      <c r="E64" s="20">
        <f t="shared" si="0"/>
        <v>0.26361618480701637</v>
      </c>
      <c r="F64" s="27">
        <f t="shared" si="1"/>
        <v>0.26141301355415203</v>
      </c>
    </row>
    <row r="65" spans="1:6">
      <c r="A65" t="s">
        <v>63</v>
      </c>
      <c r="B65" s="20">
        <v>12422.976495216693</v>
      </c>
      <c r="C65" s="20">
        <f ca="1">B65/'Number of Customers by Class'!H65</f>
        <v>4.5555469362730818</v>
      </c>
      <c r="D65" s="20">
        <f ca="1">B65/'Number of Customers by Class'!J65</f>
        <v>4.5339330274513481</v>
      </c>
      <c r="E65" s="20">
        <f t="shared" si="0"/>
        <v>0.37962891135609017</v>
      </c>
      <c r="F65" s="27">
        <f t="shared" si="1"/>
        <v>0.37782775228761234</v>
      </c>
    </row>
    <row r="66" spans="1:6">
      <c r="A66" t="s">
        <v>64</v>
      </c>
      <c r="B66" s="20">
        <v>52622.334543102246</v>
      </c>
      <c r="C66" s="20">
        <f ca="1">B66/'Number of Customers by Class'!H66</f>
        <v>3.2406906357372982</v>
      </c>
      <c r="D66" s="20">
        <f ca="1">B66/'Number of Customers by Class'!J66</f>
        <v>3.2396930704366338</v>
      </c>
      <c r="E66" s="20">
        <f t="shared" si="0"/>
        <v>0.27005755297810818</v>
      </c>
      <c r="F66" s="27">
        <f t="shared" si="1"/>
        <v>0.26997442253638615</v>
      </c>
    </row>
    <row r="67" spans="1:6">
      <c r="A67" t="s">
        <v>65</v>
      </c>
      <c r="B67" s="20">
        <v>160239.21260338862</v>
      </c>
      <c r="C67" s="20">
        <f ca="1">B67/'Number of Customers by Class'!H67</f>
        <v>3.2402323944631997</v>
      </c>
      <c r="D67" s="20">
        <f ca="1">B67/'Number of Customers by Class'!J67</f>
        <v>3.2097915268496577</v>
      </c>
      <c r="E67" s="20">
        <f t="shared" si="0"/>
        <v>0.27001936620526662</v>
      </c>
      <c r="F67" s="27">
        <f t="shared" si="1"/>
        <v>0.26748262723747146</v>
      </c>
    </row>
    <row r="68" spans="1:6">
      <c r="A68" t="s">
        <v>66</v>
      </c>
      <c r="B68" s="20">
        <v>29932.564282915613</v>
      </c>
      <c r="C68" s="20">
        <f ca="1">B68/'Number of Customers by Class'!H68</f>
        <v>4.488313732630921</v>
      </c>
      <c r="D68" s="20">
        <f ca="1">B68/'Number of Customers by Class'!J68</f>
        <v>4.4423514815843888</v>
      </c>
      <c r="E68" s="20">
        <f t="shared" ref="E68:E79" si="2">C68/12</f>
        <v>0.37402614438591009</v>
      </c>
      <c r="F68" s="27">
        <f t="shared" ref="F68:F79" si="3">D68/12</f>
        <v>0.37019595679869904</v>
      </c>
    </row>
    <row r="69" spans="1:6">
      <c r="A69" t="s">
        <v>67</v>
      </c>
      <c r="B69" s="20">
        <v>7525588.8231638828</v>
      </c>
      <c r="C69" s="20">
        <f ca="1">B69/'Number of Customers by Class'!H69</f>
        <v>10.920292921249274</v>
      </c>
      <c r="D69" s="20">
        <f ca="1">B69/'Number of Customers by Class'!J69</f>
        <v>10.902810782816896</v>
      </c>
      <c r="E69" s="20">
        <f t="shared" si="2"/>
        <v>0.91002441010410617</v>
      </c>
      <c r="F69" s="27">
        <f t="shared" si="3"/>
        <v>0.90856756523474136</v>
      </c>
    </row>
    <row r="70" spans="1:6">
      <c r="A70" t="s">
        <v>68</v>
      </c>
      <c r="B70" s="20">
        <v>345325.31182580674</v>
      </c>
      <c r="C70" s="20">
        <f ca="1">B70/'Number of Customers by Class'!H70</f>
        <v>3.1082106536017382</v>
      </c>
      <c r="D70" s="20">
        <f ca="1">B70/'Number of Customers by Class'!J70</f>
        <v>3.0834268963141485</v>
      </c>
      <c r="E70" s="20">
        <f t="shared" si="2"/>
        <v>0.25901755446681152</v>
      </c>
      <c r="F70" s="27">
        <f t="shared" si="3"/>
        <v>0.25695224135951239</v>
      </c>
    </row>
    <row r="71" spans="1:6">
      <c r="A71" t="s">
        <v>69</v>
      </c>
      <c r="B71" s="20">
        <v>14942.121992858589</v>
      </c>
      <c r="C71" s="20">
        <f ca="1">B71/'Number of Customers by Class'!H71</f>
        <v>1.2615773381339572</v>
      </c>
      <c r="D71" s="20">
        <f ca="1">B71/'Number of Customers by Class'!J71</f>
        <v>1.2589200432099241</v>
      </c>
      <c r="E71" s="20">
        <f t="shared" si="2"/>
        <v>0.10513144484449644</v>
      </c>
      <c r="F71" s="27">
        <f t="shared" si="3"/>
        <v>0.10491000360082701</v>
      </c>
    </row>
    <row r="72" spans="1:6">
      <c r="A72" t="s">
        <v>70</v>
      </c>
      <c r="B72" s="20">
        <v>173479.23012133277</v>
      </c>
      <c r="C72" s="20">
        <f ca="1">B72/'Number of Customers by Class'!H72</f>
        <v>3.3965585926839506</v>
      </c>
      <c r="D72" s="20">
        <f ca="1">B72/'Number of Customers by Class'!J72</f>
        <v>3.3956278283257211</v>
      </c>
      <c r="E72" s="20">
        <f t="shared" si="2"/>
        <v>0.28304654939032919</v>
      </c>
      <c r="F72" s="27">
        <f t="shared" si="3"/>
        <v>0.28296898569381007</v>
      </c>
    </row>
    <row r="73" spans="1:6">
      <c r="A73" t="s">
        <v>71</v>
      </c>
      <c r="B73" s="20">
        <v>74531.548749821581</v>
      </c>
      <c r="C73" s="20">
        <f ca="1">B73/'Number of Customers by Class'!H73</f>
        <v>3.434317056023481</v>
      </c>
      <c r="D73" s="20">
        <f ca="1">B73/'Number of Customers by Class'!J73</f>
        <v>3.4007824762649013</v>
      </c>
      <c r="E73" s="20">
        <f t="shared" si="2"/>
        <v>0.28619308800195675</v>
      </c>
      <c r="F73" s="27">
        <f t="shared" si="3"/>
        <v>0.28339853968874179</v>
      </c>
    </row>
    <row r="74" spans="1:6">
      <c r="A74" t="s">
        <v>72</v>
      </c>
      <c r="B74" s="20">
        <v>11517.587555132477</v>
      </c>
      <c r="C74" s="20">
        <f ca="1">B74/'Number of Customers by Class'!H74</f>
        <v>3.2127161939002726</v>
      </c>
      <c r="D74" s="20">
        <f ca="1">B74/'Number of Customers by Class'!J74</f>
        <v>3.2100299763468443</v>
      </c>
      <c r="E74" s="20">
        <f t="shared" si="2"/>
        <v>0.26772634949168939</v>
      </c>
      <c r="F74" s="27">
        <f t="shared" si="3"/>
        <v>0.26750249802890369</v>
      </c>
    </row>
    <row r="75" spans="1:6">
      <c r="A75" t="s">
        <v>73</v>
      </c>
      <c r="B75" s="20">
        <v>18419.162000943699</v>
      </c>
      <c r="C75" s="20">
        <f ca="1">B75/'Number of Customers by Class'!H75</f>
        <v>4.900016493999388</v>
      </c>
      <c r="D75" s="20">
        <f ca="1">B75/'Number of Customers by Class'!J75</f>
        <v>4.8948078663150945</v>
      </c>
      <c r="E75" s="20">
        <f t="shared" si="2"/>
        <v>0.40833470783328235</v>
      </c>
      <c r="F75" s="27">
        <f t="shared" si="3"/>
        <v>0.40790065552625787</v>
      </c>
    </row>
    <row r="76" spans="1:6">
      <c r="A76" t="s">
        <v>74</v>
      </c>
      <c r="B76" s="20">
        <v>8514.1151989761365</v>
      </c>
      <c r="C76" s="20">
        <f ca="1">B76/'Number of Customers by Class'!H76</f>
        <v>4.1593137269057827</v>
      </c>
      <c r="D76" s="20">
        <f ca="1">B76/'Number of Customers by Class'!J76</f>
        <v>4.149178946869462</v>
      </c>
      <c r="E76" s="20">
        <f t="shared" si="2"/>
        <v>0.34660947724214858</v>
      </c>
      <c r="F76" s="27">
        <f t="shared" si="3"/>
        <v>0.34576491223912181</v>
      </c>
    </row>
    <row r="77" spans="1:6">
      <c r="A77" t="s">
        <v>75</v>
      </c>
      <c r="B77" s="20">
        <v>63697.601301559662</v>
      </c>
      <c r="C77" s="20">
        <f ca="1">B77/'Number of Customers by Class'!H77</f>
        <v>2.9294334667751869</v>
      </c>
      <c r="D77" s="20">
        <f ca="1">B77/'Number of Customers by Class'!J77</f>
        <v>2.9212383077991131</v>
      </c>
      <c r="E77" s="20">
        <f t="shared" si="2"/>
        <v>0.24411945556459891</v>
      </c>
      <c r="F77" s="27">
        <f t="shared" si="3"/>
        <v>0.2434365256499261</v>
      </c>
    </row>
    <row r="78" spans="1:6">
      <c r="A78" t="s">
        <v>76</v>
      </c>
      <c r="B78" s="20">
        <v>124544.35644608174</v>
      </c>
      <c r="C78" s="20">
        <f ca="1">B78/'Number of Customers by Class'!H78</f>
        <v>3.1834050672515333</v>
      </c>
      <c r="D78" s="20">
        <f ca="1">B78/'Number of Customers by Class'!J78</f>
        <v>3.1519843202511009</v>
      </c>
      <c r="E78" s="20">
        <f t="shared" si="2"/>
        <v>0.26528375560429446</v>
      </c>
      <c r="F78" s="27">
        <f t="shared" si="3"/>
        <v>0.26266536002092505</v>
      </c>
    </row>
    <row r="79" spans="1:6">
      <c r="A79" t="s">
        <v>77</v>
      </c>
      <c r="B79" s="26">
        <v>57743.718082050334</v>
      </c>
      <c r="C79" s="26">
        <f ca="1">B79/'Number of Customers by Class'!H79</f>
        <v>3.9018662127204768</v>
      </c>
      <c r="D79" s="26">
        <f ca="1">B79/'Number of Customers by Class'!J79</f>
        <v>3.8916105999494768</v>
      </c>
      <c r="E79" s="26">
        <f t="shared" si="2"/>
        <v>0.32515551772670642</v>
      </c>
      <c r="F79" s="22">
        <f t="shared" si="3"/>
        <v>0.32430088332912305</v>
      </c>
    </row>
    <row r="80" spans="1:6">
      <c r="A80" t="s">
        <v>109</v>
      </c>
      <c r="B80" s="25">
        <f>SUM(B2:B79)</f>
        <v>17690907.530000005</v>
      </c>
      <c r="C80" s="11">
        <f>AVERAGE(C2:C79)</f>
        <v>3.3373135965191434</v>
      </c>
      <c r="D80" s="11">
        <f>AVERAGE(D2:D79)</f>
        <v>3.3229282151876256</v>
      </c>
      <c r="E80" s="11">
        <f>AVERAGE(E2:E79)</f>
        <v>0.27810946637659528</v>
      </c>
      <c r="F80" s="11">
        <f>AVERAGE(F2:F79)</f>
        <v>0.27691068459896889</v>
      </c>
    </row>
  </sheetData>
  <phoneticPr fontId="22" type="noConversion"/>
  <pageMargins left="0.70866141732283472" right="0.70866141732283472" top="0.74803149606299213" bottom="0.74803149606299213" header="0.31496062992125984" footer="0.31496062992125984"/>
  <pageSetup scale="70" orientation="landscape" horizontalDpi="1200" verticalDpi="1200" r:id="rId1"/>
</worksheet>
</file>

<file path=xl/worksheets/sheet6.xml><?xml version="1.0" encoding="utf-8"?>
<worksheet xmlns="http://schemas.openxmlformats.org/spreadsheetml/2006/main" xmlns:r="http://schemas.openxmlformats.org/officeDocument/2006/relationships">
  <dimension ref="A1:E80"/>
  <sheetViews>
    <sheetView view="pageBreakPreview" zoomScale="60" zoomScaleNormal="100" workbookViewId="0">
      <selection activeCell="B1" sqref="B1"/>
    </sheetView>
  </sheetViews>
  <sheetFormatPr defaultRowHeight="15"/>
  <cols>
    <col min="1" max="1" width="45.85546875" bestFit="1" customWidth="1"/>
    <col min="2" max="2" width="25.7109375" style="10" customWidth="1"/>
    <col min="3" max="3" width="17.5703125" customWidth="1"/>
    <col min="4" max="4" width="21.140625" customWidth="1"/>
    <col min="5" max="5" width="21.5703125" customWidth="1"/>
  </cols>
  <sheetData>
    <row r="1" spans="1:5" ht="75">
      <c r="A1" s="12" t="s">
        <v>113</v>
      </c>
      <c r="B1" s="34" t="s">
        <v>119</v>
      </c>
      <c r="C1" s="34" t="s">
        <v>139</v>
      </c>
      <c r="D1" s="34" t="s">
        <v>121</v>
      </c>
      <c r="E1" s="34" t="s">
        <v>120</v>
      </c>
    </row>
    <row r="2" spans="1:5">
      <c r="A2" t="s">
        <v>0</v>
      </c>
      <c r="B2" s="33"/>
      <c r="C2" s="35"/>
      <c r="D2" s="35"/>
      <c r="E2" s="35"/>
    </row>
    <row r="3" spans="1:5">
      <c r="A3" t="s">
        <v>1</v>
      </c>
      <c r="B3" s="11">
        <v>116.75</v>
      </c>
      <c r="C3" s="8">
        <f ca="1">'Allocation by Class DistRevenue'!K4/'Bill Impacts_Residential Bill'!B3</f>
        <v>2.4841084257229973E-3</v>
      </c>
      <c r="D3" s="8">
        <f ca="1">'Allocation by Customer Numbers'!E3/B3</f>
        <v>3.2501498868314797E-3</v>
      </c>
      <c r="E3" s="8">
        <f ca="1">'Allocation by Customer Numbers'!F3/B3</f>
        <v>3.2345803065352815E-3</v>
      </c>
    </row>
    <row r="4" spans="1:5">
      <c r="A4" t="s">
        <v>2</v>
      </c>
      <c r="B4" s="11">
        <v>104.31</v>
      </c>
      <c r="C4" s="8">
        <f ca="1">'Allocation by Class DistRevenue'!K5/'Bill Impacts_Residential Bill'!B4</f>
        <v>2.1052475317532428E-3</v>
      </c>
      <c r="D4" s="8">
        <f ca="1">'Allocation by Customer Numbers'!E4/B4</f>
        <v>3.3726931368427159E-3</v>
      </c>
      <c r="E4" s="8">
        <f ca="1">'Allocation by Customer Numbers'!F4/B4</f>
        <v>3.3483316377935714E-3</v>
      </c>
    </row>
    <row r="5" spans="1:5">
      <c r="A5" t="s">
        <v>3</v>
      </c>
      <c r="B5" s="11">
        <v>106.16</v>
      </c>
      <c r="C5" s="8">
        <f ca="1">'Allocation by Class DistRevenue'!K6/'Bill Impacts_Residential Bill'!B5</f>
        <v>2.0108030638600872E-3</v>
      </c>
      <c r="D5" s="8">
        <f ca="1">'Allocation by Customer Numbers'!E5/B5</f>
        <v>3.4200874626984972E-3</v>
      </c>
      <c r="E5" s="8">
        <f ca="1">'Allocation by Customer Numbers'!F5/B5</f>
        <v>3.4019447062394147E-3</v>
      </c>
    </row>
    <row r="6" spans="1:5">
      <c r="A6" t="s">
        <v>4</v>
      </c>
      <c r="B6" s="11">
        <v>100</v>
      </c>
      <c r="C6" s="8">
        <f ca="1">'Allocation by Class DistRevenue'!K7/'Bill Impacts_Residential Bill'!B6</f>
        <v>1.7317228822260424E-3</v>
      </c>
      <c r="D6" s="8">
        <f ca="1">'Allocation by Customer Numbers'!E6/B6</f>
        <v>2.8360972670125667E-3</v>
      </c>
      <c r="E6" s="8">
        <f ca="1">'Allocation by Customer Numbers'!F6/B6</f>
        <v>2.8025923481472008E-3</v>
      </c>
    </row>
    <row r="7" spans="1:5">
      <c r="A7" t="s">
        <v>5</v>
      </c>
      <c r="B7" s="11">
        <v>103.76</v>
      </c>
      <c r="C7" s="8">
        <f ca="1">'Allocation by Class DistRevenue'!K8/'Bill Impacts_Residential Bill'!B7</f>
        <v>1.981604519451004E-3</v>
      </c>
      <c r="D7" s="8">
        <f ca="1">'Allocation by Customer Numbers'!E7/B7</f>
        <v>2.9059405191605415E-3</v>
      </c>
      <c r="E7" s="8">
        <f ca="1">'Allocation by Customer Numbers'!F7/B7</f>
        <v>2.9047517710328757E-3</v>
      </c>
    </row>
    <row r="8" spans="1:5">
      <c r="A8" t="s">
        <v>6</v>
      </c>
      <c r="B8" s="11">
        <v>94.29</v>
      </c>
      <c r="C8" s="8">
        <f ca="1">'Allocation by Class DistRevenue'!K9/'Bill Impacts_Residential Bill'!B8</f>
        <v>1.8827988966593533E-3</v>
      </c>
      <c r="D8" s="8">
        <f ca="1">'Allocation by Customer Numbers'!E8/B8</f>
        <v>3.4296185185087981E-3</v>
      </c>
      <c r="E8" s="8">
        <f ca="1">'Allocation by Customer Numbers'!F8/B8</f>
        <v>3.4251778658583912E-3</v>
      </c>
    </row>
    <row r="9" spans="1:5">
      <c r="A9" t="s">
        <v>7</v>
      </c>
      <c r="B9" s="33"/>
      <c r="C9" s="35"/>
      <c r="D9" s="35"/>
      <c r="E9" s="35"/>
    </row>
    <row r="10" spans="1:5">
      <c r="A10" t="s">
        <v>8</v>
      </c>
      <c r="B10" s="11">
        <v>100.82</v>
      </c>
      <c r="C10" s="8">
        <f ca="1">'Allocation by Class DistRevenue'!K11/'Bill Impacts_Residential Bill'!B10</f>
        <v>2.1825244628826154E-3</v>
      </c>
      <c r="D10" s="8">
        <f ca="1">'Allocation by Customer Numbers'!E10/B10</f>
        <v>3.2868684365586448E-3</v>
      </c>
      <c r="E10" s="8">
        <f ca="1">'Allocation by Customer Numbers'!F10/B10</f>
        <v>3.2858383931752039E-3</v>
      </c>
    </row>
    <row r="11" spans="1:5">
      <c r="A11" t="s">
        <v>9</v>
      </c>
      <c r="B11" s="11">
        <v>100.26</v>
      </c>
      <c r="C11" s="8">
        <f ca="1">'Allocation by Class DistRevenue'!K12/'Bill Impacts_Residential Bill'!B11</f>
        <v>2.6514159901736053E-3</v>
      </c>
      <c r="D11" s="8">
        <f ca="1">'Allocation by Customer Numbers'!E11/B11</f>
        <v>3.3462371524455733E-3</v>
      </c>
      <c r="E11" s="8">
        <f ca="1">'Allocation by Customer Numbers'!F11/B11</f>
        <v>3.3310958078643709E-3</v>
      </c>
    </row>
    <row r="12" spans="1:5">
      <c r="A12" t="s">
        <v>10</v>
      </c>
      <c r="B12" s="11">
        <v>101.01</v>
      </c>
      <c r="C12" s="8">
        <f ca="1">'Allocation by Class DistRevenue'!K13/'Bill Impacts_Residential Bill'!B12</f>
        <v>2.4026507996172219E-3</v>
      </c>
      <c r="D12" s="8">
        <f ca="1">'Allocation by Customer Numbers'!E12/B12</f>
        <v>3.458937168827318E-3</v>
      </c>
      <c r="E12" s="8">
        <f ca="1">'Allocation by Customer Numbers'!F12/B12</f>
        <v>3.438291933300868E-3</v>
      </c>
    </row>
    <row r="13" spans="1:5">
      <c r="A13" t="s">
        <v>11</v>
      </c>
      <c r="B13" s="11">
        <v>94.4</v>
      </c>
      <c r="C13" s="8">
        <f ca="1">'Allocation by Class DistRevenue'!K14/'Bill Impacts_Residential Bill'!B13</f>
        <v>1.6584341025305087E-3</v>
      </c>
      <c r="D13" s="8">
        <f ca="1">'Allocation by Customer Numbers'!E13/B13</f>
        <v>2.5173189447302716E-3</v>
      </c>
      <c r="E13" s="8">
        <f ca="1">'Allocation by Customer Numbers'!F13/B13</f>
        <v>2.5006379155784442E-3</v>
      </c>
    </row>
    <row r="14" spans="1:5">
      <c r="A14" t="s">
        <v>87</v>
      </c>
      <c r="B14" s="11">
        <v>101.25</v>
      </c>
      <c r="C14" s="8">
        <f ca="1">'Allocation by Class DistRevenue'!K15/'Bill Impacts_Residential Bill'!B14</f>
        <v>2.0349872895316918E-3</v>
      </c>
      <c r="D14" s="8">
        <f ca="1">'Allocation by Customer Numbers'!E14/B14</f>
        <v>2.5715674380437752E-3</v>
      </c>
      <c r="E14" s="8">
        <f ca="1">'Allocation by Customer Numbers'!F14/B14</f>
        <v>2.5663925639398504E-3</v>
      </c>
    </row>
    <row r="15" spans="1:5">
      <c r="A15" t="s">
        <v>13</v>
      </c>
      <c r="B15" s="11">
        <v>103.69</v>
      </c>
      <c r="C15" s="8">
        <f ca="1">'Allocation by Class DistRevenue'!K16/'Bill Impacts_Residential Bill'!B15</f>
        <v>1.4232700338353496E-3</v>
      </c>
      <c r="D15" s="8">
        <f ca="1">'Allocation by Customer Numbers'!E15/B15</f>
        <v>1.7687506015757548E-3</v>
      </c>
      <c r="E15" s="8">
        <f ca="1">'Allocation by Customer Numbers'!F15/B15</f>
        <v>1.7687506015757548E-3</v>
      </c>
    </row>
    <row r="16" spans="1:5">
      <c r="A16" t="s">
        <v>14</v>
      </c>
      <c r="B16" s="11">
        <v>100.75</v>
      </c>
      <c r="C16" s="8">
        <f ca="1">'Allocation by Class DistRevenue'!K17/'Bill Impacts_Residential Bill'!B16</f>
        <v>1.3266477252533559E-3</v>
      </c>
      <c r="D16" s="8">
        <f ca="1">'Allocation by Customer Numbers'!E16/B16</f>
        <v>2.1130585531412382E-3</v>
      </c>
      <c r="E16" s="8">
        <f ca="1">'Allocation by Customer Numbers'!F16/B16</f>
        <v>2.1130585531412382E-3</v>
      </c>
    </row>
    <row r="17" spans="1:5">
      <c r="A17" t="s">
        <v>88</v>
      </c>
      <c r="B17" s="33"/>
      <c r="C17" s="35"/>
      <c r="D17" s="35"/>
      <c r="E17" s="35"/>
    </row>
    <row r="18" spans="1:5">
      <c r="A18" t="s">
        <v>16</v>
      </c>
      <c r="B18" s="11">
        <v>100.48</v>
      </c>
      <c r="C18" s="8">
        <f ca="1">'Allocation by Class DistRevenue'!K19/'Bill Impacts_Residential Bill'!B18</f>
        <v>1.9639999206313608E-3</v>
      </c>
      <c r="D18" s="8">
        <f ca="1">'Allocation by Customer Numbers'!E18/B18</f>
        <v>4.4029664891047111E-3</v>
      </c>
      <c r="E18" s="8">
        <f ca="1">'Allocation by Customer Numbers'!F18/B18</f>
        <v>4.3983717987166873E-3</v>
      </c>
    </row>
    <row r="19" spans="1:5">
      <c r="A19" t="s">
        <v>89</v>
      </c>
      <c r="B19" s="11">
        <v>102.92</v>
      </c>
      <c r="C19" s="8">
        <f ca="1">'Allocation by Class DistRevenue'!K20/'Bill Impacts_Residential Bill'!B19</f>
        <v>2.2205145262959554E-3</v>
      </c>
      <c r="D19" s="8">
        <f ca="1">'Allocation by Customer Numbers'!E19/B19</f>
        <v>4.1532062897928256E-3</v>
      </c>
      <c r="E19" s="8">
        <f ca="1">'Allocation by Customer Numbers'!F19/B19</f>
        <v>4.1517847310929695E-3</v>
      </c>
    </row>
    <row r="20" spans="1:5">
      <c r="A20" t="s">
        <v>18</v>
      </c>
      <c r="B20" s="11">
        <v>104.26</v>
      </c>
      <c r="C20" s="8">
        <f ca="1">'Allocation by Class DistRevenue'!K21/'Bill Impacts_Residential Bill'!B20</f>
        <v>2.0978057914169106E-3</v>
      </c>
      <c r="D20" s="8">
        <f ca="1">'Allocation by Customer Numbers'!E20/B20</f>
        <v>3.2079521196593042E-3</v>
      </c>
      <c r="E20" s="8">
        <f ca="1">'Allocation by Customer Numbers'!F20/B20</f>
        <v>3.1839610247473222E-3</v>
      </c>
    </row>
    <row r="21" spans="1:5">
      <c r="A21" t="s">
        <v>19</v>
      </c>
      <c r="B21" s="11">
        <v>101.14</v>
      </c>
      <c r="C21" s="8">
        <f ca="1">'Allocation by Class DistRevenue'!K22/'Bill Impacts_Residential Bill'!B21</f>
        <v>1.8454356516607348E-3</v>
      </c>
      <c r="D21" s="8">
        <f ca="1">'Allocation by Customer Numbers'!E21/B21</f>
        <v>2.4297441631893537E-3</v>
      </c>
      <c r="E21" s="8">
        <f ca="1">'Allocation by Customer Numbers'!F21/B21</f>
        <v>2.4125068413103873E-3</v>
      </c>
    </row>
    <row r="22" spans="1:5">
      <c r="A22" t="s">
        <v>20</v>
      </c>
      <c r="B22" s="11">
        <v>105.06</v>
      </c>
      <c r="C22" s="8">
        <f ca="1">'Allocation by Class DistRevenue'!K23/'Bill Impacts_Residential Bill'!B22</f>
        <v>1.6675757963721849E-3</v>
      </c>
      <c r="D22" s="8">
        <f ca="1">'Allocation by Customer Numbers'!E22/B22</f>
        <v>2.1380165199219791E-3</v>
      </c>
      <c r="E22" s="8">
        <f ca="1">'Allocation by Customer Numbers'!F22/B22</f>
        <v>2.1267965197465147E-3</v>
      </c>
    </row>
    <row r="23" spans="1:5">
      <c r="A23" t="s">
        <v>21</v>
      </c>
      <c r="B23" s="11">
        <v>104.16</v>
      </c>
      <c r="C23" s="8">
        <f ca="1">'Allocation by Class DistRevenue'!K24/'Bill Impacts_Residential Bill'!B23</f>
        <v>2.2672101468166864E-3</v>
      </c>
      <c r="D23" s="8">
        <f ca="1">'Allocation by Customer Numbers'!E23/B23</f>
        <v>3.5660293188533574E-3</v>
      </c>
      <c r="E23" s="8">
        <f ca="1">'Allocation by Customer Numbers'!F23/B23</f>
        <v>3.5660293188533574E-3</v>
      </c>
    </row>
    <row r="24" spans="1:5">
      <c r="A24" t="s">
        <v>22</v>
      </c>
      <c r="B24" s="11">
        <v>91.46</v>
      </c>
      <c r="C24" s="8">
        <f ca="1">'Allocation by Class DistRevenue'!K25/'Bill Impacts_Residential Bill'!B24</f>
        <v>1.4451751754000111E-3</v>
      </c>
      <c r="D24" s="8">
        <f ca="1">'Allocation by Customer Numbers'!E24/B24</f>
        <v>2.1989168135330135E-3</v>
      </c>
      <c r="E24" s="8">
        <f ca="1">'Allocation by Customer Numbers'!F24/B24</f>
        <v>2.1948317769898257E-3</v>
      </c>
    </row>
    <row r="25" spans="1:5">
      <c r="A25" t="s">
        <v>23</v>
      </c>
      <c r="B25" s="11">
        <v>103.01</v>
      </c>
      <c r="C25" s="8">
        <f ca="1">'Allocation by Class DistRevenue'!K26/'Bill Impacts_Residential Bill'!B25</f>
        <v>1.6987566358558758E-3</v>
      </c>
      <c r="D25" s="8">
        <f ca="1">'Allocation by Customer Numbers'!E25/B25</f>
        <v>2.6144835123778428E-3</v>
      </c>
      <c r="E25" s="8">
        <f ca="1">'Allocation by Customer Numbers'!F25/B25</f>
        <v>2.603809628810259E-3</v>
      </c>
    </row>
    <row r="26" spans="1:5">
      <c r="A26" t="s">
        <v>24</v>
      </c>
      <c r="B26" s="11">
        <v>94.8</v>
      </c>
      <c r="C26" s="8">
        <f ca="1">'Allocation by Class DistRevenue'!K27/'Bill Impacts_Residential Bill'!B26</f>
        <v>1.6301533197705638E-3</v>
      </c>
      <c r="D26" s="8">
        <f ca="1">'Allocation by Customer Numbers'!E26/B26</f>
        <v>2.0441862800573574E-3</v>
      </c>
      <c r="E26" s="8">
        <f ca="1">'Allocation by Customer Numbers'!F26/B26</f>
        <v>2.0277483679472966E-3</v>
      </c>
    </row>
    <row r="27" spans="1:5">
      <c r="A27" t="s">
        <v>25</v>
      </c>
      <c r="B27" s="11">
        <v>103.37</v>
      </c>
      <c r="C27" s="8">
        <f ca="1">'Allocation by Class DistRevenue'!K28/'Bill Impacts_Residential Bill'!B27</f>
        <v>2.0964103309460851E-3</v>
      </c>
      <c r="D27" s="8">
        <f ca="1">'Allocation by Customer Numbers'!E27/B27</f>
        <v>3.3930738038761327E-3</v>
      </c>
      <c r="E27" s="8">
        <f ca="1">'Allocation by Customer Numbers'!F27/B27</f>
        <v>3.3903207469752812E-3</v>
      </c>
    </row>
    <row r="28" spans="1:5">
      <c r="A28" t="s">
        <v>26</v>
      </c>
      <c r="B28" s="11">
        <v>119.95</v>
      </c>
      <c r="C28" s="8">
        <f ca="1">'Allocation by Class DistRevenue'!K29/'Bill Impacts_Residential Bill'!B28</f>
        <v>1.3445983261525277E-3</v>
      </c>
      <c r="D28" s="8">
        <f ca="1">'Allocation by Customer Numbers'!E28/B28</f>
        <v>1.7380648579251932E-3</v>
      </c>
      <c r="E28" s="8">
        <f ca="1">'Allocation by Customer Numbers'!F28/B28</f>
        <v>1.7310830087517576E-3</v>
      </c>
    </row>
    <row r="29" spans="1:5">
      <c r="A29" t="s">
        <v>27</v>
      </c>
      <c r="B29" s="11">
        <v>101.67</v>
      </c>
      <c r="C29" s="8">
        <f ca="1">'Allocation by Class DistRevenue'!K30/'Bill Impacts_Residential Bill'!B29</f>
        <v>1.6444558714239338E-3</v>
      </c>
      <c r="D29" s="8">
        <f ca="1">'Allocation by Customer Numbers'!E29/B29</f>
        <v>2.4475544384745672E-3</v>
      </c>
      <c r="E29" s="8">
        <f ca="1">'Allocation by Customer Numbers'!F29/B29</f>
        <v>2.4313791353502072E-3</v>
      </c>
    </row>
    <row r="30" spans="1:5">
      <c r="A30" t="s">
        <v>28</v>
      </c>
      <c r="B30" s="11">
        <v>92.89</v>
      </c>
      <c r="C30" s="8">
        <f ca="1">'Allocation by Class DistRevenue'!K31/'Bill Impacts_Residential Bill'!B30</f>
        <v>3.3453381904623427E-3</v>
      </c>
      <c r="D30" s="8">
        <f ca="1">'Allocation by Customer Numbers'!E30/B30</f>
        <v>4.8326637118392664E-3</v>
      </c>
      <c r="E30" s="8">
        <f ca="1">'Allocation by Customer Numbers'!F30/B30</f>
        <v>4.8326637118392664E-3</v>
      </c>
    </row>
    <row r="31" spans="1:5">
      <c r="A31" t="s">
        <v>29</v>
      </c>
      <c r="B31" s="11">
        <v>99.73</v>
      </c>
      <c r="C31" s="8">
        <f ca="1">'Allocation by Class DistRevenue'!K32/'Bill Impacts_Residential Bill'!B31</f>
        <v>2.7518891446045531E-3</v>
      </c>
      <c r="D31" s="8">
        <f ca="1">'Allocation by Customer Numbers'!E31/B31</f>
        <v>3.9251517508720798E-3</v>
      </c>
      <c r="E31" s="8">
        <f ca="1">'Allocation by Customer Numbers'!F31/B31</f>
        <v>3.9251517508720798E-3</v>
      </c>
    </row>
    <row r="32" spans="1:5">
      <c r="A32" t="s">
        <v>30</v>
      </c>
      <c r="B32" s="11">
        <v>101.5</v>
      </c>
      <c r="C32" s="8">
        <f ca="1">'Allocation by Class DistRevenue'!K33/'Bill Impacts_Residential Bill'!B32</f>
        <v>2.0027697733025198E-3</v>
      </c>
      <c r="D32" s="8">
        <f ca="1">'Allocation by Customer Numbers'!E32/B32</f>
        <v>2.6893536795300601E-3</v>
      </c>
      <c r="E32" s="8">
        <f ca="1">'Allocation by Customer Numbers'!F32/B32</f>
        <v>2.6757251980459554E-3</v>
      </c>
    </row>
    <row r="33" spans="1:5">
      <c r="A33" t="s">
        <v>31</v>
      </c>
      <c r="B33" s="11">
        <v>86.84</v>
      </c>
      <c r="C33" s="8">
        <f ca="1">'Allocation by Class DistRevenue'!K34/'Bill Impacts_Residential Bill'!B33</f>
        <v>3.4175471876824884E-3</v>
      </c>
      <c r="D33" s="8">
        <f ca="1">'Allocation by Customer Numbers'!E33/B33</f>
        <v>4.652932426995729E-3</v>
      </c>
      <c r="E33" s="8">
        <f ca="1">'Allocation by Customer Numbers'!F33/B33</f>
        <v>4.6495193094993077E-3</v>
      </c>
    </row>
    <row r="34" spans="1:5">
      <c r="A34" t="s">
        <v>32</v>
      </c>
      <c r="B34" s="11">
        <v>99.28</v>
      </c>
      <c r="C34" s="8">
        <f ca="1">'Allocation by Class DistRevenue'!K35/'Bill Impacts_Residential Bill'!B34</f>
        <v>1.7685355735506815E-3</v>
      </c>
      <c r="D34" s="8">
        <f ca="1">'Allocation by Customer Numbers'!E34/B34</f>
        <v>2.8499649169063867E-3</v>
      </c>
      <c r="E34" s="8">
        <f ca="1">'Allocation by Customer Numbers'!F34/B34</f>
        <v>2.8499649169063867E-3</v>
      </c>
    </row>
    <row r="35" spans="1:5">
      <c r="A35" t="s">
        <v>33</v>
      </c>
      <c r="B35" s="33"/>
      <c r="C35" s="35"/>
      <c r="D35" s="35"/>
      <c r="E35" s="35"/>
    </row>
    <row r="36" spans="1:5">
      <c r="A36" t="s">
        <v>34</v>
      </c>
      <c r="B36" s="11">
        <v>103.47</v>
      </c>
      <c r="C36" s="8">
        <f ca="1">'Allocation by Class DistRevenue'!K37/'Bill Impacts_Residential Bill'!B36</f>
        <v>1.7185035771906207E-3</v>
      </c>
      <c r="D36" s="8">
        <f ca="1">'Allocation by Customer Numbers'!E36/B36</f>
        <v>2.7775815698461016E-3</v>
      </c>
      <c r="E36" s="8">
        <f ca="1">'Allocation by Customer Numbers'!F36/B36</f>
        <v>2.7511120367584119E-3</v>
      </c>
    </row>
    <row r="37" spans="1:5">
      <c r="A37" t="s">
        <v>35</v>
      </c>
      <c r="B37" s="11">
        <v>118.98</v>
      </c>
      <c r="C37" s="8">
        <f ca="1">'Allocation by Class DistRevenue'!K38/'Bill Impacts_Residential Bill'!B37</f>
        <v>1.3735780936003374E-3</v>
      </c>
      <c r="D37" s="8">
        <f ca="1">'Allocation by Customer Numbers'!E37/B37</f>
        <v>1.6078240442797859E-3</v>
      </c>
      <c r="E37" s="8">
        <f ca="1">'Allocation by Customer Numbers'!F37/B37</f>
        <v>1.5988215470704352E-3</v>
      </c>
    </row>
    <row r="38" spans="1:5">
      <c r="A38" t="s">
        <v>36</v>
      </c>
      <c r="B38" s="11">
        <v>96.87</v>
      </c>
      <c r="C38" s="8">
        <f ca="1">'Allocation by Class DistRevenue'!K39/'Bill Impacts_Residential Bill'!B38</f>
        <v>1.7887178902090571E-3</v>
      </c>
      <c r="D38" s="8">
        <f ca="1">'Allocation by Customer Numbers'!E38/B38</f>
        <v>2.5128273595271767E-3</v>
      </c>
      <c r="E38" s="8">
        <f ca="1">'Allocation by Customer Numbers'!F38/B38</f>
        <v>2.5128273595271767E-3</v>
      </c>
    </row>
    <row r="39" spans="1:5">
      <c r="A39" t="s">
        <v>90</v>
      </c>
      <c r="B39" s="11">
        <v>94.96</v>
      </c>
      <c r="C39" s="8">
        <f ca="1">'Allocation by Class DistRevenue'!K40/'Bill Impacts_Residential Bill'!B39</f>
        <v>2.1993992746998665E-3</v>
      </c>
      <c r="D39" s="8">
        <f ca="1">'Allocation by Customer Numbers'!E39/B39</f>
        <v>3.4024219517483595E-3</v>
      </c>
      <c r="E39" s="8">
        <f ca="1">'Allocation by Customer Numbers'!F39/B39</f>
        <v>3.3823787858661023E-3</v>
      </c>
    </row>
    <row r="40" spans="1:5">
      <c r="A40" t="s">
        <v>38</v>
      </c>
      <c r="B40" s="11">
        <v>95.5</v>
      </c>
      <c r="C40" s="8">
        <f ca="1">'Allocation by Class DistRevenue'!K41/'Bill Impacts_Residential Bill'!B40</f>
        <v>1.6305621244937624E-3</v>
      </c>
      <c r="D40" s="8">
        <f ca="1">'Allocation by Customer Numbers'!E40/B40</f>
        <v>2.7856961326632934E-3</v>
      </c>
      <c r="E40" s="8">
        <f ca="1">'Allocation by Customer Numbers'!F40/B40</f>
        <v>2.7590046559625042E-3</v>
      </c>
    </row>
    <row r="41" spans="1:5">
      <c r="A41" t="s">
        <v>39</v>
      </c>
      <c r="B41" s="11">
        <v>100.54</v>
      </c>
      <c r="C41" s="8">
        <f ca="1">'Allocation by Class DistRevenue'!K42/'Bill Impacts_Residential Bill'!B41</f>
        <v>1.8730255788049265E-3</v>
      </c>
      <c r="D41" s="8">
        <f ca="1">'Allocation by Customer Numbers'!E41/B41</f>
        <v>3.2374755612184724E-3</v>
      </c>
      <c r="E41" s="8">
        <f ca="1">'Allocation by Customer Numbers'!F41/B41</f>
        <v>3.2055558315400015E-3</v>
      </c>
    </row>
    <row r="42" spans="1:5">
      <c r="A42" t="s">
        <v>40</v>
      </c>
      <c r="B42" s="11">
        <v>107.26</v>
      </c>
      <c r="C42" s="8">
        <f ca="1">'Allocation by Class DistRevenue'!K43/'Bill Impacts_Residential Bill'!B42</f>
        <v>1.7979883582048255E-3</v>
      </c>
      <c r="D42" s="8">
        <f ca="1">'Allocation by Customer Numbers'!E42/B42</f>
        <v>2.6173313650323022E-3</v>
      </c>
      <c r="E42" s="8">
        <f ca="1">'Allocation by Customer Numbers'!F42/B42</f>
        <v>2.6053418850390786E-3</v>
      </c>
    </row>
    <row r="43" spans="1:5">
      <c r="A43" t="s">
        <v>41</v>
      </c>
      <c r="B43" s="11">
        <v>101.17</v>
      </c>
      <c r="C43" s="8">
        <f ca="1">'Allocation by Class DistRevenue'!K44/'Bill Impacts_Residential Bill'!B43</f>
        <v>1.8328870411583216E-3</v>
      </c>
      <c r="D43" s="8">
        <f ca="1">'Allocation by Customer Numbers'!E43/B43</f>
        <v>2.5921102097458842E-3</v>
      </c>
      <c r="E43" s="8">
        <f ca="1">'Allocation by Customer Numbers'!F43/B43</f>
        <v>2.5658159731833025E-3</v>
      </c>
    </row>
    <row r="44" spans="1:5">
      <c r="A44" t="s">
        <v>42</v>
      </c>
      <c r="B44" s="11">
        <v>103.29</v>
      </c>
      <c r="C44" s="8">
        <f ca="1">'Allocation by Class DistRevenue'!K45/'Bill Impacts_Residential Bill'!B44</f>
        <v>2.3032486415261065E-3</v>
      </c>
      <c r="D44" s="8">
        <f ca="1">'Allocation by Customer Numbers'!E44/B44</f>
        <v>2.7034123657762861E-3</v>
      </c>
      <c r="E44" s="8">
        <f ca="1">'Allocation by Customer Numbers'!F44/B44</f>
        <v>2.6859842238657066E-3</v>
      </c>
    </row>
    <row r="45" spans="1:5">
      <c r="A45" t="s">
        <v>43</v>
      </c>
      <c r="B45" s="11">
        <v>107.67</v>
      </c>
      <c r="C45" s="8">
        <f ca="1">'Allocation by Class DistRevenue'!K46/'Bill Impacts_Residential Bill'!B45</f>
        <v>2.3872054561800077E-3</v>
      </c>
      <c r="D45" s="8">
        <f ca="1">'Allocation by Customer Numbers'!E45/B45</f>
        <v>3.5657098534842388E-3</v>
      </c>
      <c r="E45" s="8">
        <f ca="1">'Allocation by Customer Numbers'!F45/B45</f>
        <v>3.5595131093507397E-3</v>
      </c>
    </row>
    <row r="46" spans="1:5">
      <c r="A46" t="s">
        <v>44</v>
      </c>
      <c r="B46" s="11">
        <v>99.66</v>
      </c>
      <c r="C46" s="8">
        <f ca="1">'Allocation by Class DistRevenue'!K47/'Bill Impacts_Residential Bill'!B46</f>
        <v>1.5708045602890882E-3</v>
      </c>
      <c r="D46" s="8">
        <f ca="1">'Allocation by Customer Numbers'!E46/B46</f>
        <v>2.2852647072060862E-3</v>
      </c>
      <c r="E46" s="8">
        <f ca="1">'Allocation by Customer Numbers'!F46/B46</f>
        <v>2.2700606265902675E-3</v>
      </c>
    </row>
    <row r="47" spans="1:5">
      <c r="A47" t="s">
        <v>91</v>
      </c>
      <c r="B47" s="11">
        <v>102.81</v>
      </c>
      <c r="C47" s="8">
        <f ca="1">'Allocation by Class DistRevenue'!K48/'Bill Impacts_Residential Bill'!B47</f>
        <v>1.5010983231357935E-3</v>
      </c>
      <c r="D47" s="8">
        <f ca="1">'Allocation by Customer Numbers'!E47/B47</f>
        <v>2.3826379188303889E-3</v>
      </c>
      <c r="E47" s="8">
        <f ca="1">'Allocation by Customer Numbers'!F47/B47</f>
        <v>2.3537504209873179E-3</v>
      </c>
    </row>
    <row r="48" spans="1:5">
      <c r="A48" t="s">
        <v>46</v>
      </c>
      <c r="B48" s="11">
        <v>103.09</v>
      </c>
      <c r="C48" s="8">
        <f ca="1">'Allocation by Class DistRevenue'!K49/'Bill Impacts_Residential Bill'!B48</f>
        <v>1.5813419897441618E-3</v>
      </c>
      <c r="D48" s="8">
        <f ca="1">'Allocation by Customer Numbers'!E48/B48</f>
        <v>2.6844302416263936E-3</v>
      </c>
      <c r="E48" s="8">
        <f ca="1">'Allocation by Customer Numbers'!F48/B48</f>
        <v>2.6622461772956162E-3</v>
      </c>
    </row>
    <row r="49" spans="1:5">
      <c r="A49" t="s">
        <v>47</v>
      </c>
      <c r="B49" s="11">
        <v>102.39</v>
      </c>
      <c r="C49" s="8">
        <f ca="1">'Allocation by Class DistRevenue'!K50/'Bill Impacts_Residential Bill'!B49</f>
        <v>1.5479932940530394E-3</v>
      </c>
      <c r="D49" s="8">
        <f ca="1">'Allocation by Customer Numbers'!E49/B49</f>
        <v>2.5686931080554846E-3</v>
      </c>
      <c r="E49" s="8">
        <f ca="1">'Allocation by Customer Numbers'!F49/B49</f>
        <v>2.5615216298350246E-3</v>
      </c>
    </row>
    <row r="50" spans="1:5">
      <c r="A50" t="s">
        <v>48</v>
      </c>
      <c r="B50" s="11">
        <v>114.96</v>
      </c>
      <c r="C50" s="8">
        <f ca="1">'Allocation by Class DistRevenue'!K51/'Bill Impacts_Residential Bill'!B50</f>
        <v>1.5551784529354035E-3</v>
      </c>
      <c r="D50" s="8">
        <f ca="1">'Allocation by Customer Numbers'!E50/B50</f>
        <v>2.1438742291327237E-3</v>
      </c>
      <c r="E50" s="8">
        <f ca="1">'Allocation by Customer Numbers'!F50/B50</f>
        <v>2.1436473041018546E-3</v>
      </c>
    </row>
    <row r="51" spans="1:5">
      <c r="A51" t="s">
        <v>49</v>
      </c>
      <c r="B51" s="11">
        <v>103.41</v>
      </c>
      <c r="C51" s="8">
        <f ca="1">'Allocation by Class DistRevenue'!K52/'Bill Impacts_Residential Bill'!B51</f>
        <v>1.927179344422437E-3</v>
      </c>
      <c r="D51" s="8">
        <f ca="1">'Allocation by Customer Numbers'!E51/B51</f>
        <v>2.9700943926315535E-3</v>
      </c>
      <c r="E51" s="8">
        <f ca="1">'Allocation by Customer Numbers'!F51/B51</f>
        <v>2.9674710757470794E-3</v>
      </c>
    </row>
    <row r="52" spans="1:5">
      <c r="A52" t="s">
        <v>50</v>
      </c>
      <c r="B52" s="11">
        <v>105.65</v>
      </c>
      <c r="C52" s="8">
        <f ca="1">'Allocation by Class DistRevenue'!K53/'Bill Impacts_Residential Bill'!B52</f>
        <v>2.1899598353819034E-3</v>
      </c>
      <c r="D52" s="8">
        <f ca="1">'Allocation by Customer Numbers'!E52/B52</f>
        <v>2.7901939118493814E-3</v>
      </c>
      <c r="E52" s="8">
        <f ca="1">'Allocation by Customer Numbers'!F52/B52</f>
        <v>2.7814587521319423E-3</v>
      </c>
    </row>
    <row r="53" spans="1:5">
      <c r="A53" t="s">
        <v>51</v>
      </c>
      <c r="B53" s="11">
        <v>101.95</v>
      </c>
      <c r="C53" s="8">
        <f ca="1">'Allocation by Class DistRevenue'!K54/'Bill Impacts_Residential Bill'!B53</f>
        <v>2.3657049007009484E-3</v>
      </c>
      <c r="D53" s="8">
        <f ca="1">'Allocation by Customer Numbers'!E53/B53</f>
        <v>3.3860001416283004E-3</v>
      </c>
      <c r="E53" s="8">
        <f ca="1">'Allocation by Customer Numbers'!F53/B53</f>
        <v>3.3494241434074597E-3</v>
      </c>
    </row>
    <row r="54" spans="1:5">
      <c r="A54" t="s">
        <v>52</v>
      </c>
      <c r="B54" s="11">
        <v>103.49</v>
      </c>
      <c r="C54" s="8">
        <f ca="1">'Allocation by Class DistRevenue'!K55/'Bill Impacts_Residential Bill'!B54</f>
        <v>1.9159253837363022E-3</v>
      </c>
      <c r="D54" s="8">
        <f ca="1">'Allocation by Customer Numbers'!E54/B54</f>
        <v>2.4991933488393092E-3</v>
      </c>
      <c r="E54" s="8">
        <f ca="1">'Allocation by Customer Numbers'!F54/B54</f>
        <v>2.49133142476872E-3</v>
      </c>
    </row>
    <row r="55" spans="1:5">
      <c r="A55" t="s">
        <v>53</v>
      </c>
      <c r="B55" s="33"/>
      <c r="C55" s="35"/>
      <c r="D55" s="35"/>
      <c r="E55" s="35"/>
    </row>
    <row r="56" spans="1:5">
      <c r="A56" t="s">
        <v>54</v>
      </c>
      <c r="B56" s="11">
        <v>96.98</v>
      </c>
      <c r="C56" s="8">
        <f ca="1">'Allocation by Class DistRevenue'!K57/'Bill Impacts_Residential Bill'!B56</f>
        <v>1.8144840964407726E-3</v>
      </c>
      <c r="D56" s="8">
        <f ca="1">'Allocation by Customer Numbers'!E56/B56</f>
        <v>2.8321409334299856E-3</v>
      </c>
      <c r="E56" s="8">
        <f ca="1">'Allocation by Customer Numbers'!F56/B56</f>
        <v>2.8157377394854126E-3</v>
      </c>
    </row>
    <row r="57" spans="1:5">
      <c r="A57" t="s">
        <v>55</v>
      </c>
      <c r="B57" s="11">
        <v>97.05</v>
      </c>
      <c r="C57" s="8">
        <f ca="1">'Allocation by Class DistRevenue'!K58/'Bill Impacts_Residential Bill'!B57</f>
        <v>1.6052160720294785E-3</v>
      </c>
      <c r="D57" s="8">
        <f ca="1">'Allocation by Customer Numbers'!E57/B57</f>
        <v>2.3489225477578458E-3</v>
      </c>
      <c r="E57" s="8">
        <f ca="1">'Allocation by Customer Numbers'!F57/B57</f>
        <v>2.3325326274762246E-3</v>
      </c>
    </row>
    <row r="58" spans="1:5">
      <c r="A58" t="s">
        <v>56</v>
      </c>
      <c r="B58" s="11">
        <v>103.73</v>
      </c>
      <c r="C58" s="8">
        <f ca="1">'Allocation by Class DistRevenue'!K59/'Bill Impacts_Residential Bill'!B58</f>
        <v>2.0423745954836312E-3</v>
      </c>
      <c r="D58" s="8">
        <f ca="1">'Allocation by Customer Numbers'!E58/B58</f>
        <v>2.9692162778511685E-3</v>
      </c>
      <c r="E58" s="8">
        <f ca="1">'Allocation by Customer Numbers'!F58/B58</f>
        <v>2.9525155350213369E-3</v>
      </c>
    </row>
    <row r="59" spans="1:5">
      <c r="A59" t="s">
        <v>57</v>
      </c>
      <c r="B59" s="11">
        <v>99.11</v>
      </c>
      <c r="C59" s="8">
        <f ca="1">'Allocation by Class DistRevenue'!K60/'Bill Impacts_Residential Bill'!B59</f>
        <v>1.8210673219370829E-3</v>
      </c>
      <c r="D59" s="8">
        <f ca="1">'Allocation by Customer Numbers'!E59/B59</f>
        <v>2.6756940427328118E-3</v>
      </c>
      <c r="E59" s="8">
        <f ca="1">'Allocation by Customer Numbers'!F59/B59</f>
        <v>2.6464452252436812E-3</v>
      </c>
    </row>
    <row r="60" spans="1:5">
      <c r="A60" t="s">
        <v>92</v>
      </c>
      <c r="B60" s="11">
        <v>116.47</v>
      </c>
      <c r="C60" s="8">
        <f ca="1">'Allocation by Class DistRevenue'!K61/'Bill Impacts_Residential Bill'!B60</f>
        <v>1.4575052947715466E-3</v>
      </c>
      <c r="D60" s="8">
        <f ca="1">'Allocation by Customer Numbers'!E60/B60</f>
        <v>2.2641365491552989E-3</v>
      </c>
      <c r="E60" s="8">
        <f ca="1">'Allocation by Customer Numbers'!F60/B60</f>
        <v>2.2641365491552989E-3</v>
      </c>
    </row>
    <row r="61" spans="1:5">
      <c r="A61" t="s">
        <v>59</v>
      </c>
      <c r="B61" s="11">
        <v>96.76</v>
      </c>
      <c r="C61" s="8">
        <f ca="1">'Allocation by Class DistRevenue'!K62/'Bill Impacts_Residential Bill'!B61</f>
        <v>1.6902182705443723E-3</v>
      </c>
      <c r="D61" s="8">
        <f ca="1">'Allocation by Customer Numbers'!E61/B61</f>
        <v>2.7613691996105261E-3</v>
      </c>
      <c r="E61" s="8">
        <f ca="1">'Allocation by Customer Numbers'!F61/B61</f>
        <v>2.7374231831646294E-3</v>
      </c>
    </row>
    <row r="62" spans="1:5">
      <c r="A62" t="s">
        <v>60</v>
      </c>
      <c r="B62" s="33"/>
      <c r="C62" s="35"/>
      <c r="D62" s="35"/>
      <c r="E62" s="35"/>
    </row>
    <row r="63" spans="1:5">
      <c r="A63" t="s">
        <v>61</v>
      </c>
      <c r="B63" s="11">
        <v>100.66</v>
      </c>
      <c r="C63" s="8">
        <f ca="1">'Allocation by Class DistRevenue'!K64/'Bill Impacts_Residential Bill'!B63</f>
        <v>2.0360880505521247E-3</v>
      </c>
      <c r="D63" s="8">
        <f ca="1">'Allocation by Customer Numbers'!E63/B63</f>
        <v>2.8625437225242491E-3</v>
      </c>
      <c r="E63" s="8">
        <f ca="1">'Allocation by Customer Numbers'!F63/B63</f>
        <v>2.8625437225242491E-3</v>
      </c>
    </row>
    <row r="64" spans="1:5">
      <c r="A64" t="s">
        <v>62</v>
      </c>
      <c r="B64" s="11">
        <v>102.57</v>
      </c>
      <c r="C64" s="8">
        <f ca="1">'Allocation by Class DistRevenue'!K65/'Bill Impacts_Residential Bill'!B64</f>
        <v>1.8262986979886615E-3</v>
      </c>
      <c r="D64" s="8">
        <f ca="1">'Allocation by Customer Numbers'!E64/B64</f>
        <v>2.5701100205422285E-3</v>
      </c>
      <c r="E64" s="8">
        <f ca="1">'Allocation by Customer Numbers'!F64/B64</f>
        <v>2.5486303359086677E-3</v>
      </c>
    </row>
    <row r="65" spans="1:5">
      <c r="A65" t="s">
        <v>63</v>
      </c>
      <c r="B65" s="11">
        <v>111.59</v>
      </c>
      <c r="C65" s="8">
        <f ca="1">'Allocation by Class DistRevenue'!K66/'Bill Impacts_Residential Bill'!B65</f>
        <v>2.4918992704153738E-3</v>
      </c>
      <c r="D65" s="8">
        <f ca="1">'Allocation by Customer Numbers'!E65/B65</f>
        <v>3.4019975925807882E-3</v>
      </c>
      <c r="E65" s="8">
        <f ca="1">'Allocation by Customer Numbers'!F65/B65</f>
        <v>3.3858567280904413E-3</v>
      </c>
    </row>
    <row r="66" spans="1:5">
      <c r="A66" t="s">
        <v>64</v>
      </c>
      <c r="B66" s="11">
        <v>100</v>
      </c>
      <c r="C66" s="8">
        <f ca="1">'Allocation by Class DistRevenue'!K67/'Bill Impacts_Residential Bill'!B66</f>
        <v>3.985712824436658E-4</v>
      </c>
      <c r="D66" s="8">
        <f ca="1">'Allocation by Customer Numbers'!E66/B66</f>
        <v>2.700575529781082E-3</v>
      </c>
      <c r="E66" s="8">
        <f ca="1">'Allocation by Customer Numbers'!F66/B66</f>
        <v>2.6997442253638617E-3</v>
      </c>
    </row>
    <row r="67" spans="1:5">
      <c r="A67" t="s">
        <v>65</v>
      </c>
      <c r="B67" s="11">
        <v>97.48</v>
      </c>
      <c r="C67" s="8">
        <f ca="1">'Allocation by Class DistRevenue'!K68/'Bill Impacts_Residential Bill'!B67</f>
        <v>1.98660342079311E-3</v>
      </c>
      <c r="D67" s="8">
        <f ca="1">'Allocation by Customer Numbers'!E67/B67</f>
        <v>2.7699976016133218E-3</v>
      </c>
      <c r="E67" s="8">
        <f ca="1">'Allocation by Customer Numbers'!F67/B67</f>
        <v>2.7439744279592884E-3</v>
      </c>
    </row>
    <row r="68" spans="1:5">
      <c r="A68" t="s">
        <v>66</v>
      </c>
      <c r="B68" s="11">
        <v>102.23</v>
      </c>
      <c r="C68" s="8">
        <f ca="1">'Allocation by Class DistRevenue'!K69/'Bill Impacts_Residential Bill'!B68</f>
        <v>2.5597732290275226E-3</v>
      </c>
      <c r="D68" s="8">
        <f ca="1">'Allocation by Customer Numbers'!E68/B68</f>
        <v>3.6586730351747046E-3</v>
      </c>
      <c r="E68" s="8">
        <f ca="1">'Allocation by Customer Numbers'!F68/B68</f>
        <v>3.6212066594805735E-3</v>
      </c>
    </row>
    <row r="69" spans="1:5">
      <c r="A69" t="s">
        <v>67</v>
      </c>
      <c r="B69" s="11">
        <v>108.16</v>
      </c>
      <c r="C69" s="8">
        <f ca="1">'Allocation by Class DistRevenue'!K70/'Bill Impacts_Residential Bill'!B69</f>
        <v>4.007594912599062E-3</v>
      </c>
      <c r="D69" s="8">
        <f ca="1">'Allocation by Customer Numbers'!E69/B69</f>
        <v>8.4136872235956572E-3</v>
      </c>
      <c r="E69" s="8">
        <f ca="1">'Allocation by Customer Numbers'!F69/B69</f>
        <v>8.4002178738419135E-3</v>
      </c>
    </row>
    <row r="70" spans="1:5">
      <c r="A70" t="s">
        <v>68</v>
      </c>
      <c r="B70" s="11">
        <v>96.95</v>
      </c>
      <c r="C70" s="8">
        <f ca="1">'Allocation by Class DistRevenue'!K71/'Bill Impacts_Residential Bill'!B70</f>
        <v>1.8774417350170354E-3</v>
      </c>
      <c r="D70" s="8">
        <f ca="1">'Allocation by Customer Numbers'!E70/B70</f>
        <v>2.6716612116226045E-3</v>
      </c>
      <c r="E70" s="8">
        <f ca="1">'Allocation by Customer Numbers'!F70/B70</f>
        <v>2.6503583430584053E-3</v>
      </c>
    </row>
    <row r="71" spans="1:5">
      <c r="A71" t="s">
        <v>69</v>
      </c>
      <c r="B71" s="11">
        <v>99.79</v>
      </c>
      <c r="C71" s="8">
        <f ca="1">'Allocation by Class DistRevenue'!K72/'Bill Impacts_Residential Bill'!B71</f>
        <v>9.2539153001248097E-4</v>
      </c>
      <c r="D71" s="8">
        <f ca="1">'Allocation by Customer Numbers'!E71/B71</f>
        <v>1.0535268548401285E-3</v>
      </c>
      <c r="E71" s="8">
        <f ca="1">'Allocation by Customer Numbers'!F71/B71</f>
        <v>1.0513077823512077E-3</v>
      </c>
    </row>
    <row r="72" spans="1:5">
      <c r="A72" t="s">
        <v>70</v>
      </c>
      <c r="B72" s="11">
        <v>99.18</v>
      </c>
      <c r="C72" s="8">
        <f ca="1">'Allocation by Class DistRevenue'!K73/'Bill Impacts_Residential Bill'!B72</f>
        <v>1.7614799366903855E-3</v>
      </c>
      <c r="D72" s="8">
        <f ca="1">'Allocation by Customer Numbers'!E72/B72</f>
        <v>2.853867204984162E-3</v>
      </c>
      <c r="E72" s="8">
        <f ca="1">'Allocation by Customer Numbers'!F72/B72</f>
        <v>2.8530851552108294E-3</v>
      </c>
    </row>
    <row r="73" spans="1:5">
      <c r="A73" t="s">
        <v>71</v>
      </c>
      <c r="B73" s="11">
        <v>105.75</v>
      </c>
      <c r="C73" s="8">
        <f ca="1">'Allocation by Class DistRevenue'!K74/'Bill Impacts_Residential Bill'!B73</f>
        <v>2.0573566358029404E-3</v>
      </c>
      <c r="D73" s="8">
        <f ca="1">'Allocation by Customer Numbers'!E73/B73</f>
        <v>2.7063176170397801E-3</v>
      </c>
      <c r="E73" s="8">
        <f ca="1">'Allocation by Customer Numbers'!F73/B73</f>
        <v>2.6798916282623339E-3</v>
      </c>
    </row>
    <row r="74" spans="1:5">
      <c r="A74" t="s">
        <v>72</v>
      </c>
      <c r="B74" s="11">
        <v>101.84</v>
      </c>
      <c r="C74" s="8">
        <f ca="1">'Allocation by Class DistRevenue'!K75/'Bill Impacts_Residential Bill'!B74</f>
        <v>1.5491804135102972E-3</v>
      </c>
      <c r="D74" s="8">
        <f ca="1">'Allocation by Customer Numbers'!E74/B74</f>
        <v>2.6288918842467535E-3</v>
      </c>
      <c r="E74" s="8">
        <f ca="1">'Allocation by Customer Numbers'!F74/B74</f>
        <v>2.6266938141094234E-3</v>
      </c>
    </row>
    <row r="75" spans="1:5">
      <c r="A75" t="s">
        <v>73</v>
      </c>
      <c r="B75" s="11">
        <v>101.72</v>
      </c>
      <c r="C75" s="8">
        <f ca="1">'Allocation by Class DistRevenue'!K76/'Bill Impacts_Residential Bill'!B75</f>
        <v>2.0899734843864396E-3</v>
      </c>
      <c r="D75" s="8">
        <f ca="1">'Allocation by Customer Numbers'!E75/B75</f>
        <v>4.0143010994227527E-3</v>
      </c>
      <c r="E75" s="8">
        <f ca="1">'Allocation by Customer Numbers'!F75/B75</f>
        <v>4.0100339709620318E-3</v>
      </c>
    </row>
    <row r="76" spans="1:5">
      <c r="A76" t="s">
        <v>74</v>
      </c>
      <c r="B76" s="11">
        <v>100.44</v>
      </c>
      <c r="C76" s="8">
        <f ca="1">'Allocation by Class DistRevenue'!K77/'Bill Impacts_Residential Bill'!B76</f>
        <v>2.1950285938224308E-3</v>
      </c>
      <c r="D76" s="8">
        <f ca="1">'Allocation by Customer Numbers'!E76/B76</f>
        <v>3.4509107650552429E-3</v>
      </c>
      <c r="E76" s="8">
        <f ca="1">'Allocation by Customer Numbers'!F76/B76</f>
        <v>3.4425021130936062E-3</v>
      </c>
    </row>
    <row r="77" spans="1:5">
      <c r="A77" t="s">
        <v>75</v>
      </c>
      <c r="B77" s="11">
        <v>104.55</v>
      </c>
      <c r="C77" s="8">
        <f ca="1">'Allocation by Class DistRevenue'!K78/'Bill Impacts_Residential Bill'!B77</f>
        <v>1.567796733916288E-3</v>
      </c>
      <c r="D77" s="8">
        <f ca="1">'Allocation by Customer Numbers'!E77/B77</f>
        <v>2.3349541421769384E-3</v>
      </c>
      <c r="E77" s="8">
        <f ca="1">'Allocation by Customer Numbers'!F77/B77</f>
        <v>2.3284220530839419E-3</v>
      </c>
    </row>
    <row r="78" spans="1:5">
      <c r="A78" t="s">
        <v>76</v>
      </c>
      <c r="B78" s="11">
        <v>106.54</v>
      </c>
      <c r="C78" s="8">
        <f ca="1">'Allocation by Class DistRevenue'!K79/'Bill Impacts_Residential Bill'!B78</f>
        <v>1.7976991194171782E-3</v>
      </c>
      <c r="D78" s="8">
        <f ca="1">'Allocation by Customer Numbers'!E78/B78</f>
        <v>2.4899920743785848E-3</v>
      </c>
      <c r="E78" s="8">
        <f ca="1">'Allocation by Customer Numbers'!F78/B78</f>
        <v>2.4654154310205091E-3</v>
      </c>
    </row>
    <row r="79" spans="1:5">
      <c r="A79" t="s">
        <v>77</v>
      </c>
      <c r="B79" s="11">
        <v>104.09</v>
      </c>
      <c r="C79" s="8">
        <f ca="1">'Allocation by Class DistRevenue'!K80/'Bill Impacts_Residential Bill'!B79</f>
        <v>2.1145334029333486E-3</v>
      </c>
      <c r="D79" s="8">
        <f ca="1">'Allocation by Customer Numbers'!E79/B79</f>
        <v>3.1237920811481067E-3</v>
      </c>
      <c r="E79" s="8">
        <f ca="1">'Allocation by Customer Numbers'!F79/B79</f>
        <v>3.1155815479788937E-3</v>
      </c>
    </row>
    <row r="80" spans="1:5">
      <c r="A80" s="12" t="s">
        <v>138</v>
      </c>
      <c r="C80" s="35">
        <f>AVERAGE(C2:C79)</f>
        <v>1.9419203514839539E-3</v>
      </c>
      <c r="D80" s="35">
        <f>AVERAGE(D2:D79)</f>
        <v>2.9532171917176736E-3</v>
      </c>
      <c r="E80" s="35">
        <f>AVERAGE(E2:E79)</f>
        <v>2.9404807753543451E-3</v>
      </c>
    </row>
  </sheetData>
  <phoneticPr fontId="22" type="noConversion"/>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Index</vt:lpstr>
      <vt:lpstr>Distribution Revenue by Class</vt:lpstr>
      <vt:lpstr>Number of Customers by Class</vt:lpstr>
      <vt:lpstr>Allocation by Class DistRevenue</vt:lpstr>
      <vt:lpstr>Allocation by Customer Numbers</vt:lpstr>
      <vt:lpstr>Bill Impacts_Residential Bill</vt:lpstr>
      <vt:lpstr>'Allocation by Class DistRevenue'!Print_Titles</vt:lpstr>
      <vt:lpstr>'Allocation by Customer Numbers'!Print_Titles</vt:lpstr>
      <vt:lpstr>'Bill Impacts_Residential Bill'!Print_Titles</vt:lpstr>
      <vt:lpstr>'Distribution Revenue by Class'!Print_Titles</vt:lpstr>
      <vt:lpstr>'Number of Customers by Class'!Print_Titles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