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Summary" sheetId="1" r:id="rId1"/>
    <sheet name="Sheet1" sheetId="2" r:id="rId2"/>
  </sheets>
  <externalReferences>
    <externalReference r:id="rId5"/>
  </externalReferences>
  <definedNames>
    <definedName name="ActYrRange">'[1]Menu'!$E$13</definedName>
    <definedName name="BridgeYrRange">'[1]Menu'!$E$14</definedName>
    <definedName name="_xlnm.Print_Area" localSheetId="0">'Summary'!$B$1:$M$47</definedName>
    <definedName name="TestYrRange">'[1]Menu'!$E$15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<sst xmlns="http://schemas.openxmlformats.org/spreadsheetml/2006/main" count="41" uniqueCount="30">
  <si>
    <t>Regulated Return on Capital</t>
  </si>
  <si>
    <t>Regulated Rate of Return</t>
  </si>
  <si>
    <t>Rate Base</t>
  </si>
  <si>
    <t>Working Capital</t>
  </si>
  <si>
    <t>Working Capital Allowance</t>
  </si>
  <si>
    <t>Amortization</t>
  </si>
  <si>
    <t>Service Revenue Requirement</t>
  </si>
  <si>
    <t>PILs</t>
  </si>
  <si>
    <t>Base Revenue Requirement</t>
  </si>
  <si>
    <t>OM&amp;A</t>
  </si>
  <si>
    <t>Gross Revenue Deficiency</t>
  </si>
  <si>
    <t xml:space="preserve">     Change</t>
  </si>
  <si>
    <t>Original Submission October 2008</t>
  </si>
  <si>
    <t>Proposed at March 24, 2011</t>
  </si>
  <si>
    <t>2010 Depreciation calculated a full year rate</t>
  </si>
  <si>
    <t>Remove 2011 TS  Wholesale Metering Project</t>
  </si>
  <si>
    <t>Correct 2011 depreciation on meter assets</t>
  </si>
  <si>
    <t>adjust amount for gain on truck disposal</t>
  </si>
  <si>
    <t>Remove TS Contributions, associated depreciation and debt</t>
  </si>
  <si>
    <t>update ROE to 9.66% (Nov letter)</t>
  </si>
  <si>
    <t>Update short term debt rate to 2.43% (Nov letter)</t>
  </si>
  <si>
    <t>update 2010 and 2011 depreciation expense for sm assets</t>
  </si>
  <si>
    <t>update short term debt rate to 2.46% and ROE to 9.58%</t>
  </si>
  <si>
    <t>EP IR#4</t>
  </si>
  <si>
    <t>VECC IR#21</t>
  </si>
  <si>
    <t>Feb 3/11 Evidence Update</t>
  </si>
  <si>
    <t>EP TCQ#2, EP TCQ#3</t>
  </si>
  <si>
    <t>EP TCQ#5,  VECC TCQ 14c</t>
  </si>
  <si>
    <t>EP TCQ#12</t>
  </si>
  <si>
    <t xml:space="preserve"> WHSI 2011 Revenue Requirement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</si>
</sst>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0.0000"/>
    <numFmt numFmtId="176" formatCode="0.000"/>
    <numFmt numFmtId="177" formatCode="0.0%"/>
    <numFmt numFmtId="178" formatCode="&quot;$&quot;#,##0"/>
    <numFmt numFmtId="179" formatCode="#,##0_ ;\-#,##0\ 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00_);_(&quot;$&quot;* \(#,##0.00000\);_(&quot;$&quot;* &quot;-&quot;??_);_(@_)"/>
    <numFmt numFmtId="185" formatCode="0.0"/>
    <numFmt numFmtId="186" formatCode="_(* #,##0.0_);_(* \(#,##0.0\);_(* &quot;-&quot;??_);_(@_)"/>
    <numFmt numFmtId="187" formatCode="_(* #,##0_);_(* \(#,##0\);_(* &quot;-&quot;??_);_(@_)"/>
    <numFmt numFmtId="188" formatCode="_(* #,##0.0000000_);_(* \(#,##0.0000000\);_(* &quot;-&quot;???????_);_(@_)"/>
    <numFmt numFmtId="189" formatCode="_(* #,##0.000000_);_(* \(#,##0.000000\);_(* &quot;-&quot;??????_);_(@_)"/>
    <numFmt numFmtId="190" formatCode="_(* #,##0.0000_);_(* \(#,##0.0000\);_(* &quot;-&quot;????_);_(@_)"/>
    <numFmt numFmtId="191" formatCode="_(* #,##0.00000_);_(* \(#,##0.00000\);_(* &quot;-&quot;?????_);_(@_)"/>
    <numFmt numFmtId="192" formatCode="\$#,##0_);&quot;($&quot;#,##0\)"/>
    <numFmt numFmtId="193" formatCode="_(* #,##0_);_(* \(#,##0\);_(* \-??_);_(@_)"/>
    <numFmt numFmtId="194" formatCode="&quot;$&quot;#,##0.0000"/>
    <numFmt numFmtId="195" formatCode="&quot;$&quot;#,##0.000"/>
    <numFmt numFmtId="196" formatCode="&quot;$&quot;#,##0.00"/>
    <numFmt numFmtId="197" formatCode="&quot;$&quot;#,##0.0"/>
    <numFmt numFmtId="198" formatCode="0.00_);[Red]\(0.00\)"/>
    <numFmt numFmtId="199" formatCode="&quot;$&quot;#,##0.000000"/>
    <numFmt numFmtId="200" formatCode="0.00000"/>
    <numFmt numFmtId="201" formatCode="0.0%;\(0.0%\)"/>
    <numFmt numFmtId="202" formatCode="&quot;$&quot;#,##0.0000_);\(&quot;$&quot;#,##0.0000\)"/>
    <numFmt numFmtId="203" formatCode="0_);\(0\)"/>
    <numFmt numFmtId="204" formatCode="_(* #,##0.00_);_(* \(#,##0.00\);_(* &quot;-&quot;_);_(@_)"/>
    <numFmt numFmtId="205" formatCode="0.0000%"/>
    <numFmt numFmtId="206" formatCode="0.000%"/>
    <numFmt numFmtId="207" formatCode="_-* #,##0_-;\-* #,##0_-;_-* &quot;-&quot;??_-;_-@_-"/>
    <numFmt numFmtId="208" formatCode="#,##0.00;[Red]\(#,##0.00\)"/>
    <numFmt numFmtId="209" formatCode="mmmm\ d\,\ yyyy"/>
    <numFmt numFmtId="210" formatCode="_-* #,##0.0000_-;\-* #,##0.0000_-;_-* &quot;-&quot;??_-;_-@_-"/>
    <numFmt numFmtId="211" formatCode="_-* #,##0.00000_-;\-* #,##0.00000_-;_-* &quot;-&quot;??_-;_-@_-"/>
    <numFmt numFmtId="212" formatCode="#,##0;\(#,##0\)"/>
    <numFmt numFmtId="213" formatCode="#,##0;[Red]\(#,##0\)"/>
    <numFmt numFmtId="214" formatCode="#,##0.00;\(#,##0.00\)"/>
  </numFmts>
  <fonts count="43">
    <font>
      <sz val="10"/>
      <name val="Arial"/>
      <family val="0"/>
    </font>
    <font>
      <sz val="12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ouble">
        <color indexed="63"/>
      </top>
      <bottom/>
    </border>
    <border>
      <left/>
      <right/>
      <top style="thin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2" fontId="1" fillId="0" borderId="0" applyFill="0" applyBorder="0" applyAlignment="0" applyProtection="0"/>
    <xf numFmtId="164" fontId="0" fillId="0" borderId="0" applyFont="0" applyFill="0" applyBorder="0" applyAlignment="0" applyProtection="0"/>
    <xf numFmtId="14" fontId="1" fillId="0" borderId="0" applyFill="0" applyBorder="0" applyAlignment="0" applyProtection="0"/>
    <xf numFmtId="1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Alignment="0" applyProtection="0"/>
    <xf numFmtId="0" fontId="33" fillId="0" borderId="3" applyNumberFormat="0" applyFill="0" applyAlignment="0" applyProtection="0"/>
    <xf numFmtId="0" fontId="8" fillId="0" borderId="0" applyNumberFormat="0" applyFont="0" applyFill="0" applyAlignment="0" applyProtection="0"/>
    <xf numFmtId="0" fontId="1" fillId="0" borderId="0" applyNumberFormat="0" applyFill="0" applyAlignment="0" applyProtection="0"/>
    <xf numFmtId="0" fontId="34" fillId="0" borderId="4" applyNumberForma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41" fillId="0" borderId="9" applyNumberFormat="0" applyFill="0" applyAlignment="0" applyProtection="0"/>
    <xf numFmtId="0" fontId="0" fillId="0" borderId="10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0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78" fontId="0" fillId="0" borderId="0" xfId="0" applyNumberFormat="1" applyAlignment="1">
      <alignment horizontal="center" wrapText="1"/>
    </xf>
    <xf numFmtId="10" fontId="0" fillId="0" borderId="0" xfId="0" applyNumberFormat="1" applyAlignment="1">
      <alignment horizontal="center" wrapText="1"/>
    </xf>
    <xf numFmtId="178" fontId="5" fillId="33" borderId="0" xfId="0" applyNumberFormat="1" applyFont="1" applyFill="1" applyAlignment="1">
      <alignment horizontal="center" wrapText="1"/>
    </xf>
    <xf numFmtId="10" fontId="5" fillId="33" borderId="0" xfId="0" applyNumberFormat="1" applyFont="1" applyFill="1" applyAlignment="1">
      <alignment horizontal="center" wrapText="1"/>
    </xf>
    <xf numFmtId="17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178" fontId="0" fillId="0" borderId="0" xfId="0" applyNumberFormat="1" applyFill="1" applyAlignment="1">
      <alignment horizontal="center"/>
    </xf>
    <xf numFmtId="178" fontId="5" fillId="0" borderId="0" xfId="0" applyNumberFormat="1" applyFont="1" applyFill="1" applyAlignment="1">
      <alignment horizontal="center" wrapText="1"/>
    </xf>
    <xf numFmtId="10" fontId="5" fillId="0" borderId="0" xfId="0" applyNumberFormat="1" applyFont="1" applyFill="1" applyAlignment="1">
      <alignment horizontal="center" wrapText="1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178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78" fontId="0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0" fontId="0" fillId="0" borderId="0" xfId="104" applyNumberFormat="1" applyFont="1" applyFill="1" applyAlignment="1">
      <alignment horizontal="center"/>
    </xf>
    <xf numFmtId="10" fontId="5" fillId="34" borderId="11" xfId="0" applyNumberFormat="1" applyFont="1" applyFill="1" applyBorder="1" applyAlignment="1">
      <alignment horizontal="center" wrapText="1"/>
    </xf>
    <xf numFmtId="178" fontId="5" fillId="34" borderId="11" xfId="0" applyNumberFormat="1" applyFont="1" applyFill="1" applyBorder="1" applyAlignment="1">
      <alignment horizontal="center" wrapText="1"/>
    </xf>
    <xf numFmtId="15" fontId="5" fillId="34" borderId="11" xfId="0" applyNumberFormat="1" applyFont="1" applyFill="1" applyBorder="1" applyAlignment="1">
      <alignment/>
    </xf>
    <xf numFmtId="10" fontId="5" fillId="0" borderId="0" xfId="104" applyNumberFormat="1" applyFont="1" applyFill="1" applyAlignment="1">
      <alignment horizontal="center"/>
    </xf>
    <xf numFmtId="10" fontId="0" fillId="0" borderId="0" xfId="104" applyNumberFormat="1" applyFont="1" applyFill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0" fontId="25" fillId="0" borderId="0" xfId="10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9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0" xfId="69"/>
    <cellStyle name="Comma0 2" xfId="70"/>
    <cellStyle name="Currency" xfId="71"/>
    <cellStyle name="Currency [0]" xfId="72"/>
    <cellStyle name="Currency 2" xfId="73"/>
    <cellStyle name="Currency 3" xfId="74"/>
    <cellStyle name="Currency0" xfId="75"/>
    <cellStyle name="Currency0 2" xfId="76"/>
    <cellStyle name="Date" xfId="77"/>
    <cellStyle name="Date 2" xfId="78"/>
    <cellStyle name="Explanatory Text" xfId="79"/>
    <cellStyle name="Fixed" xfId="80"/>
    <cellStyle name="Fixed 2" xfId="81"/>
    <cellStyle name="Followed Hyperlink" xfId="82"/>
    <cellStyle name="Good" xfId="83"/>
    <cellStyle name="Heading 1" xfId="84"/>
    <cellStyle name="Heading 1 2" xfId="85"/>
    <cellStyle name="Heading 1 3" xfId="86"/>
    <cellStyle name="Heading 2" xfId="87"/>
    <cellStyle name="Heading 2 2" xfId="88"/>
    <cellStyle name="Heading 2 3" xfId="89"/>
    <cellStyle name="Heading 2 4" xfId="90"/>
    <cellStyle name="Heading 2 5" xfId="91"/>
    <cellStyle name="Heading 3" xfId="92"/>
    <cellStyle name="Heading 4" xfId="93"/>
    <cellStyle name="Hyperlink" xfId="94"/>
    <cellStyle name="Input" xfId="95"/>
    <cellStyle name="Linked Cell" xfId="96"/>
    <cellStyle name="Neutral" xfId="97"/>
    <cellStyle name="Normal 2" xfId="98"/>
    <cellStyle name="Normal 2 2" xfId="99"/>
    <cellStyle name="Normal 2 2 2" xfId="100"/>
    <cellStyle name="Note" xfId="101"/>
    <cellStyle name="Note 2" xfId="102"/>
    <cellStyle name="Output" xfId="103"/>
    <cellStyle name="Percent" xfId="104"/>
    <cellStyle name="Percent 2" xfId="105"/>
    <cellStyle name="Percent 3" xfId="106"/>
    <cellStyle name="Title" xfId="107"/>
    <cellStyle name="Total" xfId="108"/>
    <cellStyle name="Total 2" xfId="109"/>
    <cellStyle name="Total 3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avid\LOCALS~1\Temp\Temporary%20Directory%202%20for%20Decision%20Order%20Changes%20Summary_Aug112008_2008.08.26.zip\ReturnOnCap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btSched"/>
      <sheetName val="DebtBalances"/>
      <sheetName val="DebtCosts"/>
      <sheetName val="DebtRates"/>
      <sheetName val="ReturnOnEquity"/>
      <sheetName val="RegReturn"/>
      <sheetName val="WorkCapAllowance"/>
      <sheetName val="RateBase"/>
      <sheetName val="Refs"/>
    </sheetNames>
    <sheetDataSet>
      <sheetData sheetId="0">
        <row r="13">
          <cell r="E13" t="str">
            <v>'[GLnorm2006.xls]Profit&amp;Loss'!$A:$C</v>
          </cell>
        </row>
        <row r="14">
          <cell r="E14" t="str">
            <v>'[GLproj2007.xls]Profit&amp;Loss'!$A:$C</v>
          </cell>
        </row>
        <row r="15">
          <cell r="E15" t="str">
            <v>'[GLproj2008.xls]Profit&amp;Loss'!$A:$C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C1">
      <selection activeCell="O10" sqref="O10"/>
    </sheetView>
  </sheetViews>
  <sheetFormatPr defaultColWidth="9.140625" defaultRowHeight="12.75"/>
  <cols>
    <col min="1" max="1" width="24.57421875" style="0" bestFit="1" customWidth="1"/>
    <col min="2" max="2" width="50.421875" style="0" customWidth="1"/>
    <col min="3" max="3" width="10.140625" style="0" bestFit="1" customWidth="1"/>
    <col min="4" max="4" width="9.7109375" style="19" bestFit="1" customWidth="1"/>
    <col min="5" max="5" width="11.140625" style="16" bestFit="1" customWidth="1"/>
    <col min="6" max="6" width="11.140625" style="0" bestFit="1" customWidth="1"/>
    <col min="7" max="7" width="10.140625" style="0" bestFit="1" customWidth="1"/>
    <col min="8" max="8" width="12.140625" style="0" bestFit="1" customWidth="1"/>
    <col min="9" max="9" width="8.57421875" style="0" bestFit="1" customWidth="1"/>
    <col min="10" max="10" width="10.140625" style="0" bestFit="1" customWidth="1"/>
    <col min="11" max="12" width="12.140625" style="0" bestFit="1" customWidth="1"/>
    <col min="13" max="13" width="10.140625" style="0" bestFit="1" customWidth="1"/>
    <col min="14" max="14" width="9.28125" style="0" bestFit="1" customWidth="1"/>
    <col min="17" max="17" width="10.00390625" style="0" bestFit="1" customWidth="1"/>
  </cols>
  <sheetData>
    <row r="1" spans="2:13" s="1" customFormat="1" ht="17.2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s="1" customFormat="1" ht="17.25">
      <c r="B2" s="47" t="s">
        <v>29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6" customHeight="1"/>
    <row r="4" spans="3:14" s="2" customFormat="1" ht="41.25" customHeight="1">
      <c r="C4" s="3" t="s">
        <v>0</v>
      </c>
      <c r="D4" s="4" t="s">
        <v>1</v>
      </c>
      <c r="E4" s="5" t="s">
        <v>2</v>
      </c>
      <c r="F4" s="3" t="s">
        <v>3</v>
      </c>
      <c r="G4" s="3" t="s">
        <v>4</v>
      </c>
      <c r="H4" s="3" t="s">
        <v>5</v>
      </c>
      <c r="I4" s="3" t="s">
        <v>7</v>
      </c>
      <c r="J4" s="3" t="s">
        <v>9</v>
      </c>
      <c r="K4" s="3" t="s">
        <v>6</v>
      </c>
      <c r="L4" s="3" t="s">
        <v>8</v>
      </c>
      <c r="M4" s="3" t="s">
        <v>10</v>
      </c>
      <c r="N4" s="3"/>
    </row>
    <row r="5" spans="3:12" s="6" customFormat="1" ht="11.25" customHeight="1">
      <c r="C5" s="7"/>
      <c r="D5" s="8"/>
      <c r="E5" s="9"/>
      <c r="F5" s="7"/>
      <c r="G5" s="7"/>
      <c r="H5" s="7"/>
      <c r="I5" s="7"/>
      <c r="J5" s="7"/>
      <c r="K5" s="7"/>
      <c r="L5" s="7"/>
    </row>
    <row r="6" spans="3:12" s="6" customFormat="1" ht="11.25" customHeight="1">
      <c r="C6" s="10"/>
      <c r="D6" s="11"/>
      <c r="E6" s="10"/>
      <c r="F6" s="10"/>
      <c r="G6" s="10"/>
      <c r="H6" s="10"/>
      <c r="I6" s="10"/>
      <c r="J6" s="10"/>
      <c r="K6" s="10"/>
      <c r="L6" s="10"/>
    </row>
    <row r="7" spans="2:14" s="30" customFormat="1" ht="12.75">
      <c r="B7" s="25" t="s">
        <v>12</v>
      </c>
      <c r="C7" s="12">
        <v>2181339</v>
      </c>
      <c r="D7" s="13">
        <v>0.069</v>
      </c>
      <c r="E7" s="12">
        <v>31635594</v>
      </c>
      <c r="F7" s="12">
        <v>34756628</v>
      </c>
      <c r="G7" s="12">
        <v>5213494</v>
      </c>
      <c r="H7" s="12">
        <v>2031382</v>
      </c>
      <c r="I7" s="12">
        <v>333825</v>
      </c>
      <c r="J7" s="12">
        <f>2525930+1516331+126946</f>
        <v>4169207</v>
      </c>
      <c r="K7" s="12">
        <v>8715753</v>
      </c>
      <c r="L7" s="12">
        <v>8232474</v>
      </c>
      <c r="M7" s="12">
        <v>1756617</v>
      </c>
      <c r="N7" s="31"/>
    </row>
    <row r="8" spans="3:14" ht="12.75">
      <c r="C8" s="14"/>
      <c r="D8" s="15"/>
      <c r="E8" s="14"/>
      <c r="F8" s="14"/>
      <c r="G8" s="14"/>
      <c r="H8" s="14"/>
      <c r="I8" s="14"/>
      <c r="J8" s="14"/>
      <c r="K8" s="14"/>
      <c r="L8" s="14"/>
      <c r="N8" s="16"/>
    </row>
    <row r="9" spans="1:14" ht="12.75">
      <c r="A9" s="46" t="s">
        <v>24</v>
      </c>
      <c r="B9" t="s">
        <v>18</v>
      </c>
      <c r="C9" s="32">
        <v>1943937</v>
      </c>
      <c r="D9" s="33">
        <v>0.0683</v>
      </c>
      <c r="E9" s="32">
        <v>28451594</v>
      </c>
      <c r="F9" s="32">
        <v>34756628</v>
      </c>
      <c r="G9" s="32">
        <v>5213494</v>
      </c>
      <c r="H9" s="32">
        <v>1899382</v>
      </c>
      <c r="I9" s="32">
        <v>333259</v>
      </c>
      <c r="J9" s="32">
        <f>J7</f>
        <v>4169207</v>
      </c>
      <c r="K9" s="32">
        <v>8345785</v>
      </c>
      <c r="L9" s="32">
        <v>7862506</v>
      </c>
      <c r="M9" s="32">
        <v>1386649</v>
      </c>
      <c r="N9" s="16"/>
    </row>
    <row r="10" spans="2:14" ht="12.75">
      <c r="B10" t="s">
        <v>11</v>
      </c>
      <c r="C10" s="22">
        <f>C9-C7</f>
        <v>-237402</v>
      </c>
      <c r="D10" s="38">
        <f aca="true" t="shared" si="0" ref="D10:M10">D9-D7</f>
        <v>-0.0007000000000000062</v>
      </c>
      <c r="E10" s="22">
        <f t="shared" si="0"/>
        <v>-3184000</v>
      </c>
      <c r="F10" s="22">
        <f t="shared" si="0"/>
        <v>0</v>
      </c>
      <c r="G10" s="22">
        <f t="shared" si="0"/>
        <v>0</v>
      </c>
      <c r="H10" s="22">
        <f t="shared" si="0"/>
        <v>-132000</v>
      </c>
      <c r="I10" s="22">
        <f t="shared" si="0"/>
        <v>-566</v>
      </c>
      <c r="J10" s="22">
        <f t="shared" si="0"/>
        <v>0</v>
      </c>
      <c r="K10" s="22">
        <f t="shared" si="0"/>
        <v>-369968</v>
      </c>
      <c r="L10" s="22">
        <f t="shared" si="0"/>
        <v>-369968</v>
      </c>
      <c r="M10" s="22">
        <f t="shared" si="0"/>
        <v>-369968</v>
      </c>
      <c r="N10" s="16"/>
    </row>
    <row r="11" spans="3:14" ht="12.75">
      <c r="C11" s="14"/>
      <c r="D11" s="15"/>
      <c r="E11" s="14"/>
      <c r="F11" s="14"/>
      <c r="G11" s="14"/>
      <c r="H11" s="14"/>
      <c r="I11" s="14"/>
      <c r="J11" s="14"/>
      <c r="K11" s="14"/>
      <c r="L11" s="14"/>
      <c r="N11" s="16"/>
    </row>
    <row r="12" spans="1:14" s="17" customFormat="1" ht="12.75">
      <c r="A12" s="37" t="s">
        <v>25</v>
      </c>
      <c r="B12" s="17" t="s">
        <v>15</v>
      </c>
      <c r="C12" s="23">
        <v>1933042</v>
      </c>
      <c r="D12" s="24">
        <v>0.0683</v>
      </c>
      <c r="E12" s="23">
        <v>28292136</v>
      </c>
      <c r="F12" s="23">
        <v>34756628</v>
      </c>
      <c r="G12" s="23">
        <v>5213494</v>
      </c>
      <c r="H12" s="23">
        <v>1892873</v>
      </c>
      <c r="I12" s="23">
        <v>333347</v>
      </c>
      <c r="J12" s="23">
        <v>4169207</v>
      </c>
      <c r="K12" s="23">
        <v>8328470</v>
      </c>
      <c r="L12" s="23">
        <v>7845191</v>
      </c>
      <c r="M12" s="23">
        <v>1369334</v>
      </c>
      <c r="N12" s="18"/>
    </row>
    <row r="13" spans="2:14" s="17" customFormat="1" ht="12.75">
      <c r="B13" s="17" t="s">
        <v>11</v>
      </c>
      <c r="C13" s="22">
        <f aca="true" t="shared" si="1" ref="C13:M13">C12-C9</f>
        <v>-10895</v>
      </c>
      <c r="D13" s="38">
        <f t="shared" si="1"/>
        <v>0</v>
      </c>
      <c r="E13" s="22">
        <f t="shared" si="1"/>
        <v>-159458</v>
      </c>
      <c r="F13" s="22">
        <f t="shared" si="1"/>
        <v>0</v>
      </c>
      <c r="G13" s="22">
        <f t="shared" si="1"/>
        <v>0</v>
      </c>
      <c r="H13" s="22">
        <f t="shared" si="1"/>
        <v>-6509</v>
      </c>
      <c r="I13" s="22">
        <f t="shared" si="1"/>
        <v>88</v>
      </c>
      <c r="J13" s="22">
        <f t="shared" si="1"/>
        <v>0</v>
      </c>
      <c r="K13" s="22">
        <f t="shared" si="1"/>
        <v>-17315</v>
      </c>
      <c r="L13" s="22">
        <f t="shared" si="1"/>
        <v>-17315</v>
      </c>
      <c r="M13" s="22">
        <f t="shared" si="1"/>
        <v>-17315</v>
      </c>
      <c r="N13" s="18"/>
    </row>
    <row r="14" spans="3:14" ht="12.75">
      <c r="C14" s="14"/>
      <c r="D14" s="15"/>
      <c r="E14" s="14"/>
      <c r="F14" s="14"/>
      <c r="G14" s="14"/>
      <c r="H14" s="14"/>
      <c r="I14" s="14"/>
      <c r="J14" s="14"/>
      <c r="K14" s="14"/>
      <c r="L14" s="14"/>
      <c r="N14" s="16"/>
    </row>
    <row r="15" spans="1:14" s="17" customFormat="1" ht="12.75">
      <c r="A15" s="37" t="s">
        <v>23</v>
      </c>
      <c r="B15" s="17" t="s">
        <v>14</v>
      </c>
      <c r="C15" s="27">
        <v>1930428</v>
      </c>
      <c r="D15" s="28">
        <v>0.0683</v>
      </c>
      <c r="E15" s="27">
        <v>28253866</v>
      </c>
      <c r="F15" s="27">
        <v>34756628</v>
      </c>
      <c r="G15" s="27">
        <v>5213494</v>
      </c>
      <c r="H15" s="27">
        <v>1892873</v>
      </c>
      <c r="I15" s="27">
        <v>332759</v>
      </c>
      <c r="J15" s="27">
        <v>4169207</v>
      </c>
      <c r="K15" s="27">
        <v>8325267</v>
      </c>
      <c r="L15" s="27">
        <v>7841988</v>
      </c>
      <c r="M15" s="27">
        <v>1366131</v>
      </c>
      <c r="N15" s="18"/>
    </row>
    <row r="16" spans="2:14" s="17" customFormat="1" ht="12.75">
      <c r="B16" s="17" t="s">
        <v>11</v>
      </c>
      <c r="C16" s="22">
        <f>C15-C12</f>
        <v>-2614</v>
      </c>
      <c r="D16" s="38">
        <f>D15-D12</f>
        <v>0</v>
      </c>
      <c r="E16" s="22">
        <f>E15-E12</f>
        <v>-38270</v>
      </c>
      <c r="F16" s="22">
        <f aca="true" t="shared" si="2" ref="F16:M16">F15-F12</f>
        <v>0</v>
      </c>
      <c r="G16" s="22">
        <f t="shared" si="2"/>
        <v>0</v>
      </c>
      <c r="H16" s="22">
        <f t="shared" si="2"/>
        <v>0</v>
      </c>
      <c r="I16" s="22">
        <f t="shared" si="2"/>
        <v>-588</v>
      </c>
      <c r="J16" s="22">
        <f t="shared" si="2"/>
        <v>0</v>
      </c>
      <c r="K16" s="22">
        <f t="shared" si="2"/>
        <v>-3203</v>
      </c>
      <c r="L16" s="22">
        <f t="shared" si="2"/>
        <v>-3203</v>
      </c>
      <c r="M16" s="22">
        <f t="shared" si="2"/>
        <v>-3203</v>
      </c>
      <c r="N16" s="18"/>
    </row>
    <row r="17" ht="15" customHeight="1">
      <c r="N17" s="16"/>
    </row>
    <row r="18" spans="1:14" s="17" customFormat="1" ht="13.5">
      <c r="A18" s="37" t="s">
        <v>25</v>
      </c>
      <c r="B18" s="17" t="s">
        <v>20</v>
      </c>
      <c r="C18" s="27">
        <v>1934496</v>
      </c>
      <c r="D18" s="45">
        <v>0.0685</v>
      </c>
      <c r="E18" s="44">
        <f>E15</f>
        <v>28253866</v>
      </c>
      <c r="F18" s="27">
        <f>F15</f>
        <v>34756628</v>
      </c>
      <c r="G18" s="27">
        <f>G15</f>
        <v>5213494</v>
      </c>
      <c r="H18" s="27">
        <f>H15</f>
        <v>1892873</v>
      </c>
      <c r="I18" s="27">
        <v>332759</v>
      </c>
      <c r="J18" s="27">
        <f>J15</f>
        <v>4169207</v>
      </c>
      <c r="K18" s="27">
        <v>8329336</v>
      </c>
      <c r="L18" s="27">
        <f>1370200+6475857</f>
        <v>7846057</v>
      </c>
      <c r="M18" s="27">
        <v>1370200</v>
      </c>
      <c r="N18" s="18"/>
    </row>
    <row r="19" spans="2:14" s="17" customFormat="1" ht="12.75">
      <c r="B19" s="17" t="s">
        <v>11</v>
      </c>
      <c r="C19" s="22">
        <f aca="true" t="shared" si="3" ref="C19:M19">C18-C15</f>
        <v>4068</v>
      </c>
      <c r="D19" s="38">
        <f>D18-D15</f>
        <v>0.00020000000000000573</v>
      </c>
      <c r="E19" s="22">
        <f t="shared" si="3"/>
        <v>0</v>
      </c>
      <c r="F19" s="22">
        <f t="shared" si="3"/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4069</v>
      </c>
      <c r="L19" s="22">
        <f t="shared" si="3"/>
        <v>4069</v>
      </c>
      <c r="M19" s="22">
        <f t="shared" si="3"/>
        <v>4069</v>
      </c>
      <c r="N19" s="18"/>
    </row>
    <row r="20" spans="3:14" ht="12.75">
      <c r="C20" s="14"/>
      <c r="D20" s="15"/>
      <c r="E20" s="14"/>
      <c r="F20" s="14"/>
      <c r="G20" s="14"/>
      <c r="H20" s="14"/>
      <c r="I20" s="14"/>
      <c r="J20" s="14"/>
      <c r="K20" s="14"/>
      <c r="L20" s="14"/>
      <c r="N20" s="16"/>
    </row>
    <row r="21" spans="1:13" s="37" customFormat="1" ht="12.75">
      <c r="A21" s="37" t="s">
        <v>25</v>
      </c>
      <c r="B21" s="17" t="s">
        <v>19</v>
      </c>
      <c r="C21" s="35">
        <v>1913023</v>
      </c>
      <c r="D21" s="36">
        <v>0.0677</v>
      </c>
      <c r="E21" s="35">
        <v>28253866</v>
      </c>
      <c r="F21" s="27">
        <f>F18</f>
        <v>34756628</v>
      </c>
      <c r="G21" s="27">
        <f>G18</f>
        <v>5213494</v>
      </c>
      <c r="H21" s="27">
        <f>H18</f>
        <v>1892873</v>
      </c>
      <c r="I21" s="35">
        <v>324386</v>
      </c>
      <c r="J21" s="35">
        <v>4169207</v>
      </c>
      <c r="K21" s="35">
        <v>8299489</v>
      </c>
      <c r="L21" s="35">
        <v>7816210</v>
      </c>
      <c r="M21" s="35">
        <v>1340353</v>
      </c>
    </row>
    <row r="22" spans="2:13" s="37" customFormat="1" ht="12.75">
      <c r="B22" s="17" t="s">
        <v>11</v>
      </c>
      <c r="C22" s="34">
        <f aca="true" t="shared" si="4" ref="C22:M22">C21-C18</f>
        <v>-21473</v>
      </c>
      <c r="D22" s="43">
        <f t="shared" si="4"/>
        <v>-0.000800000000000009</v>
      </c>
      <c r="E22" s="34">
        <f t="shared" si="4"/>
        <v>0</v>
      </c>
      <c r="F22" s="34">
        <f t="shared" si="4"/>
        <v>0</v>
      </c>
      <c r="G22" s="34">
        <f t="shared" si="4"/>
        <v>0</v>
      </c>
      <c r="H22" s="34">
        <f t="shared" si="4"/>
        <v>0</v>
      </c>
      <c r="I22" s="34">
        <f t="shared" si="4"/>
        <v>-8373</v>
      </c>
      <c r="J22" s="34">
        <f t="shared" si="4"/>
        <v>0</v>
      </c>
      <c r="K22" s="34">
        <f t="shared" si="4"/>
        <v>-29847</v>
      </c>
      <c r="L22" s="34">
        <f t="shared" si="4"/>
        <v>-29847</v>
      </c>
      <c r="M22" s="34">
        <f t="shared" si="4"/>
        <v>-29847</v>
      </c>
    </row>
    <row r="23" spans="3:14" ht="12.75">
      <c r="C23" s="14"/>
      <c r="D23" s="15"/>
      <c r="E23" s="14"/>
      <c r="F23" s="14"/>
      <c r="G23" s="14"/>
      <c r="H23" s="14"/>
      <c r="I23" s="14"/>
      <c r="J23" s="14"/>
      <c r="K23" s="14"/>
      <c r="L23" s="14"/>
      <c r="N23" s="16"/>
    </row>
    <row r="24" spans="1:14" s="17" customFormat="1" ht="12.75">
      <c r="A24" s="37" t="s">
        <v>25</v>
      </c>
      <c r="B24" s="17" t="s">
        <v>16</v>
      </c>
      <c r="C24" s="27">
        <v>1911773</v>
      </c>
      <c r="D24" s="28">
        <v>0.0677</v>
      </c>
      <c r="E24" s="27">
        <v>28235403</v>
      </c>
      <c r="F24" s="27">
        <v>34756628</v>
      </c>
      <c r="G24" s="27">
        <v>5213494</v>
      </c>
      <c r="H24" s="27">
        <v>1929800</v>
      </c>
      <c r="I24" s="27">
        <v>338509</v>
      </c>
      <c r="J24" s="27">
        <v>4169207</v>
      </c>
      <c r="K24" s="27">
        <v>8349290</v>
      </c>
      <c r="L24" s="27">
        <v>7866011</v>
      </c>
      <c r="M24" s="27">
        <v>1390154</v>
      </c>
      <c r="N24" s="18"/>
    </row>
    <row r="25" spans="2:13" s="17" customFormat="1" ht="12.75">
      <c r="B25" s="17" t="s">
        <v>11</v>
      </c>
      <c r="C25" s="22">
        <f aca="true" t="shared" si="5" ref="C25:M25">C24-C21</f>
        <v>-1250</v>
      </c>
      <c r="D25" s="38">
        <f t="shared" si="5"/>
        <v>0</v>
      </c>
      <c r="E25" s="22">
        <f t="shared" si="5"/>
        <v>-18463</v>
      </c>
      <c r="F25" s="22">
        <f t="shared" si="5"/>
        <v>0</v>
      </c>
      <c r="G25" s="22">
        <f t="shared" si="5"/>
        <v>0</v>
      </c>
      <c r="H25" s="22">
        <f t="shared" si="5"/>
        <v>36927</v>
      </c>
      <c r="I25" s="22">
        <f t="shared" si="5"/>
        <v>14123</v>
      </c>
      <c r="J25" s="22">
        <f t="shared" si="5"/>
        <v>0</v>
      </c>
      <c r="K25" s="22">
        <f t="shared" si="5"/>
        <v>49801</v>
      </c>
      <c r="L25" s="22">
        <f t="shared" si="5"/>
        <v>49801</v>
      </c>
      <c r="M25" s="22">
        <f t="shared" si="5"/>
        <v>49801</v>
      </c>
    </row>
    <row r="26" spans="3:14" ht="12.75">
      <c r="C26" s="14"/>
      <c r="D26" s="15"/>
      <c r="E26" s="14"/>
      <c r="F26" s="14"/>
      <c r="G26" s="14"/>
      <c r="H26" s="14"/>
      <c r="I26" s="14"/>
      <c r="J26" s="14"/>
      <c r="K26" s="14"/>
      <c r="L26" s="14"/>
      <c r="N26" s="16"/>
    </row>
    <row r="27" spans="1:14" s="17" customFormat="1" ht="12.75">
      <c r="A27" s="37" t="s">
        <v>26</v>
      </c>
      <c r="B27" s="37" t="s">
        <v>21</v>
      </c>
      <c r="C27" s="27">
        <v>1904345</v>
      </c>
      <c r="D27" s="28">
        <v>0.0677</v>
      </c>
      <c r="E27" s="27">
        <v>28125698</v>
      </c>
      <c r="F27" s="27">
        <v>34756628</v>
      </c>
      <c r="G27" s="27">
        <v>5213494</v>
      </c>
      <c r="H27" s="27">
        <v>1941391</v>
      </c>
      <c r="I27" s="27">
        <v>341377</v>
      </c>
      <c r="J27" s="27">
        <v>4169207</v>
      </c>
      <c r="K27" s="27">
        <v>8356321</v>
      </c>
      <c r="L27" s="27">
        <v>7873042</v>
      </c>
      <c r="M27" s="27">
        <v>1397185</v>
      </c>
      <c r="N27" s="18"/>
    </row>
    <row r="28" spans="2:13" s="17" customFormat="1" ht="12.75">
      <c r="B28" s="17" t="s">
        <v>11</v>
      </c>
      <c r="C28" s="22">
        <f>C27-C24</f>
        <v>-7428</v>
      </c>
      <c r="D28" s="38">
        <f aca="true" t="shared" si="6" ref="D28:M28">D27-D24</f>
        <v>0</v>
      </c>
      <c r="E28" s="22">
        <f t="shared" si="6"/>
        <v>-109705</v>
      </c>
      <c r="F28" s="22">
        <f t="shared" si="6"/>
        <v>0</v>
      </c>
      <c r="G28" s="22">
        <f t="shared" si="6"/>
        <v>0</v>
      </c>
      <c r="H28" s="22">
        <f t="shared" si="6"/>
        <v>11591</v>
      </c>
      <c r="I28" s="22">
        <f t="shared" si="6"/>
        <v>2868</v>
      </c>
      <c r="J28" s="22">
        <f t="shared" si="6"/>
        <v>0</v>
      </c>
      <c r="K28" s="22">
        <f t="shared" si="6"/>
        <v>7031</v>
      </c>
      <c r="L28" s="22">
        <f t="shared" si="6"/>
        <v>7031</v>
      </c>
      <c r="M28" s="22">
        <f t="shared" si="6"/>
        <v>7031</v>
      </c>
    </row>
    <row r="29" spans="3:13" s="17" customFormat="1" ht="12.7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s="17" customFormat="1" ht="12.75">
      <c r="A30" s="37" t="s">
        <v>27</v>
      </c>
      <c r="B30" s="17" t="s">
        <v>17</v>
      </c>
      <c r="C30" s="22">
        <v>1904345</v>
      </c>
      <c r="D30" s="42">
        <v>0.0677</v>
      </c>
      <c r="E30" s="22">
        <v>28125698</v>
      </c>
      <c r="F30" s="22">
        <v>34756628</v>
      </c>
      <c r="G30" s="22">
        <v>5213494</v>
      </c>
      <c r="H30" s="22">
        <v>1941391</v>
      </c>
      <c r="I30" s="22">
        <v>341377</v>
      </c>
      <c r="J30" s="22">
        <v>4169207</v>
      </c>
      <c r="K30" s="22">
        <v>8356321</v>
      </c>
      <c r="L30" s="22">
        <v>7861042</v>
      </c>
      <c r="M30" s="22">
        <v>1385185</v>
      </c>
    </row>
    <row r="31" spans="2:13" s="17" customFormat="1" ht="12.75">
      <c r="B31" s="17" t="s">
        <v>11</v>
      </c>
      <c r="C31" s="22">
        <f>C30-C27</f>
        <v>0</v>
      </c>
      <c r="D31" s="38">
        <f aca="true" t="shared" si="7" ref="D31:M31">D30-D27</f>
        <v>0</v>
      </c>
      <c r="E31" s="22">
        <f t="shared" si="7"/>
        <v>0</v>
      </c>
      <c r="F31" s="22">
        <f t="shared" si="7"/>
        <v>0</v>
      </c>
      <c r="G31" s="22">
        <f t="shared" si="7"/>
        <v>0</v>
      </c>
      <c r="H31" s="22">
        <f t="shared" si="7"/>
        <v>0</v>
      </c>
      <c r="I31" s="22">
        <f t="shared" si="7"/>
        <v>0</v>
      </c>
      <c r="J31" s="22">
        <f t="shared" si="7"/>
        <v>0</v>
      </c>
      <c r="K31" s="22">
        <f t="shared" si="7"/>
        <v>0</v>
      </c>
      <c r="L31" s="22">
        <f t="shared" si="7"/>
        <v>-12000</v>
      </c>
      <c r="M31" s="22">
        <f t="shared" si="7"/>
        <v>-12000</v>
      </c>
    </row>
    <row r="32" spans="3:13" s="17" customFormat="1" ht="12.7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s="17" customFormat="1" ht="12.75">
      <c r="A33" s="37" t="s">
        <v>28</v>
      </c>
      <c r="B33" s="37" t="s">
        <v>22</v>
      </c>
      <c r="C33" s="22">
        <v>1895683</v>
      </c>
      <c r="D33" s="38">
        <v>0.0674</v>
      </c>
      <c r="E33" s="22">
        <v>28125698</v>
      </c>
      <c r="F33" s="22">
        <v>34756628</v>
      </c>
      <c r="G33" s="22">
        <v>5213494</v>
      </c>
      <c r="H33" s="22">
        <v>1941391</v>
      </c>
      <c r="I33" s="22">
        <v>337866</v>
      </c>
      <c r="J33" s="22">
        <v>4169207</v>
      </c>
      <c r="K33" s="22">
        <v>8344146</v>
      </c>
      <c r="L33" s="22">
        <v>7848868</v>
      </c>
      <c r="M33" s="22">
        <v>1373011</v>
      </c>
    </row>
    <row r="34" spans="2:13" s="17" customFormat="1" ht="12.75">
      <c r="B34" s="17" t="s">
        <v>11</v>
      </c>
      <c r="C34" s="22">
        <f>C33-C30</f>
        <v>-8662</v>
      </c>
      <c r="D34" s="38">
        <f aca="true" t="shared" si="8" ref="D34:M34">D33-D30</f>
        <v>-0.0002999999999999947</v>
      </c>
      <c r="E34" s="22">
        <f t="shared" si="8"/>
        <v>0</v>
      </c>
      <c r="F34" s="22">
        <f t="shared" si="8"/>
        <v>0</v>
      </c>
      <c r="G34" s="22">
        <f t="shared" si="8"/>
        <v>0</v>
      </c>
      <c r="H34" s="22">
        <f t="shared" si="8"/>
        <v>0</v>
      </c>
      <c r="I34" s="22">
        <f t="shared" si="8"/>
        <v>-3511</v>
      </c>
      <c r="J34" s="22">
        <f t="shared" si="8"/>
        <v>0</v>
      </c>
      <c r="K34" s="22">
        <f t="shared" si="8"/>
        <v>-12175</v>
      </c>
      <c r="L34" s="22">
        <f t="shared" si="8"/>
        <v>-12174</v>
      </c>
      <c r="M34" s="22">
        <f t="shared" si="8"/>
        <v>-12174</v>
      </c>
    </row>
    <row r="35" spans="3:13" s="17" customFormat="1" ht="12.7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2:14" s="26" customFormat="1" ht="12.75">
      <c r="B36" s="41" t="s">
        <v>13</v>
      </c>
      <c r="C36" s="40">
        <f>C33</f>
        <v>1895683</v>
      </c>
      <c r="D36" s="39">
        <f aca="true" t="shared" si="9" ref="D36:M36">D33</f>
        <v>0.0674</v>
      </c>
      <c r="E36" s="40">
        <f t="shared" si="9"/>
        <v>28125698</v>
      </c>
      <c r="F36" s="40">
        <f t="shared" si="9"/>
        <v>34756628</v>
      </c>
      <c r="G36" s="40">
        <f t="shared" si="9"/>
        <v>5213494</v>
      </c>
      <c r="H36" s="40">
        <f t="shared" si="9"/>
        <v>1941391</v>
      </c>
      <c r="I36" s="40">
        <f t="shared" si="9"/>
        <v>337866</v>
      </c>
      <c r="J36" s="40">
        <f t="shared" si="9"/>
        <v>4169207</v>
      </c>
      <c r="K36" s="40">
        <f t="shared" si="9"/>
        <v>8344146</v>
      </c>
      <c r="L36" s="40">
        <f t="shared" si="9"/>
        <v>7848868</v>
      </c>
      <c r="M36" s="40">
        <f t="shared" si="9"/>
        <v>1373011</v>
      </c>
      <c r="N36" s="29"/>
    </row>
    <row r="37" spans="4:5" ht="12.75">
      <c r="D37"/>
      <c r="E37"/>
    </row>
    <row r="38" spans="4:5" ht="12.75">
      <c r="D38"/>
      <c r="E38"/>
    </row>
    <row r="39" spans="4:5" ht="12.75">
      <c r="D39"/>
      <c r="E39"/>
    </row>
    <row r="40" spans="4:5" ht="12.75">
      <c r="D40"/>
      <c r="E40"/>
    </row>
    <row r="41" spans="4:5" ht="12.75">
      <c r="D41"/>
      <c r="E41"/>
    </row>
    <row r="42" spans="4:5" ht="12.75">
      <c r="D42"/>
      <c r="E42"/>
    </row>
    <row r="43" spans="4:5" ht="12.75">
      <c r="D43"/>
      <c r="E43"/>
    </row>
    <row r="44" spans="4:5" ht="12.75">
      <c r="D44"/>
      <c r="E44"/>
    </row>
    <row r="45" spans="4:5" ht="12.75">
      <c r="D45"/>
      <c r="E45"/>
    </row>
    <row r="46" spans="4:5" ht="12.75">
      <c r="D46"/>
      <c r="E46"/>
    </row>
    <row r="47" spans="4:5" ht="12.75">
      <c r="D47"/>
      <c r="E47"/>
    </row>
    <row r="48" spans="4:5" ht="12.75">
      <c r="D48"/>
      <c r="E48"/>
    </row>
    <row r="49" spans="4:5" ht="12.75">
      <c r="D49"/>
      <c r="E49"/>
    </row>
    <row r="50" spans="3:14" ht="12.75">
      <c r="C50" s="16"/>
      <c r="F50" s="16"/>
      <c r="G50" s="16"/>
      <c r="H50" s="16"/>
      <c r="I50" s="16"/>
      <c r="J50" s="16"/>
      <c r="L50" s="16"/>
      <c r="M50" s="16"/>
      <c r="N50" s="16"/>
    </row>
    <row r="51" spans="3:14" ht="12.75">
      <c r="C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 ht="12.75">
      <c r="C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3:14" ht="12.75">
      <c r="C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4" ht="12.75">
      <c r="C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3:14" ht="12.7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6"/>
    </row>
    <row r="56" spans="3:14" ht="12.7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16"/>
    </row>
    <row r="57" spans="3:14" ht="12.75">
      <c r="C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3:14" ht="12.75">
      <c r="C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3:14" ht="12.75">
      <c r="C59" s="16"/>
      <c r="F59" s="16"/>
      <c r="G59" s="16"/>
      <c r="H59" s="16"/>
      <c r="I59" s="16"/>
      <c r="J59" s="20"/>
      <c r="K59" s="16"/>
      <c r="L59" s="16"/>
      <c r="M59" s="16"/>
      <c r="N59" s="16"/>
    </row>
    <row r="60" spans="3:14" ht="12.75">
      <c r="C60" s="16"/>
      <c r="F60" s="16"/>
      <c r="G60" s="16"/>
      <c r="H60" s="16"/>
      <c r="I60" s="16"/>
      <c r="J60" s="21"/>
      <c r="K60" s="16"/>
      <c r="L60" s="20"/>
      <c r="M60" s="16"/>
      <c r="N60" s="16"/>
    </row>
    <row r="61" spans="3:14" ht="12.75">
      <c r="C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3:14" ht="12.75">
      <c r="C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3:14" ht="12.75">
      <c r="C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3:14" ht="12.75">
      <c r="C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3:14" ht="12.75">
      <c r="C65" s="16"/>
      <c r="F65" s="16"/>
      <c r="G65" s="16"/>
      <c r="H65" s="16"/>
      <c r="I65" s="16"/>
      <c r="J65" s="16"/>
      <c r="K65" s="16"/>
      <c r="L65" s="16"/>
      <c r="M65" s="16"/>
      <c r="N65" s="16"/>
    </row>
  </sheetData>
  <sheetProtection/>
  <mergeCells count="2">
    <mergeCell ref="B1:M1"/>
    <mergeCell ref="B2:M2"/>
  </mergeCells>
  <printOptions/>
  <pageMargins left="0.5" right="0.5" top="1" bottom="1" header="0.5" footer="0.5"/>
  <pageSetup fitToHeight="1" fitToWidth="1" horizontalDpi="300" verticalDpi="300" orientation="landscape" scale="77" r:id="rId1"/>
  <headerFooter alignWithMargins="0">
    <oddFooter>&amp;L&amp;F&amp;R&amp;P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Patti Eitel</cp:lastModifiedBy>
  <cp:lastPrinted>2011-03-23T14:28:33Z</cp:lastPrinted>
  <dcterms:created xsi:type="dcterms:W3CDTF">2008-12-08T19:11:32Z</dcterms:created>
  <dcterms:modified xsi:type="dcterms:W3CDTF">2011-03-23T15:48:09Z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