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-1 TRIAL BALANCE DATA (Input)" sheetId="1" r:id="rId1"/>
    <sheet name="2-2 UNADJUSTED ACCOUNTING DATA" sheetId="2" r:id="rId2"/>
    <sheet name="2-4 ADJUSTED ACCOUNTING DATA" sheetId="3" r:id="rId3"/>
    <sheet name="3-1 RATE BASE" sheetId="4" r:id="rId4"/>
    <sheet name="3-2 Capital Structure" sheetId="5" r:id="rId5"/>
    <sheet name="3-4 WEIGHTED DEBT COST (Input)" sheetId="6" r:id="rId6"/>
    <sheet name="4-1 DATA for PILS MODEL" sheetId="7" r:id="rId7"/>
    <sheet name="4-2 OUTPUT from PILS MODEL" sheetId="8" r:id="rId8"/>
    <sheet name="5-1 SERVICE REVENUE REQUIREMENT" sheetId="9" r:id="rId9"/>
    <sheet name="5-3 OTHER REGULTD CHRGS (Input)" sheetId="10" r:id="rId10"/>
    <sheet name="5-5 BASE REVENUE REQUIREMENT" sheetId="11" r:id="rId11"/>
    <sheet name="6-1 CUSTOMER CLASSES (Input)" sheetId="12" r:id="rId12"/>
    <sheet name="6-2 DEMAND, RATES (Input)" sheetId="13" r:id="rId13"/>
    <sheet name="6-3 Trfmr Ownership (Input)" sheetId="14" r:id="rId14"/>
    <sheet name="7-2 ALLOCATION - LV-Wheeling" sheetId="15" r:id="rId15"/>
    <sheet name="10-1 RATES SCHEDULE 2011" sheetId="16" r:id="rId16"/>
    <sheet name="10-4 DeforSuffCalculation" sheetId="17" r:id="rId17"/>
    <sheet name="2012 Load at 2011 Rates" sheetId="18" r:id="rId18"/>
    <sheet name="10-1 RATES SCHEDULE 2012" sheetId="19" r:id="rId19"/>
    <sheet name="Throughput Revenue" sheetId="20" r:id="rId20"/>
  </sheets>
  <definedNames/>
  <calcPr fullCalcOnLoad="1"/>
</workbook>
</file>

<file path=xl/sharedStrings.xml><?xml version="1.0" encoding="utf-8"?>
<sst xmlns="http://schemas.openxmlformats.org/spreadsheetml/2006/main" count="4816" uniqueCount="837">
  <si>
    <t xml:space="preserve"> </t>
  </si>
  <si>
    <t>2-1 TRIAL BALANCE DATA (Input)</t>
  </si>
  <si>
    <t>Enter account data consistent with the audited books of account.  (Enter adjustments on subsequent sheets.)</t>
  </si>
  <si>
    <t>to Overview</t>
  </si>
  <si>
    <t>Account Number</t>
  </si>
  <si>
    <t>Account Description</t>
  </si>
  <si>
    <t>$</t>
  </si>
  <si>
    <t>DETAILED INPUT:</t>
  </si>
  <si>
    <t>Cash</t>
  </si>
  <si>
    <t>Cash Advances and Working Funds</t>
  </si>
  <si>
    <t>Interest Special Deposits</t>
  </si>
  <si>
    <t>Dividend Special Deposits</t>
  </si>
  <si>
    <t>Other Special Deposits</t>
  </si>
  <si>
    <t>Term Deposits</t>
  </si>
  <si>
    <t>Current Investments</t>
  </si>
  <si>
    <t>Customer Accounts Receivable</t>
  </si>
  <si>
    <t>Accounts Receivable - Services</t>
  </si>
  <si>
    <t>Accounts Receivable - Recoverable Work</t>
  </si>
  <si>
    <t>Accounts Receivable - Merchandise, Jobbing, etc.</t>
  </si>
  <si>
    <t>Other Accounts Receivable</t>
  </si>
  <si>
    <t>Accrued Utility Revenues</t>
  </si>
  <si>
    <t>Accumulated Provision for Uncollectible Accounts--Credit</t>
  </si>
  <si>
    <t>Interest and Dividends Receivable</t>
  </si>
  <si>
    <t>Rents Receivable</t>
  </si>
  <si>
    <t>Notes Receivable</t>
  </si>
  <si>
    <t>Prepayments</t>
  </si>
  <si>
    <t>Miscellaneous Current and Accrued Assets</t>
  </si>
  <si>
    <t>Accounts Receivable from Associated Companies</t>
  </si>
  <si>
    <t>Notes Receivable from Associated Companies</t>
  </si>
  <si>
    <t>Fuel Stock</t>
  </si>
  <si>
    <t>Plant Materials and Operating Supplies</t>
  </si>
  <si>
    <t>Merchandise</t>
  </si>
  <si>
    <t>Other Materials and Supplies</t>
  </si>
  <si>
    <t>Long Term Investments in Non-Associated Companies</t>
  </si>
  <si>
    <t>Long Term Receivable - Street Lighting Transfer</t>
  </si>
  <si>
    <t>Other Special or Collateral Funds</t>
  </si>
  <si>
    <t>Sinking Funds</t>
  </si>
  <si>
    <t>Unamortized Debt Expense</t>
  </si>
  <si>
    <t>Unamortized Discount on Long-Term Debt--Debit</t>
  </si>
  <si>
    <t>Unamortized Deferred Foreign Currency Translation Gains and Losses</t>
  </si>
  <si>
    <t>Other Non-Current Assets</t>
  </si>
  <si>
    <t>O.M.E.R.S. Past Service Costs</t>
  </si>
  <si>
    <t>Past Service Costs - Employee Future Benefits</t>
  </si>
  <si>
    <t>Past Service Costs - Other Pension Plans</t>
  </si>
  <si>
    <t>Portfolio Investments - Associated Companies</t>
  </si>
  <si>
    <t>Investment in Associated Companies - Significant Influence</t>
  </si>
  <si>
    <t>Investment in Subsidiary Companies</t>
  </si>
  <si>
    <t>Unrecovered Plant and Regulatory Study Costs</t>
  </si>
  <si>
    <t>Other Regulatory Assets</t>
  </si>
  <si>
    <t>Preliminary Survey and Investigation Charges</t>
  </si>
  <si>
    <t>Emission Allowance Inventory</t>
  </si>
  <si>
    <t>Emission Allowances Withheld</t>
  </si>
  <si>
    <t>RCVARetail</t>
  </si>
  <si>
    <t>Power Purchase Variance Account</t>
  </si>
  <si>
    <t>Miscellaneous Deferred Debits</t>
  </si>
  <si>
    <t>Deferred Losses from Disposition of Utility Plant</t>
  </si>
  <si>
    <t>Unamortized Loss on Reacquired Debt</t>
  </si>
  <si>
    <t>Development Charge Deposits/ Receivables</t>
  </si>
  <si>
    <t>RCVASTR</t>
  </si>
  <si>
    <t xml:space="preserve">LV Charges </t>
  </si>
  <si>
    <t>Smart Meters - Capital  and Recovery</t>
  </si>
  <si>
    <t>Smart Meters - O&amp;M Variance</t>
  </si>
  <si>
    <t>Deferred Development Costs</t>
  </si>
  <si>
    <t>Deferred Payments in Lieu of Taxes</t>
  </si>
  <si>
    <t>Account 1563 - Deffered PILs Contra Account</t>
  </si>
  <si>
    <t>Account 1563 - Deferred PILs Contra Account</t>
  </si>
  <si>
    <t>1565-Conservation and Demand Management Expenditures and Recoveries</t>
  </si>
  <si>
    <t>CDM Assets</t>
  </si>
  <si>
    <t>Qualifying Transition Costs</t>
  </si>
  <si>
    <t>Pre-market Opening Energy Variance</t>
  </si>
  <si>
    <t>Extraordinary Event Costs</t>
  </si>
  <si>
    <t>Deferred Rate Impact Amounts</t>
  </si>
  <si>
    <t>RSVAWMS</t>
  </si>
  <si>
    <t>RSVAONE-TIME</t>
  </si>
  <si>
    <t>RSVANW</t>
  </si>
  <si>
    <t>RSVACN</t>
  </si>
  <si>
    <t>RSVAPOWER</t>
  </si>
  <si>
    <t>1590-Recovery of regulatory asset balances</t>
  </si>
  <si>
    <t>Recovery of Regulatory Asset Balances</t>
  </si>
  <si>
    <t>Electric Plant in Service - Control Account</t>
  </si>
  <si>
    <t>Organization</t>
  </si>
  <si>
    <t>Franchises and Consents</t>
  </si>
  <si>
    <t>Miscellaneous Intangible Plant</t>
  </si>
  <si>
    <t>Land</t>
  </si>
  <si>
    <t>Land Rights</t>
  </si>
  <si>
    <t>Buildings and Fixtures</t>
  </si>
  <si>
    <t>Leasehold Improvements</t>
  </si>
  <si>
    <t>Boiler Plant Equipment</t>
  </si>
  <si>
    <t>Engines and Engine-Driven Generators</t>
  </si>
  <si>
    <t>Turbogenerator Units</t>
  </si>
  <si>
    <t>Reservoirs, Dams and Waterways</t>
  </si>
  <si>
    <t>Water Wheels, Turbines and Generators</t>
  </si>
  <si>
    <t>Roads, Railroads and Bridges</t>
  </si>
  <si>
    <t>Fuel Holders, Producers and Accessories</t>
  </si>
  <si>
    <t>Prime Movers</t>
  </si>
  <si>
    <t>Generators</t>
  </si>
  <si>
    <t>Accessory Electric Equipment</t>
  </si>
  <si>
    <t>Miscellaneous Power Plant Equipment</t>
  </si>
  <si>
    <t>Station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</si>
  <si>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</si>
  <si>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</si>
  <si>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</si>
  <si>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</si>
  <si>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</si>
  <si>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</si>
  <si>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Transformer Station Equipment - Normally Primary above 50 kV</t>
  </si>
  <si>
    <t>Distribution Station Equipment - Normally Primary below 50 kV</t>
  </si>
  <si>
    <t>Storage Battery Equipment</t>
  </si>
  <si>
    <t>Poles, Towers and Fixtures</t>
  </si>
  <si>
    <t>Line Transformers</t>
  </si>
  <si>
    <t>Services</t>
  </si>
  <si>
    <t>Meters</t>
  </si>
  <si>
    <t>Other Installations on Customer's Premises</t>
  </si>
  <si>
    <t>Leased Property on Customer Premises</t>
  </si>
  <si>
    <t>Street Lighting and Signal Systems</t>
  </si>
  <si>
    <t>Office Furniture and Equipment</t>
  </si>
  <si>
    <t>Computer Equipment - Hardware</t>
  </si>
  <si>
    <t>Computer Software</t>
  </si>
  <si>
    <t>Transportation Equipment</t>
  </si>
  <si>
    <t>Stores Equipment</t>
  </si>
  <si>
    <t>Tools, Shop and Garage Equipment</t>
  </si>
  <si>
    <t>Measurement and Testing Equipment</t>
  </si>
  <si>
    <t>Power Operated Equipment</t>
  </si>
  <si>
    <t>Communication Equipment</t>
  </si>
  <si>
    <t>Miscellaneous Equipment</t>
  </si>
  <si>
    <t>Water Heater Rental Units</t>
  </si>
  <si>
    <t>Load Management Controls - Customer Premises</t>
  </si>
  <si>
    <t>Load Management Controls - Utility Premises</t>
  </si>
  <si>
    <t>System Supervisory Equipment</t>
  </si>
  <si>
    <t>Sentinel Lighting Rental Units</t>
  </si>
  <si>
    <t>Other Tangible Property</t>
  </si>
  <si>
    <t>Contributions and Grants - Credit</t>
  </si>
  <si>
    <t>Property Under Capital Leases</t>
  </si>
  <si>
    <t>Electric Plant Purchased or Sold</t>
  </si>
  <si>
    <t>Experimental Electric Plant Unclassified</t>
  </si>
  <si>
    <t>Electric Plant and Equipment Leased to Others</t>
  </si>
  <si>
    <t>Electric Plant Held for Future Use</t>
  </si>
  <si>
    <t>Completed Construction Not Classified--Electric</t>
  </si>
  <si>
    <t>Construction Work in Progress--Electric</t>
  </si>
  <si>
    <t>Electric Plant Acquisition Adjustment</t>
  </si>
  <si>
    <t>Other Electric Plant Adjustment</t>
  </si>
  <si>
    <t>Other Utility Plant</t>
  </si>
  <si>
    <t>Non-Utility Property Owned or Under Capital Leases</t>
  </si>
  <si>
    <t>Accumulated Amortization of Electric Utility Plant - Property, Plant, and Equipment</t>
  </si>
  <si>
    <t>Accum. Amortization of Electric Utility Plant - Property, Plant, &amp; Equipment</t>
  </si>
  <si>
    <t>Accumulated Amortization of Electric Utility Plant - Intangibles</t>
  </si>
  <si>
    <t>Accumulated Amortization of Electric Plant Acquisition Adjustment</t>
  </si>
  <si>
    <t>Accumulated Amortization of Other Utility Plant</t>
  </si>
  <si>
    <t>Accumulated Amortization of Non-Utility Property</t>
  </si>
  <si>
    <t>Accounts Payable</t>
  </si>
  <si>
    <t>Customer Credit Balances</t>
  </si>
  <si>
    <t>Current Portion of Customer Deposits</t>
  </si>
  <si>
    <t>Dividends Declared</t>
  </si>
  <si>
    <t>Miscellaneous Current and Accrued Liabilities</t>
  </si>
  <si>
    <t>Notes and Loans Payable</t>
  </si>
  <si>
    <t>Accounts Payable to Associated Companies</t>
  </si>
  <si>
    <t>Notes Payable to Associated Companies</t>
  </si>
  <si>
    <t>Debt Retirement Charges( DRC) Payable</t>
  </si>
  <si>
    <t>Transmission Charges Payable</t>
  </si>
  <si>
    <t>Electrical Safety Authority Fees Payable</t>
  </si>
  <si>
    <t>Independent Market Operator Fees and Penalties Payable</t>
  </si>
  <si>
    <t>Current Portion of Long Term Debt</t>
  </si>
  <si>
    <t>Ontario Hydro Debt - Current Portion</t>
  </si>
  <si>
    <t>Pensions and Employee Benefits - Current Portion</t>
  </si>
  <si>
    <t>Accrued Interest on Long Term Debt</t>
  </si>
  <si>
    <t>Matured Long Term Debt</t>
  </si>
  <si>
    <t>Matured Interest on Long Term Debt</t>
  </si>
  <si>
    <t>Obligations Under Capital Leases--Current</t>
  </si>
  <si>
    <t>Commodity Taxes</t>
  </si>
  <si>
    <t>Payroll Deductions / Expenses Payable</t>
  </si>
  <si>
    <t>Accrual for Taxes, Payments in Lieu of Taxes, Etc.</t>
  </si>
  <si>
    <t>Future Income Taxes - Current</t>
  </si>
  <si>
    <t>Accumulated Provision for Injuries and Damages</t>
  </si>
  <si>
    <t>Employee Future Benefits</t>
  </si>
  <si>
    <t>Other Pensions - Past Service Liability</t>
  </si>
  <si>
    <t>Vested Sick Leave Liability</t>
  </si>
  <si>
    <t>Accumulated Provision for Rate Refunds</t>
  </si>
  <si>
    <t>Other Miscellaneous Non-Current Liabilities</t>
  </si>
  <si>
    <t>Obligations Under Capital Lease--Non-Current</t>
  </si>
  <si>
    <t>Development Charge Fund</t>
  </si>
  <si>
    <t>Long Term Customer Deposits</t>
  </si>
  <si>
    <t>Collateral Funds Liability</t>
  </si>
  <si>
    <t>Unamortized Premium on Long Term Debt</t>
  </si>
  <si>
    <t>O.M.E.R.S. - Past Service Liability - Long Term Portion</t>
  </si>
  <si>
    <t>Future Income Tax - Non-Current</t>
  </si>
  <si>
    <t>Other Regulatory Liabilities</t>
  </si>
  <si>
    <t>Deferred Gains from Disposition of Utility Plant</t>
  </si>
  <si>
    <t>Unamortized Gain on Reacquired Debt</t>
  </si>
  <si>
    <t>Other Deferred Credits</t>
  </si>
  <si>
    <t>Accrued Rate-Payer Benefit</t>
  </si>
  <si>
    <t>Debentures Outstanding - Long Term Portion</t>
  </si>
  <si>
    <t>Debenture Advances</t>
  </si>
  <si>
    <t>Reacquired Bonds</t>
  </si>
  <si>
    <t>Other Long Term Debt</t>
  </si>
  <si>
    <t>Term Bank Loans - Long Term Portion</t>
  </si>
  <si>
    <t>Ontario Hydro Debt Outstanding - Long Term Portion</t>
  </si>
  <si>
    <t>Advances from Associated Companies</t>
  </si>
  <si>
    <t>Common Shares Issued</t>
  </si>
  <si>
    <t>Preference Shares Issued</t>
  </si>
  <si>
    <t>Contributed Surplus</t>
  </si>
  <si>
    <t>Donations Received</t>
  </si>
  <si>
    <t>Development Charges Transferred to Equity</t>
  </si>
  <si>
    <t>Capital Stock Held in Treasury</t>
  </si>
  <si>
    <t>Miscellaneous Paid-In Capital</t>
  </si>
  <si>
    <t>Installments Received on Capital Stock</t>
  </si>
  <si>
    <t>Appropriated Retained Earnings</t>
  </si>
  <si>
    <t>Unappropriated Retained Earnings</t>
  </si>
  <si>
    <t>Balance Transferred From Income</t>
  </si>
  <si>
    <t>Appropriations of Retained Earnings - Current Period</t>
  </si>
  <si>
    <t>Dividends Payable-Preference Shares</t>
  </si>
  <si>
    <t>Dividends Payable-Common Shares</t>
  </si>
  <si>
    <t>Adjustment to Retained Earnings</t>
  </si>
  <si>
    <t>Unappropriated Undistributed Subsidiary Earnings</t>
  </si>
  <si>
    <t>Residential Energy Sales</t>
  </si>
  <si>
    <t>Commercial Energy Sales</t>
  </si>
  <si>
    <t>Industrial Energy Sales</t>
  </si>
  <si>
    <t>Energy Sales to Large Users</t>
  </si>
  <si>
    <t>Street Lighting Energy Sales</t>
  </si>
  <si>
    <t>Sentinel Lighting Energy Sales</t>
  </si>
  <si>
    <t>General Energy Sales</t>
  </si>
  <si>
    <t>Other Energy Sales to Public Authorities</t>
  </si>
  <si>
    <t>Energy Sales to Railroads and Railways</t>
  </si>
  <si>
    <t>Revenue Adjustment</t>
  </si>
  <si>
    <t>Energy Sales for Resale</t>
  </si>
  <si>
    <t>Interdepartmental Energy Sales</t>
  </si>
  <si>
    <t>Billed WMS</t>
  </si>
  <si>
    <t>4064-Billed One-Time</t>
  </si>
  <si>
    <t>Billed-One-Time</t>
  </si>
  <si>
    <t>Billed NW</t>
  </si>
  <si>
    <t>Billed CN</t>
  </si>
  <si>
    <t>Distribution Services Revenue</t>
  </si>
  <si>
    <t>Retail Services Revenues</t>
  </si>
  <si>
    <t>Service Transaction Requests (STR) Revenues</t>
  </si>
  <si>
    <t>Electric Services Incidental to Energy Sales</t>
  </si>
  <si>
    <t>Transmission Charges Revenue</t>
  </si>
  <si>
    <t>Transmission Services Revenue</t>
  </si>
  <si>
    <t>Interdepartmental Rents</t>
  </si>
  <si>
    <t>Rent from Electric Property</t>
  </si>
  <si>
    <t>Other Utility Operating Income</t>
  </si>
  <si>
    <t>Other Electric Revenues</t>
  </si>
  <si>
    <t>Late Payment Charges</t>
  </si>
  <si>
    <t>Sales of Water and Water Power</t>
  </si>
  <si>
    <t>Miscellaneous Service Revenues</t>
  </si>
  <si>
    <t>Provision for Rate Refunds</t>
  </si>
  <si>
    <t>Government Assistance Directly Credited to Income</t>
  </si>
  <si>
    <t>Regulatory Debits</t>
  </si>
  <si>
    <t>Regulatory Credits</t>
  </si>
  <si>
    <t>Revenues from Electric Plant Leased to Others</t>
  </si>
  <si>
    <t>Expenses of Electric Plant Leased to Others</t>
  </si>
  <si>
    <t>Revenues from Merchandise, Jobbing, Etc.</t>
  </si>
  <si>
    <t>Costs and Expenses of Merchandising, Jobbing, Etc.</t>
  </si>
  <si>
    <t>Profits and Losses from Financial Instrument Hedges</t>
  </si>
  <si>
    <t>Profits and Losses from Financial Instrument Investments</t>
  </si>
  <si>
    <t>Gains from Disposition of Future Use Utility Plant</t>
  </si>
  <si>
    <t>Losses from Disposition of Future Use Utility Plant</t>
  </si>
  <si>
    <t>Gain on Disposition of Utility and Other Property</t>
  </si>
  <si>
    <t>Loss on Disposition of Utility and Other Property</t>
  </si>
  <si>
    <t>Gains from Disposition of Allowances for Emission</t>
  </si>
  <si>
    <t>Losses from Disposition of Allowances for Emission</t>
  </si>
  <si>
    <t>Revenues from Non-Utility Operations</t>
  </si>
  <si>
    <t>Expenses of Non-Utility Operations</t>
  </si>
  <si>
    <t>Non-Utility Rental Income</t>
  </si>
  <si>
    <t>Miscellaneous Non-Operating Income</t>
  </si>
  <si>
    <t>Rate-Payer Benefit Including Interest</t>
  </si>
  <si>
    <t>Foreign Exchange Gains and Losses, Including Amortization</t>
  </si>
  <si>
    <t>Interest and Dividend Income</t>
  </si>
  <si>
    <t>Equity in Earnings of Subsidiary Companies</t>
  </si>
  <si>
    <t>Operation Supervision and Engineering</t>
  </si>
  <si>
    <t>Fuel</t>
  </si>
  <si>
    <t>Steam Expense</t>
  </si>
  <si>
    <t>Steam From Other Sources</t>
  </si>
  <si>
    <t>Steam Transferred--Credit</t>
  </si>
  <si>
    <t>Electric Expense</t>
  </si>
  <si>
    <t>Water For Power</t>
  </si>
  <si>
    <t>Water Power Taxes</t>
  </si>
  <si>
    <t>Hydraulic Expenses</t>
  </si>
  <si>
    <t>Generation Expense</t>
  </si>
  <si>
    <t>Miscellaneous Power Generation Expenses</t>
  </si>
  <si>
    <t>Rents</t>
  </si>
  <si>
    <t>Allowances for Emissions</t>
  </si>
  <si>
    <t>Maintenance Supervision and Engineering</t>
  </si>
  <si>
    <t>Maintenance of Structures</t>
  </si>
  <si>
    <t>Maintenance of Boiler Plant</t>
  </si>
  <si>
    <t>Maintenance of Electric Plant</t>
  </si>
  <si>
    <t>Maintenance of Reservoirs, Dams and Waterways</t>
  </si>
  <si>
    <t>Maintenance of Water Wheels, Turbines and Generators</t>
  </si>
  <si>
    <t>Maintenance of Generating and Electric Plant</t>
  </si>
  <si>
    <t>Maintenance of Miscellaneous Power Generation Plant</t>
  </si>
  <si>
    <t>Power Purchased</t>
  </si>
  <si>
    <t>Charges-WMS</t>
  </si>
  <si>
    <t>Cost of Power Adjustments</t>
  </si>
  <si>
    <t>Charges-One-Time</t>
  </si>
  <si>
    <t>Charges-NW</t>
  </si>
  <si>
    <t>System Control and Load Dispatching</t>
  </si>
  <si>
    <t>Charges-CN</t>
  </si>
  <si>
    <t>Other Expenses</t>
  </si>
  <si>
    <t>Competition Transition Expense</t>
  </si>
  <si>
    <t>Rural Rate Assistance Expense</t>
  </si>
  <si>
    <t>Load Dispatching</t>
  </si>
  <si>
    <t>Station Buildings and Fixtures Expenses</t>
  </si>
  <si>
    <t>Transformer Station Equipment - Operating Labour</t>
  </si>
  <si>
    <t>Transformer Station Equipment - Operating Supplies and Expense</t>
  </si>
  <si>
    <t>Overhead Line Expenses</t>
  </si>
  <si>
    <t>Underground Line Expenses</t>
  </si>
  <si>
    <t>Transmission of Electricity by Others</t>
  </si>
  <si>
    <t>Miscellaneous Transmission Expense</t>
  </si>
  <si>
    <t>Maintenance of Transformer Station Buildings and Fixtures</t>
  </si>
  <si>
    <t>Maintenance of Transformer Station Equipment</t>
  </si>
  <si>
    <t>Maintenance of Towers, Poles and Fixtures</t>
  </si>
  <si>
    <t>Maintenance of Overhead Conductors and Devices</t>
  </si>
  <si>
    <t>Maintenance of Overhead Lines - Right of Way</t>
  </si>
  <si>
    <t>Maintenance of Overhead Lines - Roads and Trails Repairs</t>
  </si>
  <si>
    <t>Maintenance of Overhead Lines - Snow Removal from Roads and Trails</t>
  </si>
  <si>
    <t>Maintenance of Underground Lines</t>
  </si>
  <si>
    <t>Maintenance of Miscellaneous Transmission Plant</t>
  </si>
  <si>
    <t>Station Buildings and Fixtures Expense</t>
  </si>
  <si>
    <t>Transformer Station Equipment - Operation Labour</t>
  </si>
  <si>
    <t>Transformer Station Equipment - Operation Supplies and Expenses</t>
  </si>
  <si>
    <t>Distribution Station Equipment - Operation Labour</t>
  </si>
  <si>
    <t>Distribution Station Equipment - Operation Supplies and Expenses</t>
  </si>
  <si>
    <t>Overhead Distribution Lines and Feeders - Operation Labour</t>
  </si>
  <si>
    <t>Overhead Distribution Lines and Feeders - Operation Supplies and Expenses</t>
  </si>
  <si>
    <t>Overhead Distribution Lines &amp; Feeders - Operation Supplies and Expenses</t>
  </si>
  <si>
    <t>Overhead Subtransmission Feeders - Operation</t>
  </si>
  <si>
    <t>Overhead Distribution Transformers- Operation</t>
  </si>
  <si>
    <t>Underground Distribution Lines and Feeders - Operation Labour</t>
  </si>
  <si>
    <t>Underground Distribution Lines and Feeders - Operation Supplies and Expenses</t>
  </si>
  <si>
    <t>Underground Distribution Lines &amp; Feeders - Operation Supplies &amp; Expenses</t>
  </si>
  <si>
    <t>Underground Subtransmission Feeders - Operation</t>
  </si>
  <si>
    <t>Underground Distribution Transformers - Operation</t>
  </si>
  <si>
    <t>Street Lighting and Signal System Expense</t>
  </si>
  <si>
    <t>Meter Expense</t>
  </si>
  <si>
    <t>Customer Premises - Operation Labour</t>
  </si>
  <si>
    <t>Customer Premises - Materials and Expenses</t>
  </si>
  <si>
    <t>Miscellaneous Distribution Expense</t>
  </si>
  <si>
    <t>Underground Distribution Lines and Feeders - Rental Paid</t>
  </si>
  <si>
    <t>Overhead Distribution Lines and Feeders - Rental Paid</t>
  </si>
  <si>
    <t>Other Rent</t>
  </si>
  <si>
    <t>Maintenance of Buildings and Fixtures - Distribution Stations</t>
  </si>
  <si>
    <t>Maintenance of Distribution Station Equipment</t>
  </si>
  <si>
    <t>Maintenance of Poles, Towers and Fixtures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</si>
  <si>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</si>
  <si>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</si>
  <si>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</si>
  <si>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</si>
  <si>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</si>
  <si>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</si>
  <si>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Street Lighting and Signal Systems</t>
  </si>
  <si>
    <t>Sentinel Lights - Labour</t>
  </si>
  <si>
    <t>Sentinel Lights - Materials and Expenses</t>
  </si>
  <si>
    <t>Maintenance of Meters</t>
  </si>
  <si>
    <t>Customer Installations Expenses- Leased Property</t>
  </si>
  <si>
    <t>Water Heater Rentals - Labour</t>
  </si>
  <si>
    <t>Water Heater Rentals - Materials and Expenses</t>
  </si>
  <si>
    <t>Water Heater Controls - Labour</t>
  </si>
  <si>
    <t>Water Heater Controls - Materials and Expenses</t>
  </si>
  <si>
    <t>Maintenance of Other Installations on Customer Premises</t>
  </si>
  <si>
    <t>Purchase of Transmission and System Services</t>
  </si>
  <si>
    <t>Transmission Charges</t>
  </si>
  <si>
    <t>Transmission Charges Recovered</t>
  </si>
  <si>
    <t>Supervision</t>
  </si>
  <si>
    <t>Meter Reading Expense</t>
  </si>
  <si>
    <t>Customer Billing</t>
  </si>
  <si>
    <t>Collecting</t>
  </si>
  <si>
    <t>Collecting- Cash Over and Short</t>
  </si>
  <si>
    <t>Collection Charges</t>
  </si>
  <si>
    <t>Bad Debt Expense</t>
  </si>
  <si>
    <t>Miscellaneous Customer Accounts Expenses</t>
  </si>
  <si>
    <t>Community Relations - Sundry</t>
  </si>
  <si>
    <t>Energy Conservation</t>
  </si>
  <si>
    <t>Community Safety Program</t>
  </si>
  <si>
    <t>Miscellaneous Customer Service and Informational Expenses</t>
  </si>
  <si>
    <t>Demonstrating and Selling Expense</t>
  </si>
  <si>
    <t>Advertising Expense</t>
  </si>
  <si>
    <t>Miscellaneous Sales Expense</t>
  </si>
  <si>
    <t>Executive Salaries and Expenses</t>
  </si>
  <si>
    <t>Management Salaries and Expenses</t>
  </si>
  <si>
    <t>General Administrative Salaries and Expenses</t>
  </si>
  <si>
    <t>Office Supplies and Expenses</t>
  </si>
  <si>
    <t>Administrative Expense Transferred?Credit</t>
  </si>
  <si>
    <t>Administrative Expense Transferred 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</si>
  <si>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</si>
  <si>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</si>
  <si>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</si>
  <si>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</si>
  <si>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</si>
  <si>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Expenses</t>
  </si>
  <si>
    <t>General Advertising Expenses</t>
  </si>
  <si>
    <t>Miscellaneous General Expenses</t>
  </si>
  <si>
    <t>Rent</t>
  </si>
  <si>
    <t>Maintenance of General Plant</t>
  </si>
  <si>
    <t>Electrical Safety Authority Fees</t>
  </si>
  <si>
    <t>Independent Market Operator Fees and Penalties</t>
  </si>
  <si>
    <t>Amortization Expense ? Property, Plant, and Equipment</t>
  </si>
  <si>
    <t>Amortization Expense - Property, Plant, and Equipment</t>
  </si>
  <si>
    <t>Amortization of Limited Term Electric Plant</t>
  </si>
  <si>
    <t>Amortization of Intangibles and Other Electric Plant</t>
  </si>
  <si>
    <t>Amortization of Electric Plant Acquisition Adjustments</t>
  </si>
  <si>
    <t>Miscellaneous Amortization</t>
  </si>
  <si>
    <t>Amortization of Unrecovered Plant and Regulatory Study Costs</t>
  </si>
  <si>
    <t>Amortization of Deferred Development Costs</t>
  </si>
  <si>
    <t>Amortization of Deferred Charges</t>
  </si>
  <si>
    <t>Interest on Long Term Debt</t>
  </si>
  <si>
    <t>Amortization of Debt Discount and Expense</t>
  </si>
  <si>
    <t>Amortization of Premium on Debt?Credit</t>
  </si>
  <si>
    <t>Amortization of Premium on Debt Credit</t>
  </si>
  <si>
    <t>Amortization of Loss on Reacquired Debt</t>
  </si>
  <si>
    <t>Amortization of Gain on Reacquired Debt--Credit</t>
  </si>
  <si>
    <t>Interest on Debt to Associated Companies</t>
  </si>
  <si>
    <t>Other Interest Expense</t>
  </si>
  <si>
    <t>Allowance for Borrowed Funds Used During Construction--Credit</t>
  </si>
  <si>
    <t>Allowance For Other Funds Used During Construction</t>
  </si>
  <si>
    <t>Interest Expense on Capital Lease Obligations</t>
  </si>
  <si>
    <t>Taxes Other Than Income Taxes</t>
  </si>
  <si>
    <t>Income Taxes</t>
  </si>
  <si>
    <t>Provision for Future Income Taxes</t>
  </si>
  <si>
    <t>Donations</t>
  </si>
  <si>
    <t>Life Insurance</t>
  </si>
  <si>
    <t>Penalties</t>
  </si>
  <si>
    <t>Other Deductions</t>
  </si>
  <si>
    <t>Extraordinary Income</t>
  </si>
  <si>
    <t>Extraordinary Deductions</t>
  </si>
  <si>
    <t>Income Taxes, Extraordinary Items</t>
  </si>
  <si>
    <t>Discontinues Operations - Income/ Gains</t>
  </si>
  <si>
    <t>Discontinued Operations - Deductions/ Losses</t>
  </si>
  <si>
    <t>Income Taxes, Discontinued Operations</t>
  </si>
  <si>
    <t>Total ($) Value</t>
  </si>
  <si>
    <t>Accounts 1605 and 3046</t>
  </si>
  <si>
    <t>Total Net of account 1605 and 3046</t>
  </si>
  <si>
    <t>OS-enter account groupings in summary areas for info.</t>
  </si>
  <si>
    <t>2-2 UNADJUSTED ACCOUNTING DATA</t>
  </si>
  <si>
    <t>All adjustment are entered on subsequent sheets.</t>
  </si>
  <si>
    <t>to Min.Input</t>
  </si>
  <si>
    <t>2004
Unclassified</t>
  </si>
  <si>
    <t>2004
Non-Distribution</t>
  </si>
  <si>
    <t>2004
Distribution</t>
  </si>
  <si>
    <t>2011
Total</t>
  </si>
  <si>
    <t>2005
Unclassified</t>
  </si>
  <si>
    <t>2005
Non-Distribution</t>
  </si>
  <si>
    <t>2005
Distribution</t>
  </si>
  <si>
    <t>2012
Total</t>
  </si>
  <si>
    <t>2006
Unclassified</t>
  </si>
  <si>
    <t>2006
Non-Distribution</t>
  </si>
  <si>
    <t>2006
Distribution</t>
  </si>
  <si>
    <t>Grouping for Minimum Reporting
(Note that Groups are not sequential blocks of accounts.
Use "Show Groups" to highlight.)</t>
  </si>
  <si>
    <t>Grouping</t>
  </si>
  <si>
    <t>Unclassified/ Distribution/   Non-Distribution</t>
  </si>
  <si>
    <t>Included in Working Capital Calculation</t>
  </si>
  <si>
    <t>to Summary</t>
  </si>
  <si>
    <t>NO</t>
  </si>
  <si>
    <t>DETAILED ACCOUNTS:</t>
  </si>
  <si>
    <t>Unclassified Asset</t>
  </si>
  <si>
    <t>Unclassified</t>
  </si>
  <si>
    <t>Conservation and Demand Management Expenditures and Recoveries</t>
  </si>
  <si>
    <t>CDM Expenditures and Recoveries</t>
  </si>
  <si>
    <t>Distribution</t>
  </si>
  <si>
    <t>Non-Distribution Asset</t>
  </si>
  <si>
    <t>Non-Distribution</t>
  </si>
  <si>
    <t>Other Distribution Assets</t>
  </si>
  <si>
    <t>Land and Buildings</t>
  </si>
  <si>
    <t>TS Primary Above 50</t>
  </si>
  <si>
    <t>DS</t>
  </si>
  <si>
    <t>Poles, Wires</t>
  </si>
  <si>
    <t>Services and Meters</t>
  </si>
  <si>
    <t>General Plant</t>
  </si>
  <si>
    <t>Equipment</t>
  </si>
  <si>
    <t>IT Assets</t>
  </si>
  <si>
    <t>Contributions and Grants</t>
  </si>
  <si>
    <t>Accumulated Amortization</t>
  </si>
  <si>
    <t>Liability</t>
  </si>
  <si>
    <t>Equity</t>
  </si>
  <si>
    <t>Sales of Electricity</t>
  </si>
  <si>
    <t>Other Distribution Revenue</t>
  </si>
  <si>
    <t>Other Revenue - Unclassified</t>
  </si>
  <si>
    <t>Specific Service Charges</t>
  </si>
  <si>
    <t>Other Income &amp; Deductions</t>
  </si>
  <si>
    <t>Non-Distribution Expenses</t>
  </si>
  <si>
    <t>Power Supply Expenses</t>
  </si>
  <si>
    <t xml:space="preserve"> (Working Capital)</t>
  </si>
  <si>
    <t>Other Power Supply Expenses</t>
  </si>
  <si>
    <t>Operation</t>
  </si>
  <si>
    <t>Maintenance</t>
  </si>
  <si>
    <t>Billing and Collection</t>
  </si>
  <si>
    <t>Community Relations</t>
  </si>
  <si>
    <t>Community Relations - CDM</t>
  </si>
  <si>
    <t>Other Distribution Expenses</t>
  </si>
  <si>
    <t>Advertising Expenses</t>
  </si>
  <si>
    <t>Administrative and General Expenses</t>
  </si>
  <si>
    <t>Insurance Expense</t>
  </si>
  <si>
    <t>Amortization of Assets</t>
  </si>
  <si>
    <t>Other Amortization - Unclassified</t>
  </si>
  <si>
    <t>Interest Expense - Unclassifed</t>
  </si>
  <si>
    <t>Income Tax Expense - Unclassified</t>
  </si>
  <si>
    <t>Charitable Contributions</t>
  </si>
  <si>
    <t>Unclassified Expenses</t>
  </si>
  <si>
    <t>cross check&gt;</t>
  </si>
  <si>
    <t>GROUPED INPUT FOR CALCULATIONS:
(Minimum Reporting Requirement)</t>
  </si>
  <si>
    <t>to Detail</t>
  </si>
  <si>
    <t>1805, 1806, 1808, 1810, 1905, 1906</t>
  </si>
  <si>
    <t>1830, 1835, 1840, 1845</t>
  </si>
  <si>
    <t>1855, 1860</t>
  </si>
  <si>
    <t>1908, 1910</t>
  </si>
  <si>
    <t>1915, 1930, 1935, 1940, 1945, 1950, 1955, 1960</t>
  </si>
  <si>
    <t>1920, 1925</t>
  </si>
  <si>
    <t>1565 (new account)</t>
  </si>
  <si>
    <t>1608, 1825, 1970, 1975, 1980, 1990, 2005, 2010, 2050</t>
  </si>
  <si>
    <t>2105, 2120</t>
  </si>
  <si>
    <t>1606, 1610, 1615, 1616, 1620, 1630, 1635, 1640, 1645, 1650, 1655, 1660, 1665, 1670, 1675, 1680, 1685, 1705, 1706, 1708, 1710, 1715, 1720, 1725, 1730, 1735, 1740, 1745, 1865, 1870, 1875, 1965, 1985, 2020, 2030, 2040, 2055, 2065, 2070, 2075, 2160, 2180</t>
  </si>
  <si>
    <t>1005, 1010, 1020, 1030, 1040, 1060, 1070, 1100, 1102, 1104, 1105, 1110, 1120, 1130, 1140, 1150, 1170, 1180, 1190, 1200, 1210, 1305, 1330, 1340, 1350, 1405, 1408, 1410, 1415, 1425, 1445, 1455, 1460, 1465, 1470, 1475, 1480, 1485, 1490, 1505, 1508, 1510, 1515, 1516, 1518, 1520, 1525, 1530, 1540, 1545, 1548, 1560, 1562, 1563, 1570, 1571, 1572, 1574, 1580, 1582, 1584, 1586, 1588, 1605, 2060, 2140</t>
  </si>
  <si>
    <t>2205, 2208, 2210, 2215, 2220, 2225, 2240, 2242, 2250, 2252, 2254, 2256, 2260, 2262, 2264, 2268, 2270, 2272, 2285, 2290, 2292, 2294, 2296, 2305, 2306, 2308, 2310, 2315, 2320, 2325, 2330, 2335, 2340, 2345, 2348, 2350, 2405, 2410, 2415, 2425, 2435, 2505, 2510, 2515, 2520, 2525, 2530, 2550</t>
  </si>
  <si>
    <t>3005, 3008, 3010, 3020, 3022, 3026, 3030, 3035, 3040, 3045, 3046, 3047, 3048, 3049, 3055, 3065</t>
  </si>
  <si>
    <t>4006, 4010, 4015, 4020, 4025, 4030, 4035, 4040, 4045, 4050, 4055, 4060, 4062, 4064 (new account), 4066, 4068</t>
  </si>
  <si>
    <t>4082, 4084, 4090, 4205, 4210, 4215, 4220, 4240, 4245</t>
  </si>
  <si>
    <t>4105, 4110, 4230, 4375, 4380, 4385</t>
  </si>
  <si>
    <t>4305, 4310, 4315, 4320, 4325, 4330, 4335, 4340, 4345, 4350, 4355, 4360, 4365, 4370, 4390, 4395, 4398, 4405, 4415</t>
  </si>
  <si>
    <t>4705, 4708, 4710, 4712, 4714, 4716, 4730, 5685</t>
  </si>
  <si>
    <t>4715, 4720, 4725, 5205, 5210, 5215</t>
  </si>
  <si>
    <t>5005, 5010, 5012, 5014, 5015, 5016, 5017, 5020, 5025, 5030, 5035, 5040, 5045, 5050, 5055, 5065, 5070, 5075, 5085, 5090, 5095, 5096</t>
  </si>
  <si>
    <t>5105, 5110, 5112, 5114, 5120, 5125, 5130, 5135, 5145, 5150, 5155, 5160, 5175</t>
  </si>
  <si>
    <t>5305, 5310, 5315, 5320, 5325, 5330, 5340</t>
  </si>
  <si>
    <t>5405, 5410, 5420, 5425</t>
  </si>
  <si>
    <t>5605, 5610, 5615, 5620, 5625, 5630, 5640, 5645, 5650, 5655, 5665, 5670, 5675, 5680</t>
  </si>
  <si>
    <t>5635, 6210</t>
  </si>
  <si>
    <t>5515, 5660</t>
  </si>
  <si>
    <t>5705, 5710, 5715, 5730, 5735, 5740</t>
  </si>
  <si>
    <t>5720, 5725</t>
  </si>
  <si>
    <t>6005, 6010, 6015, 6020, 6025, 6030, 6035, 6040, 6042, 6045</t>
  </si>
  <si>
    <t>6110, 6115</t>
  </si>
  <si>
    <t>5505, 5510, 5520, 6105, 6215, 6225</t>
  </si>
  <si>
    <t>4505,  4510, 4515, 4520, 4525, 4530, 4535, 4540, 4545, 4550, 4555, 4560, 4565, 4605, 4610, 4615, 4620, 4625, 4630, 4635, 4640, 4805, 4810, 4815, 4820, 4825, 4830, 4835, 4840, 4845, 4850, 4905, 4910, 4946, 4930, 4935, 4940, 4945, 4950, 4960, 4965, 5060, 5165, 5170, 5172, 5178, 5185, 5190, 5192, 5195</t>
  </si>
  <si>
    <t>6305, 6310, 6315, 6405, 6410, 6415</t>
  </si>
  <si>
    <t>Total</t>
  </si>
  <si>
    <t>check</t>
  </si>
  <si>
    <t>SUMMARY FINANCIAL INFORMATION</t>
  </si>
  <si>
    <t>(Before Adjustments)</t>
  </si>
  <si>
    <t>DISTRIBUTION ASSETS:</t>
  </si>
  <si>
    <t>TOTAL DISTRIBUTION ASSETS</t>
  </si>
  <si>
    <t>NET FIXED DISTRIBUTION ASSETS:</t>
  </si>
  <si>
    <t>Total Distribution Assets (as above) - LESS:</t>
  </si>
  <si>
    <t>NET FIXED DISTRIBUTION ASSETS</t>
  </si>
  <si>
    <t>TOTAL ASSETS</t>
  </si>
  <si>
    <t>TOTAL LIABILITY AND EQUITY</t>
  </si>
  <si>
    <t>NET SALES REVENUE</t>
  </si>
  <si>
    <t>SALES OF ELECTRICITY NET OF COST OF POWER</t>
  </si>
  <si>
    <t>DISTRIBUTION REVENUE</t>
  </si>
  <si>
    <t>TOTAL DISTRIBUTION REVENUE</t>
  </si>
  <si>
    <t>DISTRIBUTION EXPENSES (before PILS):</t>
  </si>
  <si>
    <t>Smart Metering Operating</t>
  </si>
  <si>
    <t>TOTAL DISTRIBUTION EXPENSES (before PILs)</t>
  </si>
  <si>
    <t>NON-DISTRIBUTION EXPENSES</t>
  </si>
  <si>
    <t>GRAND TOTAL ALL ITEMS (AS ABOVE)</t>
  </si>
  <si>
    <t>WORKING CAPITAL CALCULATION</t>
  </si>
  <si>
    <t>Cost of Power</t>
  </si>
  <si>
    <t>TOTAL COST OF POWER</t>
  </si>
  <si>
    <t>Expenses</t>
  </si>
  <si>
    <t>Smart Meter Operation</t>
  </si>
  <si>
    <t>TOTAL EXPENSES</t>
  </si>
  <si>
    <t>TOTAL FOR WORKING CAPITAL CALCULATION</t>
  </si>
  <si>
    <t>EXPENSES OTHER THAN COST OF POWER AS ABOVE</t>
  </si>
  <si>
    <t>IDENTICAL TO SAME SECTION ABOVE - USED BY CONDITIONAL FORMULA TO SEE IF THE FORMULA HAS BEEN CHANGED (I.E., HAS THE NUMBER CHANGED) AND HIGHLIGHT THOSE CELLS</t>
  </si>
  <si>
    <t>&lt;&lt; Unadjusted Option</t>
  </si>
  <si>
    <t>&lt;&lt; Tier 2 Adjustmnet</t>
  </si>
  <si>
    <t>2-4 ADJUSTED ACCOUNTING DATA</t>
  </si>
  <si>
    <t>This Sheet summarizes the adjustments entered on previous sheets and calculates the adjusted amounts to be used in rate calculations.</t>
  </si>
  <si>
    <t>2011
Distribution (As per Application)</t>
  </si>
  <si>
    <t xml:space="preserve">Adjustments </t>
  </si>
  <si>
    <t>Accounts as Adjusted - Application</t>
  </si>
  <si>
    <t>Board Adjustment</t>
  </si>
  <si>
    <t>2011 Accounts as Adjusted for 2011 Rate Calculation</t>
  </si>
  <si>
    <t>Acct. No.</t>
  </si>
  <si>
    <t>(from INPUT 2)</t>
  </si>
  <si>
    <t>enter amount of the adjustment</t>
  </si>
  <si>
    <t xml:space="preserve">
+</t>
  </si>
  <si>
    <t>-
(enter as a negative amount)</t>
  </si>
  <si>
    <t>[and average of 05/06 for dist. assets &amp; wkg. cap. allow. calc.]</t>
  </si>
  <si>
    <t>Grouping for Minimum Reporting</t>
  </si>
  <si>
    <t>Distribution/   Non-Distribution</t>
  </si>
  <si>
    <t>YES</t>
  </si>
  <si>
    <t>&lt;&lt;used by conditional formatting re. display of groupings vs input</t>
  </si>
  <si>
    <t>Other Power Supply Expenses - Unclassified</t>
  </si>
  <si>
    <t>total from source sheet/summary &gt;&gt;</t>
  </si>
  <si>
    <t>check &gt;&gt;</t>
  </si>
  <si>
    <t>Smart Meter Expenses</t>
  </si>
  <si>
    <t>to pils</t>
  </si>
  <si>
    <t>PILS AMOUNT</t>
  </si>
  <si>
    <t>cross check</t>
  </si>
  <si>
    <t>3-1 RATE BASE</t>
  </si>
  <si>
    <t>Net Fixed Assets</t>
  </si>
  <si>
    <t>Working Capital Allowance</t>
  </si>
  <si>
    <t>Working Capital (from Sheet "2-4 ADJUSTED ACCOUNTING DATA")</t>
  </si>
  <si>
    <t>Working Capital Allowance @ 14.2%</t>
  </si>
  <si>
    <t>RATE BASE</t>
  </si>
  <si>
    <t>3-2 COST OF CAPITAL (Input)</t>
  </si>
  <si>
    <t>Cost of Capital</t>
  </si>
  <si>
    <t>Deemed Debt Rate and D/E Structures</t>
  </si>
  <si>
    <t>Rate Base: (from Sheet Ratebase Calc.)</t>
  </si>
  <si>
    <t>Debt Long-term Rate</t>
  </si>
  <si>
    <t>Deemed Long-term Deb</t>
  </si>
  <si>
    <t>Debt Short-term Rate</t>
  </si>
  <si>
    <t>Deemed Short-term Deb</t>
  </si>
  <si>
    <t>Deemed Equity</t>
  </si>
  <si>
    <t>Debt Rate (DR)</t>
  </si>
  <si>
    <t>Deemed or proposed Debt Rate for Revenue Requirement calculation.</t>
  </si>
  <si>
    <t>Return on Equity</t>
  </si>
  <si>
    <t>Utility's Proposed ROE</t>
  </si>
  <si>
    <t>Schedule 5-1: Weighted Debt Cost</t>
  </si>
  <si>
    <t>Long-Term Debt</t>
  </si>
  <si>
    <t>No.</t>
  </si>
  <si>
    <t xml:space="preserve">Description
</t>
  </si>
  <si>
    <t xml:space="preserve">Debt Holder
</t>
  </si>
  <si>
    <t>Is the Debt Holder Affiliated with the LDC?
(Y/N)</t>
  </si>
  <si>
    <t>Date of Issuance of Debt
(Date)</t>
  </si>
  <si>
    <t>Principal
($)</t>
  </si>
  <si>
    <t>Term
(Years)</t>
  </si>
  <si>
    <t>Actual Rate
(%)</t>
  </si>
  <si>
    <t xml:space="preserve">Debt Rate Used for Weighted Debt Rate Cost
</t>
  </si>
  <si>
    <t>Weighted Average Long-Term Debt Rate</t>
  </si>
  <si>
    <t>Deemed Short-term Debt</t>
  </si>
  <si>
    <t>OEB Rate</t>
  </si>
  <si>
    <t>Add 10 basis points</t>
  </si>
  <si>
    <t>OEB Deemed Short term rate</t>
  </si>
  <si>
    <t>4-1 DATA for PILS MODEL</t>
  </si>
  <si>
    <t>Item</t>
  </si>
  <si>
    <t>Source</t>
  </si>
  <si>
    <t>$ Amount
 as Adjusted</t>
  </si>
  <si>
    <t>Net Income before consideration of PILS</t>
  </si>
  <si>
    <t>Revenue Requirement other than PILS</t>
  </si>
  <si>
    <t>Sheet 5-1</t>
  </si>
  <si>
    <t>Distribution Expenses other than PILS and interest</t>
  </si>
  <si>
    <t>Sheet 2-4</t>
  </si>
  <si>
    <t>to detail</t>
  </si>
  <si>
    <t>(Note: "Book" interest expense and "book" income tax expense are not included in Distribution Expenses above)</t>
  </si>
  <si>
    <t>Calculated Interest</t>
  </si>
  <si>
    <t>Rate Base</t>
  </si>
  <si>
    <t>Sheet 3-1</t>
  </si>
  <si>
    <t xml:space="preserve"> x  Debt Component</t>
  </si>
  <si>
    <t>Sheet 3-2</t>
  </si>
  <si>
    <t xml:space="preserve"> x  Debt Rate reflected in Revenue Requirement</t>
  </si>
  <si>
    <t xml:space="preserve">          x  Debt Rate reflected in Revenue Requirement</t>
  </si>
  <si>
    <t>Target Net Income before consideration of PILS
(= Target Net Income reflecting PILS)</t>
  </si>
  <si>
    <t>OM&amp;A</t>
  </si>
  <si>
    <t>Depreciation</t>
  </si>
  <si>
    <t>4-2 OUTPUT from PILS MODEL</t>
  </si>
  <si>
    <t>PILS Amount from PILS Model</t>
  </si>
  <si>
    <t>Calculation of PILS on PILS</t>
  </si>
  <si>
    <t>Revenue Requirement before PILS</t>
  </si>
  <si>
    <t>PILS Revenue Requirement re: "Revenue Requirement before PILS"</t>
  </si>
  <si>
    <t>PILS Revenue Requirement re: PILS on PILS Revenue</t>
  </si>
  <si>
    <t xml:space="preserve">Revenue Requirement </t>
  </si>
  <si>
    <t>Distribution Expenses before PILS, add interest</t>
  </si>
  <si>
    <t>"Net Income"</t>
  </si>
  <si>
    <t>illustrative</t>
  </si>
  <si>
    <t>PILS on pre-PILS-revenue net income</t>
  </si>
  <si>
    <t>marginal rate to apply to PILS revenue</t>
  </si>
  <si>
    <t>total PILS</t>
  </si>
  <si>
    <t>Net income after PILS = Target After Tax Return</t>
  </si>
  <si>
    <t>5-1 SERVICE REVENUE REQUIREMENT</t>
  </si>
  <si>
    <t>This sheet calculates the Revenue Requirement using adjusted information from previous sheets and brings in the income tax amount from the PILS Model.</t>
  </si>
  <si>
    <t>Rate Base  (from sheet 3-1)</t>
  </si>
  <si>
    <t xml:space="preserve"> x  Cost of Capital </t>
  </si>
  <si>
    <t>Return on Ratebase</t>
  </si>
  <si>
    <t>Distribution Expenses
(from sheet "2-4 ADJUSTED ACCOUNTING DATA"</t>
  </si>
  <si>
    <t>Revenue Requirement Before Income Taxes</t>
  </si>
  <si>
    <t>Income Taxes - from PILS Model</t>
  </si>
  <si>
    <t>SERVICE REVENUE REQUIREMENT</t>
  </si>
  <si>
    <t>5-3 OTHER REGULATED CHARGES (Input)</t>
  </si>
  <si>
    <t>Description</t>
  </si>
  <si>
    <t>HANDBOOK REF.</t>
  </si>
  <si>
    <t xml:space="preserve">Charge Determinant
</t>
  </si>
  <si>
    <t>Total
$</t>
  </si>
  <si>
    <t>Comments</t>
  </si>
  <si>
    <t>RETAIL SERVICES REVENUE</t>
  </si>
  <si>
    <t>Establishing Service Agreements</t>
  </si>
  <si>
    <t>12.2.1</t>
  </si>
  <si>
    <t>Distributor-Consolidated Billing</t>
  </si>
  <si>
    <t>12.2.2</t>
  </si>
  <si>
    <t>account 4082</t>
  </si>
  <si>
    <t>Retailer-Consolidated Billing</t>
  </si>
  <si>
    <t>12.2.3</t>
  </si>
  <si>
    <t>SERVICE TRANSACTION REQUEST REVENUES</t>
  </si>
  <si>
    <t>12.2.4</t>
  </si>
  <si>
    <t>account 4084</t>
  </si>
  <si>
    <t xml:space="preserve">   RPP (formerly SSS)ADMINISTRATION CHARGE REVENUE</t>
  </si>
  <si>
    <t>account 4080b</t>
  </si>
  <si>
    <t>DISTRIBUTION WHEELING SERVICE REVENUE</t>
  </si>
  <si>
    <t>account 4080c, if applicable in 2004</t>
  </si>
  <si>
    <t>OTHER COMPONENTS OF "OTHER DISTRIBUTION REVENUE"</t>
  </si>
  <si>
    <t>accounts 4090, 4205-4215, 4220, 4240-5</t>
  </si>
  <si>
    <t>OTHER DISTRIBUTION REVENUE</t>
  </si>
  <si>
    <t>5-5 BASE REVENUE REQUIREMENT</t>
  </si>
  <si>
    <t>Service Revenue Requirement (from Sheet 5-1)</t>
  </si>
  <si>
    <t>LESS:</t>
  </si>
  <si>
    <t>Revenue Offsets:</t>
  </si>
  <si>
    <t>Board Approved Charges</t>
  </si>
  <si>
    <t xml:space="preserve">Specific Service Charges </t>
  </si>
  <si>
    <t>Late Payment Charges
(from Sheet 2-4 ADJUSTED ACCOUNTING DATA)</t>
  </si>
  <si>
    <t>Other Distribution Revenue (from Sheet 5-3)</t>
  </si>
  <si>
    <t>(from Sheet 2-4 ADJUSTED ACCOUNTING DATA)</t>
  </si>
  <si>
    <t>TOTAL REVENUE OFFSETS</t>
  </si>
  <si>
    <t>Base Revenue Requirement</t>
  </si>
  <si>
    <t>(defined as SERVICE REVENUE REQUIREMENT NET OF REVENUE OFFSETS)</t>
  </si>
  <si>
    <t xml:space="preserve">HIT "NEXT " BUTTON TO </t>
  </si>
  <si>
    <t>6-1 CUSTOMER CLASSES (Input)</t>
  </si>
  <si>
    <t>FILTER CLASSES</t>
  </si>
  <si>
    <t>Enter current and proposed customer classes</t>
  </si>
  <si>
    <t>Customer Classification</t>
  </si>
  <si>
    <t>Current</t>
  </si>
  <si>
    <t>Proposed</t>
  </si>
  <si>
    <t>Please update: "X" if applicable (delete if not applicable)</t>
  </si>
  <si>
    <t>item ref.</t>
  </si>
  <si>
    <t>no_of_subs</t>
  </si>
  <si>
    <t/>
  </si>
  <si>
    <t>RESIDENTIAL</t>
  </si>
  <si>
    <t>X</t>
  </si>
  <si>
    <t>Regular</t>
  </si>
  <si>
    <t>A</t>
  </si>
  <si>
    <t>B</t>
  </si>
  <si>
    <t>C</t>
  </si>
  <si>
    <t>D</t>
  </si>
  <si>
    <t>Time of Use</t>
  </si>
  <si>
    <t>Urban</t>
  </si>
  <si>
    <t>Suburban</t>
  </si>
  <si>
    <t>Other (specify) . . . . . . . .</t>
  </si>
  <si>
    <t>GENERAL SERVICE</t>
  </si>
  <si>
    <t>Less than 50 kW</t>
  </si>
  <si>
    <t>Less than 50 kW Time of Use</t>
  </si>
  <si>
    <t>Other &lt; 50 kW (specify) .</t>
  </si>
  <si>
    <t>Greater than 50 kW &lt; 1500 kW</t>
  </si>
  <si>
    <t>Greater than 50 kW (to 3000 kW)</t>
  </si>
  <si>
    <t>Greater than 1500 &lt; 5000  kW</t>
  </si>
  <si>
    <t>Greater than 50 kW Time of Use</t>
  </si>
  <si>
    <t>Other &gt; 50 kW (specify) .</t>
  </si>
  <si>
    <t>Intermediate Use</t>
  </si>
  <si>
    <t xml:space="preserve">  (3000 - 5000 kW)</t>
  </si>
  <si>
    <t xml:space="preserve">Intermediate Use </t>
  </si>
  <si>
    <t>Large Use (&gt; 5000 kW)</t>
  </si>
  <si>
    <t>Unmetered Scattered Load</t>
  </si>
  <si>
    <t>Sentinel Lighting</t>
  </si>
  <si>
    <t>Street Lighting</t>
  </si>
  <si>
    <t>Standby</t>
  </si>
  <si>
    <t xml:space="preserve">      GS &gt; 50 &lt; 1500 kW</t>
  </si>
  <si>
    <t>Back-up/Standby Power</t>
  </si>
  <si>
    <t xml:space="preserve">      GS &gt; 1500 kW</t>
  </si>
  <si>
    <t xml:space="preserve">      Large User (&gt; 5000 kW)</t>
  </si>
  <si>
    <t>6-2 DEMAND, RATES (Input)</t>
  </si>
  <si>
    <t>Enter customer numbers and demand data for 2008</t>
  </si>
  <si>
    <t>Average Number of Customers (Connections)</t>
  </si>
  <si>
    <t>Demand Data - kWh</t>
  </si>
  <si>
    <t>Demand Data - kW</t>
  </si>
  <si>
    <t>Volumetric Rate Type</t>
  </si>
  <si>
    <t>criteria_a</t>
  </si>
  <si>
    <t>criteria_b</t>
  </si>
  <si>
    <t>#</t>
  </si>
  <si>
    <t>MWh</t>
  </si>
  <si>
    <t>kW</t>
  </si>
  <si>
    <t>kWh</t>
  </si>
  <si>
    <t>TOTALS</t>
  </si>
  <si>
    <t>y</t>
  </si>
  <si>
    <t>6-3 Transformer Ownership (Input)</t>
  </si>
  <si>
    <t>$/kW</t>
  </si>
  <si>
    <t>7-2 ALLOCATION - Low Voltage Wheeling Costs</t>
  </si>
  <si>
    <t xml:space="preserve">Amount allocated on this sheet:--    
Low Voltage Wheeling Costs </t>
  </si>
  <si>
    <t>Retail Transmission Connection Rate ($)</t>
  </si>
  <si>
    <t>Basis for Allocation ($)
(rate x volume from 6-2)</t>
  </si>
  <si>
    <t>Allocation Percentages</t>
  </si>
  <si>
    <t>Allocated $</t>
  </si>
  <si>
    <t>Charge Deteminant</t>
  </si>
  <si>
    <t>Rate</t>
  </si>
  <si>
    <t>per KWh</t>
  </si>
  <si>
    <t>per kW</t>
  </si>
  <si>
    <t>per kWh/kW</t>
  </si>
  <si>
    <t>Requirement per 5-5</t>
  </si>
  <si>
    <t>Difference</t>
  </si>
  <si>
    <t>10-1 RATES SCHEDULE (Part 1)</t>
  </si>
  <si>
    <t>Schedule of Distribution Rates and Charges</t>
  </si>
  <si>
    <t>Effective May 1, 2011</t>
  </si>
  <si>
    <t>Customer Class</t>
  </si>
  <si>
    <t>Item Description</t>
  </si>
  <si>
    <t>Unit</t>
  </si>
  <si>
    <t>Rate
$</t>
  </si>
  <si>
    <t>include_line</t>
  </si>
  <si>
    <t>Monthly Service Charge</t>
  </si>
  <si>
    <t>per month</t>
  </si>
  <si>
    <t>Distribution Volumetric Rate</t>
  </si>
  <si>
    <t>per kWh</t>
  </si>
  <si>
    <t>Regulatory Assets</t>
  </si>
  <si>
    <t>10-4 Deficiency/Sufficiency Calculation</t>
  </si>
  <si>
    <t>Volumes from 6-2</t>
  </si>
  <si>
    <t>Rates from 10-1</t>
  </si>
  <si>
    <t>Calculated Revenue</t>
  </si>
  <si>
    <t>HIT "THIS STEP" BUTTON TO REFRESH FILTER</t>
  </si>
  <si>
    <t>Number of Customers
(Connections)</t>
  </si>
  <si>
    <t>2012 total kWh</t>
  </si>
  <si>
    <t>2012 total kW</t>
  </si>
  <si>
    <t>Rate per kWh ($)</t>
  </si>
  <si>
    <t>Rate per kW ($)</t>
  </si>
  <si>
    <t>Fixed Service Charge ($)</t>
  </si>
  <si>
    <t>Full Precision
$</t>
  </si>
  <si>
    <t>include</t>
  </si>
  <si>
    <t>TOC</t>
  </si>
  <si>
    <t>MIFRS Deferral Account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</si>
  <si>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</si>
  <si>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</si>
  <si>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</si>
  <si>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</si>
  <si>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</si>
  <si>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</si>
  <si>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</si>
  <si>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</si>
  <si>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</si>
  <si>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</si>
  <si>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</si>
  <si>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</si>
  <si>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RATES-Fixed Service Charge</t>
  </si>
  <si>
    <t>Residential</t>
  </si>
  <si>
    <t>GS &lt;50 kW</t>
  </si>
  <si>
    <t>GS &gt; 50 kW &lt; 1500 kW</t>
  </si>
  <si>
    <t>GS &gt; 1500 kW &lt; 5000 kW</t>
  </si>
  <si>
    <t>Large User</t>
  </si>
  <si>
    <t>Sentinel Lights</t>
  </si>
  <si>
    <t>Streetlighting</t>
  </si>
  <si>
    <t>GS &gt; 50 kW &lt; 1500 kW Standby</t>
  </si>
  <si>
    <t>GS &gt; 1500 kW &lt; 5000 kW Standby</t>
  </si>
  <si>
    <t>Large User Standby</t>
  </si>
  <si>
    <t>RATES-Variable</t>
  </si>
  <si>
    <t>NO. OF CUSTOMERS/CONNECTIONS</t>
  </si>
  <si>
    <t>LOAD DATA - kWh</t>
  </si>
  <si>
    <t>TOTAL</t>
  </si>
  <si>
    <t>LOAD DATA - kW</t>
  </si>
  <si>
    <t>DISTRIBUTION REVENUE-Fixed</t>
  </si>
  <si>
    <t>SubTotal</t>
  </si>
  <si>
    <t>DISTRIBUTION REVENUE-Variable</t>
  </si>
  <si>
    <t>DISTRIBUTION REVENUE-Total</t>
  </si>
  <si>
    <t>Plus Smart Meter Adder</t>
  </si>
  <si>
    <t>Base Revenue Requirement (withTOC)</t>
  </si>
  <si>
    <t xml:space="preserve">Effective May 1, 2008 </t>
  </si>
  <si>
    <t>LV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</si>
</sst>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452"/>
  <sheetViews>
    <sheetView tabSelected="1" workbookViewId="0" topLeftCell="A1">
      <selection activeCell="A1" sqref="A1"/>
    </sheetView>
  </sheetViews>
  <sheetFormatPr defaultColWidth="9.140625" defaultRowHeight="12.75"/>
  <sheetData>
    <row r="4" ht="12.75">
      <c r="H4" t="s">
        <v>0</v>
      </c>
    </row>
    <row r="5" ht="12.75">
      <c r="H5" t="s">
        <v>0</v>
      </c>
    </row>
    <row r="7" ht="12.75">
      <c r="B7" t="s">
        <v>1</v>
      </c>
    </row>
    <row r="8" ht="12.75">
      <c r="B8" t="s">
        <v>2</v>
      </c>
    </row>
    <row r="12" ht="12.75">
      <c r="A12" t="s">
        <v>3</v>
      </c>
    </row>
    <row r="13" spans="2:6" ht="12.75">
      <c r="B13" t="s">
        <v>4</v>
      </c>
      <c r="C13" t="s">
        <v>5</v>
      </c>
      <c r="D13">
        <v>2010</v>
      </c>
      <c r="E13">
        <v>2011</v>
      </c>
      <c r="F13">
        <v>2012</v>
      </c>
    </row>
    <row r="14" spans="4:6" ht="12.75">
      <c r="D14" t="s">
        <v>6</v>
      </c>
      <c r="E14" t="s">
        <v>6</v>
      </c>
      <c r="F14" t="s">
        <v>6</v>
      </c>
    </row>
    <row r="16" ht="12.75">
      <c r="B16" t="s">
        <v>7</v>
      </c>
    </row>
    <row r="17" spans="2:9" ht="12.75">
      <c r="B17">
        <v>1005</v>
      </c>
      <c r="C17" t="s">
        <v>8</v>
      </c>
      <c r="G17" t="str">
        <f>IF(B17=H17,"ok","not ok")</f>
        <v>ok</v>
      </c>
      <c r="H17">
        <v>1005</v>
      </c>
      <c r="I17" t="s">
        <v>8</v>
      </c>
    </row>
    <row r="18" spans="2:9" ht="12.75">
      <c r="B18">
        <v>1010</v>
      </c>
      <c r="C18" t="s">
        <v>9</v>
      </c>
      <c r="G18" t="str">
        <f aca="true" t="shared" si="0" ref="G18:G84">IF(B18=H18,"ok","not ok")</f>
        <v>ok</v>
      </c>
      <c r="H18">
        <v>1010</v>
      </c>
      <c r="I18" t="s">
        <v>9</v>
      </c>
    </row>
    <row r="19" spans="2:9" ht="12.75">
      <c r="B19">
        <v>1020</v>
      </c>
      <c r="C19" t="s">
        <v>10</v>
      </c>
      <c r="G19" t="str">
        <f t="shared" si="0"/>
        <v>ok</v>
      </c>
      <c r="H19">
        <v>1020</v>
      </c>
      <c r="I19" t="s">
        <v>10</v>
      </c>
    </row>
    <row r="20" spans="2:9" ht="12.75">
      <c r="B20">
        <v>1030</v>
      </c>
      <c r="C20" t="s">
        <v>11</v>
      </c>
      <c r="G20" t="str">
        <f t="shared" si="0"/>
        <v>ok</v>
      </c>
      <c r="H20">
        <v>1030</v>
      </c>
      <c r="I20" t="s">
        <v>11</v>
      </c>
    </row>
    <row r="21" spans="2:9" ht="12.75">
      <c r="B21">
        <v>1040</v>
      </c>
      <c r="C21" t="s">
        <v>12</v>
      </c>
      <c r="G21" t="str">
        <f t="shared" si="0"/>
        <v>ok</v>
      </c>
      <c r="H21">
        <v>1040</v>
      </c>
      <c r="I21" t="s">
        <v>12</v>
      </c>
    </row>
    <row r="22" spans="2:9" ht="12.75">
      <c r="B22">
        <v>1060</v>
      </c>
      <c r="C22" t="s">
        <v>13</v>
      </c>
      <c r="G22" t="str">
        <f t="shared" si="0"/>
        <v>ok</v>
      </c>
      <c r="H22">
        <v>1060</v>
      </c>
      <c r="I22" t="s">
        <v>13</v>
      </c>
    </row>
    <row r="23" spans="2:9" ht="12.75">
      <c r="B23">
        <v>1070</v>
      </c>
      <c r="C23" t="s">
        <v>14</v>
      </c>
      <c r="G23" t="str">
        <f t="shared" si="0"/>
        <v>ok</v>
      </c>
      <c r="H23">
        <v>1070</v>
      </c>
      <c r="I23" t="s">
        <v>14</v>
      </c>
    </row>
    <row r="24" spans="2:9" ht="12.75">
      <c r="B24">
        <v>1100</v>
      </c>
      <c r="C24" t="s">
        <v>15</v>
      </c>
      <c r="G24" t="str">
        <f t="shared" si="0"/>
        <v>ok</v>
      </c>
      <c r="H24">
        <v>1100</v>
      </c>
      <c r="I24" t="s">
        <v>15</v>
      </c>
    </row>
    <row r="25" spans="2:9" ht="12.75">
      <c r="B25">
        <v>1102</v>
      </c>
      <c r="C25" t="s">
        <v>16</v>
      </c>
      <c r="G25" t="str">
        <f t="shared" si="0"/>
        <v>ok</v>
      </c>
      <c r="H25">
        <v>1102</v>
      </c>
      <c r="I25" t="s">
        <v>16</v>
      </c>
    </row>
    <row r="26" spans="2:9" ht="12.75">
      <c r="B26">
        <v>1104</v>
      </c>
      <c r="C26" t="s">
        <v>17</v>
      </c>
      <c r="G26" t="str">
        <f t="shared" si="0"/>
        <v>ok</v>
      </c>
      <c r="H26">
        <v>1104</v>
      </c>
      <c r="I26" t="s">
        <v>17</v>
      </c>
    </row>
    <row r="27" spans="2:9" ht="12.75">
      <c r="B27">
        <v>1105</v>
      </c>
      <c r="C27" t="s">
        <v>18</v>
      </c>
      <c r="G27" t="str">
        <f t="shared" si="0"/>
        <v>ok</v>
      </c>
      <c r="H27">
        <v>1105</v>
      </c>
      <c r="I27" t="s">
        <v>18</v>
      </c>
    </row>
    <row r="28" spans="2:9" ht="12.75">
      <c r="B28">
        <v>1110</v>
      </c>
      <c r="C28" t="s">
        <v>19</v>
      </c>
      <c r="G28" t="str">
        <f t="shared" si="0"/>
        <v>ok</v>
      </c>
      <c r="H28">
        <v>1110</v>
      </c>
      <c r="I28" t="s">
        <v>19</v>
      </c>
    </row>
    <row r="29" spans="2:9" ht="12.75">
      <c r="B29">
        <v>1120</v>
      </c>
      <c r="C29" t="s">
        <v>20</v>
      </c>
      <c r="G29" t="str">
        <f t="shared" si="0"/>
        <v>ok</v>
      </c>
      <c r="H29">
        <v>1120</v>
      </c>
      <c r="I29" t="s">
        <v>20</v>
      </c>
    </row>
    <row r="30" spans="2:9" ht="12.75">
      <c r="B30">
        <v>1130</v>
      </c>
      <c r="C30" t="s">
        <v>21</v>
      </c>
      <c r="G30" t="str">
        <f t="shared" si="0"/>
        <v>ok</v>
      </c>
      <c r="H30">
        <v>1130</v>
      </c>
      <c r="I30" t="s">
        <v>21</v>
      </c>
    </row>
    <row r="31" spans="2:9" ht="12.75">
      <c r="B31">
        <v>1140</v>
      </c>
      <c r="C31" t="s">
        <v>22</v>
      </c>
      <c r="G31" t="str">
        <f t="shared" si="0"/>
        <v>ok</v>
      </c>
      <c r="H31">
        <v>1140</v>
      </c>
      <c r="I31" t="s">
        <v>22</v>
      </c>
    </row>
    <row r="32" spans="2:9" ht="12.75">
      <c r="B32">
        <v>1150</v>
      </c>
      <c r="C32" t="s">
        <v>23</v>
      </c>
      <c r="G32" t="str">
        <f t="shared" si="0"/>
        <v>ok</v>
      </c>
      <c r="H32">
        <v>1150</v>
      </c>
      <c r="I32" t="s">
        <v>23</v>
      </c>
    </row>
    <row r="33" spans="2:9" ht="12.75">
      <c r="B33">
        <v>1170</v>
      </c>
      <c r="C33" t="s">
        <v>24</v>
      </c>
      <c r="G33" t="str">
        <f t="shared" si="0"/>
        <v>ok</v>
      </c>
      <c r="H33">
        <v>1170</v>
      </c>
      <c r="I33" t="s">
        <v>24</v>
      </c>
    </row>
    <row r="34" spans="2:9" ht="12.75">
      <c r="B34">
        <v>1180</v>
      </c>
      <c r="C34" t="s">
        <v>25</v>
      </c>
      <c r="G34" t="str">
        <f t="shared" si="0"/>
        <v>ok</v>
      </c>
      <c r="H34">
        <v>1180</v>
      </c>
      <c r="I34" t="s">
        <v>25</v>
      </c>
    </row>
    <row r="35" spans="2:9" ht="12.75">
      <c r="B35">
        <v>1190</v>
      </c>
      <c r="C35" t="s">
        <v>26</v>
      </c>
      <c r="G35" t="str">
        <f t="shared" si="0"/>
        <v>ok</v>
      </c>
      <c r="H35">
        <v>1190</v>
      </c>
      <c r="I35" t="s">
        <v>26</v>
      </c>
    </row>
    <row r="36" spans="2:9" ht="12.75">
      <c r="B36">
        <v>1200</v>
      </c>
      <c r="C36" t="s">
        <v>27</v>
      </c>
      <c r="G36" t="str">
        <f t="shared" si="0"/>
        <v>ok</v>
      </c>
      <c r="H36">
        <v>1200</v>
      </c>
      <c r="I36" t="s">
        <v>27</v>
      </c>
    </row>
    <row r="37" spans="2:9" ht="12.75">
      <c r="B37">
        <v>1210</v>
      </c>
      <c r="C37" t="s">
        <v>28</v>
      </c>
      <c r="G37" t="str">
        <f t="shared" si="0"/>
        <v>ok</v>
      </c>
      <c r="H37">
        <v>1210</v>
      </c>
      <c r="I37" t="s">
        <v>28</v>
      </c>
    </row>
    <row r="38" spans="2:9" ht="12.75">
      <c r="B38">
        <v>1305</v>
      </c>
      <c r="C38" t="s">
        <v>29</v>
      </c>
      <c r="G38" t="str">
        <f t="shared" si="0"/>
        <v>ok</v>
      </c>
      <c r="H38">
        <v>1305</v>
      </c>
      <c r="I38" t="s">
        <v>29</v>
      </c>
    </row>
    <row r="39" spans="2:9" ht="12.75">
      <c r="B39">
        <v>1330</v>
      </c>
      <c r="C39" t="s">
        <v>30</v>
      </c>
      <c r="G39" t="str">
        <f t="shared" si="0"/>
        <v>ok</v>
      </c>
      <c r="H39">
        <v>1330</v>
      </c>
      <c r="I39" t="s">
        <v>30</v>
      </c>
    </row>
    <row r="40" spans="2:9" ht="12.75">
      <c r="B40">
        <v>1340</v>
      </c>
      <c r="C40" t="s">
        <v>31</v>
      </c>
      <c r="G40" t="str">
        <f t="shared" si="0"/>
        <v>ok</v>
      </c>
      <c r="H40">
        <v>1340</v>
      </c>
      <c r="I40" t="s">
        <v>31</v>
      </c>
    </row>
    <row r="41" spans="2:9" ht="12.75">
      <c r="B41">
        <v>1350</v>
      </c>
      <c r="C41" t="s">
        <v>32</v>
      </c>
      <c r="G41" t="str">
        <f t="shared" si="0"/>
        <v>ok</v>
      </c>
      <c r="H41">
        <v>1350</v>
      </c>
      <c r="I41" t="s">
        <v>32</v>
      </c>
    </row>
    <row r="42" spans="2:9" ht="12.75">
      <c r="B42">
        <v>1405</v>
      </c>
      <c r="C42" t="s">
        <v>33</v>
      </c>
      <c r="G42" t="str">
        <f t="shared" si="0"/>
        <v>ok</v>
      </c>
      <c r="H42">
        <v>1405</v>
      </c>
      <c r="I42" t="s">
        <v>33</v>
      </c>
    </row>
    <row r="43" spans="2:9" ht="12.75">
      <c r="B43">
        <v>1408</v>
      </c>
      <c r="C43" t="s">
        <v>34</v>
      </c>
      <c r="G43" t="str">
        <f t="shared" si="0"/>
        <v>ok</v>
      </c>
      <c r="H43">
        <v>1408</v>
      </c>
      <c r="I43" t="s">
        <v>34</v>
      </c>
    </row>
    <row r="44" spans="2:9" ht="12.75">
      <c r="B44">
        <v>1410</v>
      </c>
      <c r="C44" t="s">
        <v>35</v>
      </c>
      <c r="G44" t="str">
        <f t="shared" si="0"/>
        <v>ok</v>
      </c>
      <c r="H44">
        <v>1410</v>
      </c>
      <c r="I44" t="s">
        <v>35</v>
      </c>
    </row>
    <row r="45" spans="2:9" ht="12.75">
      <c r="B45">
        <v>1415</v>
      </c>
      <c r="C45" t="s">
        <v>36</v>
      </c>
      <c r="G45" t="str">
        <f t="shared" si="0"/>
        <v>ok</v>
      </c>
      <c r="H45">
        <v>1415</v>
      </c>
      <c r="I45" t="s">
        <v>36</v>
      </c>
    </row>
    <row r="46" spans="2:9" ht="12.75">
      <c r="B46">
        <v>1425</v>
      </c>
      <c r="C46" t="s">
        <v>37</v>
      </c>
      <c r="G46" t="str">
        <f t="shared" si="0"/>
        <v>ok</v>
      </c>
      <c r="H46">
        <v>1425</v>
      </c>
      <c r="I46" t="s">
        <v>37</v>
      </c>
    </row>
    <row r="47" spans="2:9" ht="12.75">
      <c r="B47">
        <v>1445</v>
      </c>
      <c r="C47" t="s">
        <v>38</v>
      </c>
      <c r="G47" t="str">
        <f t="shared" si="0"/>
        <v>ok</v>
      </c>
      <c r="H47">
        <v>1445</v>
      </c>
      <c r="I47" t="s">
        <v>38</v>
      </c>
    </row>
    <row r="48" spans="2:9" ht="12.75">
      <c r="B48">
        <v>1455</v>
      </c>
      <c r="C48" t="s">
        <v>39</v>
      </c>
      <c r="G48" t="str">
        <f t="shared" si="0"/>
        <v>ok</v>
      </c>
      <c r="H48">
        <v>1455</v>
      </c>
      <c r="I48" t="s">
        <v>39</v>
      </c>
    </row>
    <row r="49" spans="2:9" ht="12.75">
      <c r="B49">
        <v>1460</v>
      </c>
      <c r="C49" t="s">
        <v>40</v>
      </c>
      <c r="G49" t="str">
        <f t="shared" si="0"/>
        <v>ok</v>
      </c>
      <c r="H49">
        <v>1460</v>
      </c>
      <c r="I49" t="s">
        <v>40</v>
      </c>
    </row>
    <row r="50" spans="2:9" ht="12.75">
      <c r="B50">
        <v>1465</v>
      </c>
      <c r="C50" t="s">
        <v>41</v>
      </c>
      <c r="G50" t="str">
        <f t="shared" si="0"/>
        <v>ok</v>
      </c>
      <c r="H50">
        <v>1465</v>
      </c>
      <c r="I50" t="s">
        <v>41</v>
      </c>
    </row>
    <row r="51" spans="2:9" ht="12.75">
      <c r="B51">
        <v>1470</v>
      </c>
      <c r="C51" t="s">
        <v>42</v>
      </c>
      <c r="G51" t="str">
        <f t="shared" si="0"/>
        <v>ok</v>
      </c>
      <c r="H51">
        <v>1470</v>
      </c>
      <c r="I51" t="s">
        <v>42</v>
      </c>
    </row>
    <row r="52" spans="2:9" ht="12.75">
      <c r="B52">
        <v>1475</v>
      </c>
      <c r="C52" t="s">
        <v>43</v>
      </c>
      <c r="G52" t="str">
        <f t="shared" si="0"/>
        <v>ok</v>
      </c>
      <c r="H52">
        <v>1475</v>
      </c>
      <c r="I52" t="s">
        <v>43</v>
      </c>
    </row>
    <row r="53" spans="2:9" ht="12.75">
      <c r="B53">
        <v>1480</v>
      </c>
      <c r="C53" t="s">
        <v>44</v>
      </c>
      <c r="G53" t="str">
        <f t="shared" si="0"/>
        <v>ok</v>
      </c>
      <c r="H53">
        <v>1480</v>
      </c>
      <c r="I53" t="s">
        <v>44</v>
      </c>
    </row>
    <row r="54" spans="2:9" ht="12.75">
      <c r="B54">
        <v>1485</v>
      </c>
      <c r="C54" t="s">
        <v>45</v>
      </c>
      <c r="G54" t="str">
        <f t="shared" si="0"/>
        <v>ok</v>
      </c>
      <c r="H54">
        <v>1485</v>
      </c>
      <c r="I54" t="s">
        <v>45</v>
      </c>
    </row>
    <row r="55" spans="2:9" ht="12.75">
      <c r="B55">
        <v>1490</v>
      </c>
      <c r="C55" t="s">
        <v>46</v>
      </c>
      <c r="G55" t="str">
        <f t="shared" si="0"/>
        <v>ok</v>
      </c>
      <c r="H55">
        <v>1490</v>
      </c>
      <c r="I55" t="s">
        <v>46</v>
      </c>
    </row>
    <row r="56" spans="2:9" ht="12.75">
      <c r="B56">
        <v>1505</v>
      </c>
      <c r="C56" t="s">
        <v>47</v>
      </c>
      <c r="G56" t="str">
        <f t="shared" si="0"/>
        <v>ok</v>
      </c>
      <c r="H56">
        <v>1505</v>
      </c>
      <c r="I56" t="s">
        <v>47</v>
      </c>
    </row>
    <row r="57" spans="2:9" ht="12.75">
      <c r="B57">
        <v>1508</v>
      </c>
      <c r="C57" t="s">
        <v>48</v>
      </c>
      <c r="G57" t="str">
        <f t="shared" si="0"/>
        <v>ok</v>
      </c>
      <c r="H57">
        <v>1508</v>
      </c>
      <c r="I57" t="s">
        <v>48</v>
      </c>
    </row>
    <row r="58" spans="2:9" ht="12.75">
      <c r="B58">
        <v>1510</v>
      </c>
      <c r="C58" t="s">
        <v>49</v>
      </c>
      <c r="G58" t="str">
        <f t="shared" si="0"/>
        <v>ok</v>
      </c>
      <c r="H58">
        <v>1510</v>
      </c>
      <c r="I58" t="s">
        <v>49</v>
      </c>
    </row>
    <row r="59" spans="2:9" ht="12.75">
      <c r="B59">
        <v>1515</v>
      </c>
      <c r="C59" t="s">
        <v>50</v>
      </c>
      <c r="G59" t="str">
        <f t="shared" si="0"/>
        <v>ok</v>
      </c>
      <c r="H59">
        <v>1515</v>
      </c>
      <c r="I59" t="s">
        <v>50</v>
      </c>
    </row>
    <row r="60" spans="2:9" ht="12.75">
      <c r="B60">
        <v>1516</v>
      </c>
      <c r="C60" t="s">
        <v>51</v>
      </c>
      <c r="G60" t="str">
        <f t="shared" si="0"/>
        <v>ok</v>
      </c>
      <c r="H60">
        <v>1516</v>
      </c>
      <c r="I60" t="s">
        <v>51</v>
      </c>
    </row>
    <row r="61" spans="2:9" ht="12.75">
      <c r="B61">
        <v>1518</v>
      </c>
      <c r="C61" t="s">
        <v>52</v>
      </c>
      <c r="G61" t="str">
        <f t="shared" si="0"/>
        <v>ok</v>
      </c>
      <c r="H61">
        <v>1518</v>
      </c>
      <c r="I61" t="s">
        <v>52</v>
      </c>
    </row>
    <row r="62" spans="2:9" ht="12.75">
      <c r="B62">
        <v>1520</v>
      </c>
      <c r="C62" t="s">
        <v>53</v>
      </c>
      <c r="G62" t="str">
        <f t="shared" si="0"/>
        <v>ok</v>
      </c>
      <c r="H62">
        <v>1520</v>
      </c>
      <c r="I62" t="s">
        <v>53</v>
      </c>
    </row>
    <row r="63" spans="2:9" ht="12.75">
      <c r="B63">
        <v>1525</v>
      </c>
      <c r="C63" t="s">
        <v>54</v>
      </c>
      <c r="G63" t="str">
        <f t="shared" si="0"/>
        <v>ok</v>
      </c>
      <c r="H63">
        <v>1525</v>
      </c>
      <c r="I63" t="s">
        <v>54</v>
      </c>
    </row>
    <row r="64" spans="2:9" ht="12.75">
      <c r="B64">
        <v>1530</v>
      </c>
      <c r="C64" t="s">
        <v>55</v>
      </c>
      <c r="G64" t="str">
        <f t="shared" si="0"/>
        <v>ok</v>
      </c>
      <c r="H64">
        <v>1530</v>
      </c>
      <c r="I64" t="s">
        <v>55</v>
      </c>
    </row>
    <row r="65" spans="2:9" ht="12.75">
      <c r="B65">
        <v>1540</v>
      </c>
      <c r="C65" t="s">
        <v>56</v>
      </c>
      <c r="G65" t="str">
        <f t="shared" si="0"/>
        <v>ok</v>
      </c>
      <c r="H65">
        <v>1540</v>
      </c>
      <c r="I65" t="s">
        <v>56</v>
      </c>
    </row>
    <row r="66" spans="2:9" ht="12.75">
      <c r="B66">
        <v>1545</v>
      </c>
      <c r="C66" t="s">
        <v>57</v>
      </c>
      <c r="G66" t="str">
        <f t="shared" si="0"/>
        <v>ok</v>
      </c>
      <c r="H66">
        <v>1545</v>
      </c>
      <c r="I66" t="s">
        <v>57</v>
      </c>
    </row>
    <row r="67" spans="2:9" ht="12.75">
      <c r="B67">
        <v>1548</v>
      </c>
      <c r="C67" t="s">
        <v>58</v>
      </c>
      <c r="G67" t="str">
        <f t="shared" si="0"/>
        <v>ok</v>
      </c>
      <c r="H67">
        <v>1548</v>
      </c>
      <c r="I67" t="s">
        <v>58</v>
      </c>
    </row>
    <row r="68" spans="2:3" ht="12.75">
      <c r="B68">
        <v>1550</v>
      </c>
      <c r="C68" t="s">
        <v>59</v>
      </c>
    </row>
    <row r="69" spans="2:3" ht="12.75">
      <c r="B69">
        <v>1555</v>
      </c>
      <c r="C69" t="s">
        <v>60</v>
      </c>
    </row>
    <row r="70" spans="2:3" ht="12.75">
      <c r="B70">
        <v>1556</v>
      </c>
      <c r="C70" t="s">
        <v>61</v>
      </c>
    </row>
    <row r="71" spans="2:9" ht="12.75">
      <c r="B71">
        <v>1560</v>
      </c>
      <c r="C71" t="s">
        <v>62</v>
      </c>
      <c r="G71" t="str">
        <f t="shared" si="0"/>
        <v>ok</v>
      </c>
      <c r="H71">
        <v>1560</v>
      </c>
      <c r="I71" t="s">
        <v>62</v>
      </c>
    </row>
    <row r="72" spans="2:9" ht="12.75">
      <c r="B72">
        <v>1562</v>
      </c>
      <c r="C72" t="s">
        <v>63</v>
      </c>
      <c r="G72" t="str">
        <f t="shared" si="0"/>
        <v>ok</v>
      </c>
      <c r="H72">
        <v>1562</v>
      </c>
      <c r="I72" t="s">
        <v>63</v>
      </c>
    </row>
    <row r="73" spans="2:9" ht="12.75">
      <c r="B73">
        <v>1563</v>
      </c>
      <c r="C73" t="s">
        <v>64</v>
      </c>
      <c r="G73" t="str">
        <f t="shared" si="0"/>
        <v>ok</v>
      </c>
      <c r="H73">
        <v>1563</v>
      </c>
      <c r="I73" t="s">
        <v>65</v>
      </c>
    </row>
    <row r="74" spans="2:9" ht="12.75">
      <c r="B74">
        <v>1565</v>
      </c>
      <c r="C74" t="s">
        <v>66</v>
      </c>
      <c r="G74" t="str">
        <f t="shared" si="0"/>
        <v>ok</v>
      </c>
      <c r="H74">
        <v>1565</v>
      </c>
      <c r="I74" t="s">
        <v>67</v>
      </c>
    </row>
    <row r="75" spans="2:9" ht="12.75">
      <c r="B75">
        <v>1570</v>
      </c>
      <c r="C75" t="s">
        <v>68</v>
      </c>
      <c r="G75" t="str">
        <f t="shared" si="0"/>
        <v>ok</v>
      </c>
      <c r="H75">
        <v>1570</v>
      </c>
      <c r="I75" t="s">
        <v>68</v>
      </c>
    </row>
    <row r="76" spans="2:9" ht="12.75">
      <c r="B76">
        <v>1571</v>
      </c>
      <c r="C76" t="s">
        <v>69</v>
      </c>
      <c r="G76" t="str">
        <f t="shared" si="0"/>
        <v>ok</v>
      </c>
      <c r="H76">
        <v>1571</v>
      </c>
      <c r="I76" t="s">
        <v>69</v>
      </c>
    </row>
    <row r="77" spans="2:9" ht="12.75">
      <c r="B77">
        <v>1572</v>
      </c>
      <c r="C77" t="s">
        <v>70</v>
      </c>
      <c r="G77" t="str">
        <f t="shared" si="0"/>
        <v>ok</v>
      </c>
      <c r="H77">
        <v>1572</v>
      </c>
      <c r="I77" t="s">
        <v>70</v>
      </c>
    </row>
    <row r="78" spans="2:9" ht="12.75">
      <c r="B78">
        <v>1574</v>
      </c>
      <c r="C78" t="s">
        <v>71</v>
      </c>
      <c r="G78" t="str">
        <f t="shared" si="0"/>
        <v>ok</v>
      </c>
      <c r="H78">
        <v>1574</v>
      </c>
      <c r="I78" t="s">
        <v>71</v>
      </c>
    </row>
    <row r="79" spans="2:9" ht="12.75">
      <c r="B79">
        <v>1580</v>
      </c>
      <c r="C79" t="s">
        <v>72</v>
      </c>
      <c r="G79" t="str">
        <f t="shared" si="0"/>
        <v>ok</v>
      </c>
      <c r="H79">
        <v>1580</v>
      </c>
      <c r="I79" t="s">
        <v>72</v>
      </c>
    </row>
    <row r="80" spans="2:9" ht="12.75">
      <c r="B80">
        <v>1582</v>
      </c>
      <c r="C80" t="s">
        <v>73</v>
      </c>
      <c r="G80" t="str">
        <f t="shared" si="0"/>
        <v>ok</v>
      </c>
      <c r="H80">
        <v>1582</v>
      </c>
      <c r="I80" t="s">
        <v>73</v>
      </c>
    </row>
    <row r="81" spans="2:9" ht="12.75">
      <c r="B81">
        <v>1584</v>
      </c>
      <c r="C81" t="s">
        <v>74</v>
      </c>
      <c r="G81" t="str">
        <f t="shared" si="0"/>
        <v>ok</v>
      </c>
      <c r="H81">
        <v>1584</v>
      </c>
      <c r="I81" t="s">
        <v>74</v>
      </c>
    </row>
    <row r="82" spans="2:9" ht="12.75">
      <c r="B82">
        <v>1586</v>
      </c>
      <c r="C82" t="s">
        <v>75</v>
      </c>
      <c r="G82" t="str">
        <f t="shared" si="0"/>
        <v>ok</v>
      </c>
      <c r="H82">
        <v>1586</v>
      </c>
      <c r="I82" t="s">
        <v>75</v>
      </c>
    </row>
    <row r="83" spans="2:9" ht="12.75">
      <c r="B83">
        <v>1588</v>
      </c>
      <c r="C83" t="s">
        <v>76</v>
      </c>
      <c r="G83" t="str">
        <f t="shared" si="0"/>
        <v>ok</v>
      </c>
      <c r="H83">
        <v>1588</v>
      </c>
      <c r="I83" t="s">
        <v>76</v>
      </c>
    </row>
    <row r="84" spans="2:9" ht="12.75">
      <c r="B84">
        <v>1590</v>
      </c>
      <c r="C84" t="s">
        <v>77</v>
      </c>
      <c r="G84" t="str">
        <f t="shared" si="0"/>
        <v>ok</v>
      </c>
      <c r="H84">
        <v>1590</v>
      </c>
      <c r="I84" t="s">
        <v>78</v>
      </c>
    </row>
    <row r="85" spans="2:9" ht="12.75">
      <c r="B85">
        <v>1605</v>
      </c>
      <c r="C85" t="s">
        <v>79</v>
      </c>
      <c r="G85" t="str">
        <f aca="true" t="shared" si="1" ref="G85:G148">IF(B85=H85,"ok","not ok")</f>
        <v>ok</v>
      </c>
      <c r="H85">
        <v>1605</v>
      </c>
      <c r="I85" t="s">
        <v>79</v>
      </c>
    </row>
    <row r="86" spans="2:9" ht="12.75">
      <c r="B86">
        <v>1606</v>
      </c>
      <c r="C86" t="s">
        <v>80</v>
      </c>
      <c r="G86" t="str">
        <f t="shared" si="1"/>
        <v>ok</v>
      </c>
      <c r="H86">
        <v>1606</v>
      </c>
      <c r="I86" t="s">
        <v>80</v>
      </c>
    </row>
    <row r="87" spans="2:9" ht="12.75">
      <c r="B87">
        <v>1608</v>
      </c>
      <c r="C87" t="s">
        <v>81</v>
      </c>
      <c r="G87" t="str">
        <f t="shared" si="1"/>
        <v>ok</v>
      </c>
      <c r="H87">
        <v>1608</v>
      </c>
      <c r="I87" t="s">
        <v>81</v>
      </c>
    </row>
    <row r="88" spans="2:9" ht="12.75">
      <c r="B88">
        <v>1610</v>
      </c>
      <c r="C88" t="s">
        <v>82</v>
      </c>
      <c r="G88" t="str">
        <f t="shared" si="1"/>
        <v>ok</v>
      </c>
      <c r="H88">
        <v>1610</v>
      </c>
      <c r="I88" t="s">
        <v>82</v>
      </c>
    </row>
    <row r="89" spans="2:9" ht="12.75">
      <c r="B89">
        <v>1615</v>
      </c>
      <c r="C89" t="s">
        <v>83</v>
      </c>
      <c r="G89" t="str">
        <f t="shared" si="1"/>
        <v>ok</v>
      </c>
      <c r="H89">
        <v>1615</v>
      </c>
      <c r="I89" t="s">
        <v>83</v>
      </c>
    </row>
    <row r="90" spans="2:9" ht="12.75">
      <c r="B90">
        <v>1616</v>
      </c>
      <c r="C90" t="s">
        <v>84</v>
      </c>
      <c r="G90" t="str">
        <f t="shared" si="1"/>
        <v>ok</v>
      </c>
      <c r="H90">
        <v>1616</v>
      </c>
      <c r="I90" t="s">
        <v>84</v>
      </c>
    </row>
    <row r="91" spans="2:9" ht="12.75">
      <c r="B91">
        <v>1620</v>
      </c>
      <c r="C91" t="s">
        <v>85</v>
      </c>
      <c r="G91" t="str">
        <f t="shared" si="1"/>
        <v>ok</v>
      </c>
      <c r="H91">
        <v>1620</v>
      </c>
      <c r="I91" t="s">
        <v>85</v>
      </c>
    </row>
    <row r="92" spans="2:9" ht="12.75">
      <c r="B92">
        <v>1630</v>
      </c>
      <c r="C92" t="s">
        <v>86</v>
      </c>
      <c r="G92" t="str">
        <f t="shared" si="1"/>
        <v>ok</v>
      </c>
      <c r="H92">
        <v>1630</v>
      </c>
      <c r="I92" t="s">
        <v>86</v>
      </c>
    </row>
    <row r="93" spans="2:9" ht="12.75">
      <c r="B93">
        <v>1635</v>
      </c>
      <c r="C93" t="s">
        <v>87</v>
      </c>
      <c r="G93" t="str">
        <f t="shared" si="1"/>
        <v>ok</v>
      </c>
      <c r="H93">
        <v>1635</v>
      </c>
      <c r="I93" t="s">
        <v>87</v>
      </c>
    </row>
    <row r="94" spans="2:9" ht="12.75">
      <c r="B94">
        <v>1640</v>
      </c>
      <c r="C94" t="s">
        <v>88</v>
      </c>
      <c r="G94" t="str">
        <f t="shared" si="1"/>
        <v>ok</v>
      </c>
      <c r="H94">
        <v>1640</v>
      </c>
      <c r="I94" t="s">
        <v>88</v>
      </c>
    </row>
    <row r="95" spans="2:9" ht="12.75">
      <c r="B95">
        <v>1645</v>
      </c>
      <c r="C95" t="s">
        <v>89</v>
      </c>
      <c r="G95" t="str">
        <f t="shared" si="1"/>
        <v>ok</v>
      </c>
      <c r="H95">
        <v>1645</v>
      </c>
      <c r="I95" t="s">
        <v>89</v>
      </c>
    </row>
    <row r="96" spans="2:9" ht="12.75">
      <c r="B96">
        <v>1650</v>
      </c>
      <c r="C96" t="s">
        <v>90</v>
      </c>
      <c r="G96" t="str">
        <f t="shared" si="1"/>
        <v>ok</v>
      </c>
      <c r="H96">
        <v>1650</v>
      </c>
      <c r="I96" t="s">
        <v>90</v>
      </c>
    </row>
    <row r="97" spans="2:9" ht="12.75">
      <c r="B97">
        <v>1655</v>
      </c>
      <c r="C97" t="s">
        <v>91</v>
      </c>
      <c r="G97" t="str">
        <f t="shared" si="1"/>
        <v>ok</v>
      </c>
      <c r="H97">
        <v>1655</v>
      </c>
      <c r="I97" t="s">
        <v>91</v>
      </c>
    </row>
    <row r="98" spans="2:9" ht="12.75">
      <c r="B98">
        <v>1660</v>
      </c>
      <c r="C98" t="s">
        <v>92</v>
      </c>
      <c r="G98" t="str">
        <f t="shared" si="1"/>
        <v>ok</v>
      </c>
      <c r="H98">
        <v>1660</v>
      </c>
      <c r="I98" t="s">
        <v>92</v>
      </c>
    </row>
    <row r="99" spans="2:9" ht="12.75">
      <c r="B99">
        <v>1665</v>
      </c>
      <c r="C99" t="s">
        <v>93</v>
      </c>
      <c r="G99" t="str">
        <f t="shared" si="1"/>
        <v>ok</v>
      </c>
      <c r="H99">
        <v>1665</v>
      </c>
      <c r="I99" t="s">
        <v>93</v>
      </c>
    </row>
    <row r="100" spans="2:9" ht="12.75">
      <c r="B100">
        <v>1670</v>
      </c>
      <c r="C100" t="s">
        <v>94</v>
      </c>
      <c r="G100" t="str">
        <f t="shared" si="1"/>
        <v>ok</v>
      </c>
      <c r="H100">
        <v>1670</v>
      </c>
      <c r="I100" t="s">
        <v>94</v>
      </c>
    </row>
    <row r="101" spans="2:9" ht="12.75">
      <c r="B101">
        <v>1675</v>
      </c>
      <c r="C101" t="s">
        <v>95</v>
      </c>
      <c r="G101" t="str">
        <f t="shared" si="1"/>
        <v>ok</v>
      </c>
      <c r="H101">
        <v>1675</v>
      </c>
      <c r="I101" t="s">
        <v>95</v>
      </c>
    </row>
    <row r="102" spans="2:9" ht="12.75">
      <c r="B102">
        <v>1680</v>
      </c>
      <c r="C102" t="s">
        <v>96</v>
      </c>
      <c r="G102" t="str">
        <f t="shared" si="1"/>
        <v>ok</v>
      </c>
      <c r="H102">
        <v>1680</v>
      </c>
      <c r="I102" t="s">
        <v>96</v>
      </c>
    </row>
    <row r="103" spans="2:9" ht="12.75">
      <c r="B103">
        <v>1685</v>
      </c>
      <c r="C103" t="s">
        <v>97</v>
      </c>
      <c r="G103" t="str">
        <f t="shared" si="1"/>
        <v>ok</v>
      </c>
      <c r="H103">
        <v>1685</v>
      </c>
      <c r="I103" t="s">
        <v>97</v>
      </c>
    </row>
    <row r="104" spans="2:9" ht="12.75">
      <c r="B104">
        <v>1705</v>
      </c>
      <c r="C104" t="s">
        <v>83</v>
      </c>
      <c r="G104" t="str">
        <f t="shared" si="1"/>
        <v>ok</v>
      </c>
      <c r="H104">
        <v>1705</v>
      </c>
      <c r="I104" t="s">
        <v>83</v>
      </c>
    </row>
    <row r="105" spans="2:9" ht="12.75">
      <c r="B105">
        <v>1706</v>
      </c>
      <c r="C105" t="s">
        <v>84</v>
      </c>
      <c r="G105" t="str">
        <f t="shared" si="1"/>
        <v>ok</v>
      </c>
      <c r="H105">
        <v>1706</v>
      </c>
      <c r="I105" t="s">
        <v>84</v>
      </c>
    </row>
    <row r="106" spans="2:9" ht="12.75">
      <c r="B106">
        <v>1708</v>
      </c>
      <c r="C106" t="s">
        <v>85</v>
      </c>
      <c r="G106" t="str">
        <f t="shared" si="1"/>
        <v>ok</v>
      </c>
      <c r="H106">
        <v>1708</v>
      </c>
      <c r="I106" t="s">
        <v>85</v>
      </c>
    </row>
    <row r="107" spans="2:9" ht="12.75">
      <c r="B107">
        <v>1710</v>
      </c>
      <c r="C107" t="s">
        <v>86</v>
      </c>
      <c r="G107" t="str">
        <f t="shared" si="1"/>
        <v>ok</v>
      </c>
      <c r="H107">
        <v>1710</v>
      </c>
      <c r="I107" t="s">
        <v>86</v>
      </c>
    </row>
    <row r="108" spans="2:9" ht="12.75">
      <c r="B108">
        <v>1715</v>
      </c>
      <c r="C108" t="s">
        <v>98</v>
      </c>
      <c r="G108" t="str">
        <f t="shared" si="1"/>
        <v>ok</v>
      </c>
      <c r="H108">
        <v>1715</v>
      </c>
      <c r="I108" t="s">
        <v>98</v>
      </c>
    </row>
    <row r="109" spans="2:9" ht="12.75">
      <c r="B109">
        <v>1720</v>
      </c>
      <c r="C109" t="s">
        <v>99</v>
      </c>
      <c r="G109" t="str">
        <f t="shared" si="1"/>
        <v>ok</v>
      </c>
      <c r="H109">
        <v>1720</v>
      </c>
      <c r="I109" t="s">
        <v>99</v>
      </c>
    </row>
    <row r="110" spans="2:9" ht="12.75">
      <c r="B110">
        <v>1725</v>
      </c>
      <c r="C110" t="s">
        <v>100</v>
      </c>
      <c r="G110" t="str">
        <f t="shared" si="1"/>
        <v>ok</v>
      </c>
      <c r="H110">
        <v>1725</v>
      </c>
      <c r="I110" t="s">
        <v>100</v>
      </c>
    </row>
    <row r="111" spans="2:9" ht="12.75">
      <c r="B111">
        <v>1730</v>
      </c>
      <c r="C111" t="s">
        <v>101</v>
      </c>
      <c r="G111" t="str">
        <f t="shared" si="1"/>
        <v>ok</v>
      </c>
      <c r="H111">
        <v>1730</v>
      </c>
      <c r="I111" t="s">
        <v>101</v>
      </c>
    </row>
    <row r="112" spans="2:9" ht="12.75">
      <c r="B112">
        <v>1735</v>
      </c>
      <c r="C112" t="s">
        <v>102</v>
      </c>
      <c r="G112" t="str">
        <f t="shared" si="1"/>
        <v>ok</v>
      </c>
      <c r="H112">
        <v>1735</v>
      </c>
      <c r="I112" t="s">
        <v>102</v>
      </c>
    </row>
    <row r="113" spans="2:9" ht="12.75">
      <c r="B113">
        <v>1740</v>
      </c>
      <c r="C113" t="s">
        <v>103</v>
      </c>
      <c r="G113" t="str">
        <f t="shared" si="1"/>
        <v>ok</v>
      </c>
      <c r="H113">
        <v>1740</v>
      </c>
      <c r="I113" t="s">
        <v>103</v>
      </c>
    </row>
    <row r="114" spans="2:9" ht="12.75">
      <c r="B114">
        <v>1745</v>
      </c>
      <c r="C114" t="s">
        <v>104</v>
      </c>
      <c r="G114" t="str">
        <f t="shared" si="1"/>
        <v>ok</v>
      </c>
      <c r="H114">
        <v>1745</v>
      </c>
      <c r="I114" t="s">
        <v>104</v>
      </c>
    </row>
    <row r="115" spans="2:9" ht="12.75">
      <c r="B115">
        <v>1805</v>
      </c>
      <c r="C115" t="s">
        <v>83</v>
      </c>
      <c r="E115">
        <v>4445889.1</v>
      </c>
      <c r="F115">
        <v>4445889.1</v>
      </c>
      <c r="G115" t="str">
        <f t="shared" si="1"/>
        <v>ok</v>
      </c>
      <c r="H115">
        <v>1805</v>
      </c>
      <c r="I115" t="s">
        <v>83</v>
      </c>
    </row>
    <row r="116" spans="2:9" ht="12.75">
      <c r="B116">
        <v>1806</v>
      </c>
      <c r="C116" t="s">
        <v>84</v>
      </c>
      <c r="E116">
        <v>1808582</v>
      </c>
      <c r="F116">
        <v>1808582</v>
      </c>
      <c r="G116" t="str">
        <f t="shared" si="1"/>
        <v>ok</v>
      </c>
      <c r="H116">
        <v>1806</v>
      </c>
      <c r="I116" t="s">
        <v>84</v>
      </c>
    </row>
    <row r="117" spans="2:9" ht="12.75">
      <c r="B117">
        <v>1808</v>
      </c>
      <c r="C117" t="s">
        <v>85</v>
      </c>
      <c r="E117">
        <v>18648112</v>
      </c>
      <c r="F117">
        <v>24108822</v>
      </c>
      <c r="G117" t="str">
        <f t="shared" si="1"/>
        <v>ok</v>
      </c>
      <c r="H117">
        <v>1808</v>
      </c>
      <c r="I117" t="s">
        <v>85</v>
      </c>
    </row>
    <row r="118" spans="2:9" ht="12.75">
      <c r="B118">
        <v>1810</v>
      </c>
      <c r="C118" t="s">
        <v>86</v>
      </c>
      <c r="G118" t="str">
        <f t="shared" si="1"/>
        <v>ok</v>
      </c>
      <c r="H118">
        <v>1810</v>
      </c>
      <c r="I118" t="s">
        <v>86</v>
      </c>
    </row>
    <row r="119" spans="2:9" ht="12.75">
      <c r="B119">
        <v>1815</v>
      </c>
      <c r="C119" t="s">
        <v>105</v>
      </c>
      <c r="E119">
        <v>61664199</v>
      </c>
      <c r="F119">
        <v>62325117</v>
      </c>
      <c r="G119" t="str">
        <f t="shared" si="1"/>
        <v>ok</v>
      </c>
      <c r="H119">
        <v>1815</v>
      </c>
      <c r="I119" t="s">
        <v>105</v>
      </c>
    </row>
    <row r="120" spans="2:9" ht="12.75">
      <c r="B120">
        <v>1820</v>
      </c>
      <c r="C120" t="s">
        <v>106</v>
      </c>
      <c r="E120">
        <v>51840764</v>
      </c>
      <c r="F120">
        <v>62274102</v>
      </c>
      <c r="G120" t="str">
        <f t="shared" si="1"/>
        <v>ok</v>
      </c>
      <c r="H120">
        <v>1820</v>
      </c>
      <c r="I120" t="s">
        <v>106</v>
      </c>
    </row>
    <row r="121" spans="2:9" ht="12.75">
      <c r="B121">
        <v>1825</v>
      </c>
      <c r="C121" t="s">
        <v>107</v>
      </c>
      <c r="G121" t="str">
        <f t="shared" si="1"/>
        <v>ok</v>
      </c>
      <c r="H121">
        <v>1825</v>
      </c>
      <c r="I121" t="s">
        <v>107</v>
      </c>
    </row>
    <row r="122" spans="2:9" ht="12.75">
      <c r="B122">
        <v>1830</v>
      </c>
      <c r="C122" t="s">
        <v>108</v>
      </c>
      <c r="E122">
        <v>59925600</v>
      </c>
      <c r="F122">
        <v>68203819</v>
      </c>
      <c r="G122" t="str">
        <f t="shared" si="1"/>
        <v>ok</v>
      </c>
      <c r="H122">
        <v>1830</v>
      </c>
      <c r="I122" t="s">
        <v>108</v>
      </c>
    </row>
    <row r="123" spans="2:9" ht="12.75">
      <c r="B123">
        <v>1835</v>
      </c>
      <c r="C123" t="s">
        <v>101</v>
      </c>
      <c r="E123">
        <v>43864407</v>
      </c>
      <c r="F123">
        <v>51610458</v>
      </c>
      <c r="G123" t="str">
        <f t="shared" si="1"/>
        <v>ok</v>
      </c>
      <c r="H123">
        <v>1835</v>
      </c>
      <c r="I123" t="s">
        <v>101</v>
      </c>
    </row>
    <row r="124" spans="2:9" ht="12.75">
      <c r="B124">
        <v>1840</v>
      </c>
      <c r="C124" t="s">
        <v>102</v>
      </c>
      <c r="E124">
        <v>57536724</v>
      </c>
      <c r="F124">
        <v>64420095</v>
      </c>
      <c r="G124" t="str">
        <f t="shared" si="1"/>
        <v>ok</v>
      </c>
      <c r="H124">
        <v>1840</v>
      </c>
      <c r="I124" t="s">
        <v>102</v>
      </c>
    </row>
    <row r="125" spans="2:9" ht="12.75">
      <c r="B125">
        <v>1845</v>
      </c>
      <c r="C125" t="s">
        <v>103</v>
      </c>
      <c r="E125">
        <v>66563377</v>
      </c>
      <c r="F125">
        <v>78046566</v>
      </c>
      <c r="G125" t="str">
        <f t="shared" si="1"/>
        <v>ok</v>
      </c>
      <c r="H125">
        <v>1845</v>
      </c>
      <c r="I125" t="s">
        <v>103</v>
      </c>
    </row>
    <row r="126" spans="2:9" ht="12.75">
      <c r="B126">
        <v>1850</v>
      </c>
      <c r="C126" t="s">
        <v>109</v>
      </c>
      <c r="E126">
        <v>45290862</v>
      </c>
      <c r="F126">
        <v>53401248</v>
      </c>
      <c r="G126" t="str">
        <f t="shared" si="1"/>
        <v>ok</v>
      </c>
      <c r="H126">
        <v>1850</v>
      </c>
      <c r="I126" t="s">
        <v>109</v>
      </c>
    </row>
    <row r="127" spans="2:9" ht="12.75">
      <c r="B127">
        <v>1855</v>
      </c>
      <c r="C127" t="s">
        <v>110</v>
      </c>
      <c r="E127">
        <v>45995059</v>
      </c>
      <c r="F127">
        <v>54630833</v>
      </c>
      <c r="G127" t="str">
        <f t="shared" si="1"/>
        <v>ok</v>
      </c>
      <c r="H127">
        <v>1855</v>
      </c>
      <c r="I127" t="s">
        <v>110</v>
      </c>
    </row>
    <row r="128" spans="2:9" ht="12.75">
      <c r="B128">
        <v>1860</v>
      </c>
      <c r="C128" t="s">
        <v>111</v>
      </c>
      <c r="E128">
        <f>46139675+10353925-588997</f>
        <v>55904603</v>
      </c>
      <c r="F128">
        <f>47452800-588997+10271346+82579</f>
        <v>57217728</v>
      </c>
      <c r="G128" t="str">
        <f t="shared" si="1"/>
        <v>ok</v>
      </c>
      <c r="H128">
        <v>1860</v>
      </c>
      <c r="I128" t="s">
        <v>111</v>
      </c>
    </row>
    <row r="129" spans="2:9" ht="12.75">
      <c r="B129">
        <v>1865</v>
      </c>
      <c r="C129" t="s">
        <v>112</v>
      </c>
      <c r="G129" t="str">
        <f t="shared" si="1"/>
        <v>ok</v>
      </c>
      <c r="H129">
        <v>1865</v>
      </c>
      <c r="I129" t="s">
        <v>112</v>
      </c>
    </row>
    <row r="130" spans="2:9" ht="12.75">
      <c r="B130">
        <v>1870</v>
      </c>
      <c r="C130" t="s">
        <v>113</v>
      </c>
      <c r="G130" t="str">
        <f t="shared" si="1"/>
        <v>ok</v>
      </c>
      <c r="H130">
        <v>1870</v>
      </c>
      <c r="I130" t="s">
        <v>113</v>
      </c>
    </row>
    <row r="131" spans="2:9" ht="12.75">
      <c r="B131">
        <v>1875</v>
      </c>
      <c r="C131" t="s">
        <v>114</v>
      </c>
      <c r="G131" t="str">
        <f t="shared" si="1"/>
        <v>ok</v>
      </c>
      <c r="H131">
        <v>1875</v>
      </c>
      <c r="I131" t="s">
        <v>114</v>
      </c>
    </row>
    <row r="132" spans="2:9" ht="12.75">
      <c r="B132">
        <v>1905</v>
      </c>
      <c r="C132" t="s">
        <v>83</v>
      </c>
      <c r="E132">
        <v>863044.99</v>
      </c>
      <c r="F132">
        <v>4863044.99</v>
      </c>
      <c r="G132" t="str">
        <f t="shared" si="1"/>
        <v>ok</v>
      </c>
      <c r="H132">
        <v>1905</v>
      </c>
      <c r="I132" t="s">
        <v>83</v>
      </c>
    </row>
    <row r="133" spans="2:9" ht="12.75">
      <c r="B133">
        <v>1906</v>
      </c>
      <c r="C133" t="s">
        <v>84</v>
      </c>
      <c r="E133">
        <v>28541</v>
      </c>
      <c r="F133">
        <v>28541</v>
      </c>
      <c r="G133" t="str">
        <f t="shared" si="1"/>
        <v>ok</v>
      </c>
      <c r="H133">
        <v>1906</v>
      </c>
      <c r="I133" t="s">
        <v>84</v>
      </c>
    </row>
    <row r="134" spans="2:9" ht="12.75">
      <c r="B134">
        <v>1908</v>
      </c>
      <c r="C134" t="s">
        <v>85</v>
      </c>
      <c r="E134">
        <v>36893077</v>
      </c>
      <c r="F134">
        <v>37606276</v>
      </c>
      <c r="G134" t="str">
        <f t="shared" si="1"/>
        <v>ok</v>
      </c>
      <c r="H134">
        <v>1908</v>
      </c>
      <c r="I134" t="s">
        <v>85</v>
      </c>
    </row>
    <row r="135" spans="2:9" ht="12.75">
      <c r="B135">
        <v>1910</v>
      </c>
      <c r="C135" t="s">
        <v>86</v>
      </c>
      <c r="G135" t="str">
        <f t="shared" si="1"/>
        <v>ok</v>
      </c>
      <c r="H135">
        <v>1910</v>
      </c>
      <c r="I135" t="s">
        <v>86</v>
      </c>
    </row>
    <row r="136" spans="2:9" ht="12.75">
      <c r="B136">
        <v>1915</v>
      </c>
      <c r="C136" t="s">
        <v>115</v>
      </c>
      <c r="E136">
        <v>1764723</v>
      </c>
      <c r="F136">
        <v>1994636</v>
      </c>
      <c r="G136" t="str">
        <f t="shared" si="1"/>
        <v>ok</v>
      </c>
      <c r="H136">
        <v>1915</v>
      </c>
      <c r="I136" t="s">
        <v>115</v>
      </c>
    </row>
    <row r="137" spans="2:9" ht="12.75">
      <c r="B137">
        <v>1920</v>
      </c>
      <c r="C137" t="s">
        <v>116</v>
      </c>
      <c r="E137">
        <f>4858650-423111</f>
        <v>4435539</v>
      </c>
      <c r="F137">
        <f>6230052-423111</f>
        <v>5806941</v>
      </c>
      <c r="G137" t="str">
        <f t="shared" si="1"/>
        <v>ok</v>
      </c>
      <c r="H137">
        <v>1920</v>
      </c>
      <c r="I137" t="s">
        <v>116</v>
      </c>
    </row>
    <row r="138" spans="2:9" ht="12.75">
      <c r="B138">
        <v>1925</v>
      </c>
      <c r="C138" t="s">
        <v>117</v>
      </c>
      <c r="E138">
        <f>27026187-1251435</f>
        <v>25774752</v>
      </c>
      <c r="F138">
        <f>45345480-1251435</f>
        <v>44094045</v>
      </c>
      <c r="G138" t="str">
        <f t="shared" si="1"/>
        <v>ok</v>
      </c>
      <c r="H138">
        <v>1925</v>
      </c>
      <c r="I138" t="s">
        <v>117</v>
      </c>
    </row>
    <row r="139" spans="2:9" ht="12.75">
      <c r="B139">
        <v>1930</v>
      </c>
      <c r="C139" t="s">
        <v>118</v>
      </c>
      <c r="E139">
        <v>8382358</v>
      </c>
      <c r="F139">
        <v>10806490</v>
      </c>
      <c r="G139" t="str">
        <f t="shared" si="1"/>
        <v>ok</v>
      </c>
      <c r="H139">
        <v>1930</v>
      </c>
      <c r="I139" t="s">
        <v>118</v>
      </c>
    </row>
    <row r="140" spans="2:9" ht="12.75">
      <c r="B140">
        <v>1935</v>
      </c>
      <c r="C140" t="s">
        <v>119</v>
      </c>
      <c r="E140">
        <v>51448</v>
      </c>
      <c r="F140">
        <v>51448</v>
      </c>
      <c r="G140" t="str">
        <f t="shared" si="1"/>
        <v>ok</v>
      </c>
      <c r="H140">
        <v>1935</v>
      </c>
      <c r="I140" t="s">
        <v>119</v>
      </c>
    </row>
    <row r="141" spans="2:9" ht="12.75">
      <c r="B141">
        <v>1940</v>
      </c>
      <c r="C141" t="s">
        <v>120</v>
      </c>
      <c r="E141">
        <v>4146635</v>
      </c>
      <c r="F141">
        <v>4746691</v>
      </c>
      <c r="G141" t="str">
        <f t="shared" si="1"/>
        <v>ok</v>
      </c>
      <c r="H141">
        <v>1940</v>
      </c>
      <c r="I141" t="s">
        <v>120</v>
      </c>
    </row>
    <row r="142" spans="2:9" ht="12.75">
      <c r="B142">
        <v>1945</v>
      </c>
      <c r="C142" t="s">
        <v>121</v>
      </c>
      <c r="E142">
        <v>147406</v>
      </c>
      <c r="F142">
        <v>147406</v>
      </c>
      <c r="G142" t="str">
        <f t="shared" si="1"/>
        <v>ok</v>
      </c>
      <c r="H142">
        <v>1945</v>
      </c>
      <c r="I142" t="s">
        <v>121</v>
      </c>
    </row>
    <row r="143" spans="2:9" ht="12.75">
      <c r="B143">
        <v>1950</v>
      </c>
      <c r="C143" t="s">
        <v>122</v>
      </c>
      <c r="G143" t="str">
        <f t="shared" si="1"/>
        <v>ok</v>
      </c>
      <c r="H143">
        <v>1950</v>
      </c>
      <c r="I143" t="s">
        <v>122</v>
      </c>
    </row>
    <row r="144" spans="2:9" ht="12.75">
      <c r="B144">
        <v>1955</v>
      </c>
      <c r="C144" t="s">
        <v>123</v>
      </c>
      <c r="E144">
        <v>1343673</v>
      </c>
      <c r="F144">
        <v>1435181</v>
      </c>
      <c r="G144" t="str">
        <f t="shared" si="1"/>
        <v>ok</v>
      </c>
      <c r="H144">
        <v>1955</v>
      </c>
      <c r="I144" t="s">
        <v>123</v>
      </c>
    </row>
    <row r="145" spans="2:9" ht="12.75">
      <c r="B145">
        <v>1960</v>
      </c>
      <c r="C145" t="s">
        <v>124</v>
      </c>
      <c r="E145">
        <v>252276</v>
      </c>
      <c r="F145">
        <v>328315</v>
      </c>
      <c r="G145" t="str">
        <f t="shared" si="1"/>
        <v>ok</v>
      </c>
      <c r="H145">
        <v>1960</v>
      </c>
      <c r="I145" t="s">
        <v>124</v>
      </c>
    </row>
    <row r="146" spans="2:9" ht="12.75">
      <c r="B146">
        <v>1965</v>
      </c>
      <c r="C146" t="s">
        <v>125</v>
      </c>
      <c r="G146" t="str">
        <f t="shared" si="1"/>
        <v>ok</v>
      </c>
      <c r="H146">
        <v>1965</v>
      </c>
      <c r="I146" t="s">
        <v>125</v>
      </c>
    </row>
    <row r="147" spans="2:9" ht="12.75">
      <c r="B147">
        <v>1970</v>
      </c>
      <c r="C147" t="s">
        <v>126</v>
      </c>
      <c r="E147">
        <v>789919</v>
      </c>
      <c r="F147">
        <v>789919</v>
      </c>
      <c r="G147" t="str">
        <f t="shared" si="1"/>
        <v>ok</v>
      </c>
      <c r="H147">
        <v>1970</v>
      </c>
      <c r="I147" t="s">
        <v>126</v>
      </c>
    </row>
    <row r="148" spans="2:9" ht="12.75">
      <c r="B148">
        <v>1975</v>
      </c>
      <c r="C148" t="s">
        <v>127</v>
      </c>
      <c r="E148">
        <v>39548</v>
      </c>
      <c r="F148">
        <v>39548</v>
      </c>
      <c r="G148" t="str">
        <f t="shared" si="1"/>
        <v>ok</v>
      </c>
      <c r="H148">
        <v>1975</v>
      </c>
      <c r="I148" t="s">
        <v>127</v>
      </c>
    </row>
    <row r="149" spans="2:9" ht="12.75">
      <c r="B149">
        <v>1980</v>
      </c>
      <c r="C149" t="s">
        <v>128</v>
      </c>
      <c r="E149">
        <v>8109385</v>
      </c>
      <c r="F149">
        <v>9890303</v>
      </c>
      <c r="G149" t="str">
        <f aca="true" t="shared" si="2" ref="G149:G212">IF(B149=H149,"ok","not ok")</f>
        <v>ok</v>
      </c>
      <c r="H149">
        <v>1980</v>
      </c>
      <c r="I149" t="s">
        <v>128</v>
      </c>
    </row>
    <row r="150" spans="2:9" ht="12.75">
      <c r="B150">
        <v>1985</v>
      </c>
      <c r="C150" t="s">
        <v>129</v>
      </c>
      <c r="G150" t="str">
        <f t="shared" si="2"/>
        <v>ok</v>
      </c>
      <c r="H150">
        <v>1985</v>
      </c>
      <c r="I150" t="s">
        <v>129</v>
      </c>
    </row>
    <row r="151" spans="2:9" ht="12.75">
      <c r="B151">
        <v>1990</v>
      </c>
      <c r="C151" t="s">
        <v>130</v>
      </c>
      <c r="G151" t="str">
        <f t="shared" si="2"/>
        <v>ok</v>
      </c>
      <c r="H151">
        <v>1990</v>
      </c>
      <c r="I151" t="s">
        <v>130</v>
      </c>
    </row>
    <row r="152" spans="2:9" ht="12.75">
      <c r="B152">
        <v>1995</v>
      </c>
      <c r="C152" t="s">
        <v>131</v>
      </c>
      <c r="E152">
        <f>-15409336-1418622</f>
        <v>-16827958</v>
      </c>
      <c r="F152">
        <f>-32607525-1418622</f>
        <v>-34026147</v>
      </c>
      <c r="G152" t="str">
        <f t="shared" si="2"/>
        <v>ok</v>
      </c>
      <c r="H152">
        <v>1995</v>
      </c>
      <c r="I152" t="s">
        <v>131</v>
      </c>
    </row>
    <row r="153" spans="2:9" ht="12.75">
      <c r="B153">
        <v>2005</v>
      </c>
      <c r="C153" t="s">
        <v>132</v>
      </c>
      <c r="G153" t="str">
        <f t="shared" si="2"/>
        <v>ok</v>
      </c>
      <c r="H153">
        <v>2005</v>
      </c>
      <c r="I153" t="s">
        <v>132</v>
      </c>
    </row>
    <row r="154" spans="2:9" ht="12.75">
      <c r="B154">
        <v>2010</v>
      </c>
      <c r="C154" t="s">
        <v>133</v>
      </c>
      <c r="G154" t="str">
        <f t="shared" si="2"/>
        <v>ok</v>
      </c>
      <c r="H154">
        <v>2010</v>
      </c>
      <c r="I154" t="s">
        <v>133</v>
      </c>
    </row>
    <row r="155" spans="2:9" ht="12.75">
      <c r="B155">
        <v>2020</v>
      </c>
      <c r="C155" t="s">
        <v>134</v>
      </c>
      <c r="G155" t="str">
        <f t="shared" si="2"/>
        <v>ok</v>
      </c>
      <c r="H155">
        <v>2020</v>
      </c>
      <c r="I155" t="s">
        <v>134</v>
      </c>
    </row>
    <row r="156" spans="2:9" ht="12.75">
      <c r="B156">
        <v>2030</v>
      </c>
      <c r="C156" t="s">
        <v>135</v>
      </c>
      <c r="G156" t="str">
        <f t="shared" si="2"/>
        <v>ok</v>
      </c>
      <c r="H156">
        <v>2030</v>
      </c>
      <c r="I156" t="s">
        <v>135</v>
      </c>
    </row>
    <row r="157" spans="2:9" ht="12.75">
      <c r="B157">
        <v>2040</v>
      </c>
      <c r="C157" t="s">
        <v>136</v>
      </c>
      <c r="G157" t="str">
        <f t="shared" si="2"/>
        <v>ok</v>
      </c>
      <c r="H157">
        <v>2040</v>
      </c>
      <c r="I157" t="s">
        <v>136</v>
      </c>
    </row>
    <row r="158" spans="2:9" ht="12.75">
      <c r="B158">
        <v>2050</v>
      </c>
      <c r="C158" t="s">
        <v>137</v>
      </c>
      <c r="G158" t="str">
        <f t="shared" si="2"/>
        <v>ok</v>
      </c>
      <c r="H158">
        <v>2050</v>
      </c>
      <c r="I158" t="s">
        <v>137</v>
      </c>
    </row>
    <row r="159" spans="2:9" ht="12.75">
      <c r="B159">
        <v>2055</v>
      </c>
      <c r="C159" t="s">
        <v>138</v>
      </c>
      <c r="G159" t="str">
        <f t="shared" si="2"/>
        <v>ok</v>
      </c>
      <c r="H159">
        <v>2055</v>
      </c>
      <c r="I159" t="s">
        <v>138</v>
      </c>
    </row>
    <row r="160" spans="2:9" ht="12.75">
      <c r="B160">
        <v>2060</v>
      </c>
      <c r="C160" t="s">
        <v>139</v>
      </c>
      <c r="G160" t="str">
        <f t="shared" si="2"/>
        <v>ok</v>
      </c>
      <c r="H160">
        <v>2060</v>
      </c>
      <c r="I160" t="s">
        <v>139</v>
      </c>
    </row>
    <row r="161" spans="2:9" ht="12.75">
      <c r="B161">
        <v>2065</v>
      </c>
      <c r="C161" t="s">
        <v>140</v>
      </c>
      <c r="G161" t="str">
        <f t="shared" si="2"/>
        <v>ok</v>
      </c>
      <c r="H161">
        <v>2065</v>
      </c>
      <c r="I161" t="s">
        <v>140</v>
      </c>
    </row>
    <row r="162" spans="2:9" ht="12.75">
      <c r="B162">
        <v>2070</v>
      </c>
      <c r="C162" t="s">
        <v>141</v>
      </c>
      <c r="G162" t="str">
        <f t="shared" si="2"/>
        <v>ok</v>
      </c>
      <c r="H162">
        <v>2070</v>
      </c>
      <c r="I162" t="s">
        <v>141</v>
      </c>
    </row>
    <row r="163" spans="2:9" ht="12.75">
      <c r="B163">
        <v>2075</v>
      </c>
      <c r="C163" t="s">
        <v>142</v>
      </c>
      <c r="G163" t="str">
        <f t="shared" si="2"/>
        <v>ok</v>
      </c>
      <c r="H163">
        <v>2075</v>
      </c>
      <c r="I163" t="s">
        <v>142</v>
      </c>
    </row>
    <row r="164" spans="2:9" ht="12.75">
      <c r="B164">
        <v>2105</v>
      </c>
      <c r="C164" t="s">
        <v>143</v>
      </c>
      <c r="E164">
        <f>-36984054+187088-2950908</f>
        <v>-39747874</v>
      </c>
      <c r="F164">
        <f>-73811908+187088+374176-2986888-2950908-10390+104677</f>
        <v>-79094153</v>
      </c>
      <c r="G164" t="str">
        <f t="shared" si="2"/>
        <v>ok</v>
      </c>
      <c r="H164">
        <v>2105</v>
      </c>
      <c r="I164" t="s">
        <v>144</v>
      </c>
    </row>
    <row r="165" spans="2:9" ht="12.75">
      <c r="B165">
        <v>2120</v>
      </c>
      <c r="C165" t="s">
        <v>145</v>
      </c>
      <c r="G165" t="str">
        <f t="shared" si="2"/>
        <v>ok</v>
      </c>
      <c r="H165">
        <v>2120</v>
      </c>
      <c r="I165" t="s">
        <v>145</v>
      </c>
    </row>
    <row r="166" spans="2:9" ht="12.75">
      <c r="B166">
        <v>2140</v>
      </c>
      <c r="C166" t="s">
        <v>146</v>
      </c>
      <c r="G166" t="str">
        <f t="shared" si="2"/>
        <v>ok</v>
      </c>
      <c r="H166">
        <v>2140</v>
      </c>
      <c r="I166" t="s">
        <v>146</v>
      </c>
    </row>
    <row r="167" spans="2:9" ht="12.75">
      <c r="B167">
        <v>2160</v>
      </c>
      <c r="C167" t="s">
        <v>147</v>
      </c>
      <c r="G167" t="str">
        <f t="shared" si="2"/>
        <v>ok</v>
      </c>
      <c r="H167">
        <v>2160</v>
      </c>
      <c r="I167" t="s">
        <v>147</v>
      </c>
    </row>
    <row r="168" spans="2:9" ht="12.75">
      <c r="B168">
        <v>2180</v>
      </c>
      <c r="C168" t="s">
        <v>148</v>
      </c>
      <c r="G168" t="str">
        <f t="shared" si="2"/>
        <v>ok</v>
      </c>
      <c r="H168">
        <v>2180</v>
      </c>
      <c r="I168" t="s">
        <v>148</v>
      </c>
    </row>
    <row r="169" spans="2:9" ht="12.75">
      <c r="B169">
        <v>2205</v>
      </c>
      <c r="C169" t="s">
        <v>149</v>
      </c>
      <c r="G169" t="str">
        <f t="shared" si="2"/>
        <v>ok</v>
      </c>
      <c r="H169">
        <v>2205</v>
      </c>
      <c r="I169" t="s">
        <v>149</v>
      </c>
    </row>
    <row r="170" spans="2:9" ht="12.75">
      <c r="B170">
        <v>2208</v>
      </c>
      <c r="C170" t="s">
        <v>150</v>
      </c>
      <c r="G170" t="str">
        <f t="shared" si="2"/>
        <v>ok</v>
      </c>
      <c r="H170">
        <v>2208</v>
      </c>
      <c r="I170" t="s">
        <v>150</v>
      </c>
    </row>
    <row r="171" spans="2:9" ht="12.75">
      <c r="B171">
        <v>2210</v>
      </c>
      <c r="C171" t="s">
        <v>151</v>
      </c>
      <c r="G171" t="str">
        <f t="shared" si="2"/>
        <v>ok</v>
      </c>
      <c r="H171">
        <v>2210</v>
      </c>
      <c r="I171" t="s">
        <v>151</v>
      </c>
    </row>
    <row r="172" spans="2:9" ht="12.75">
      <c r="B172">
        <v>2215</v>
      </c>
      <c r="C172" t="s">
        <v>152</v>
      </c>
      <c r="G172" t="str">
        <f t="shared" si="2"/>
        <v>ok</v>
      </c>
      <c r="H172">
        <v>2215</v>
      </c>
      <c r="I172" t="s">
        <v>152</v>
      </c>
    </row>
    <row r="173" spans="2:9" ht="12.75">
      <c r="B173">
        <v>2220</v>
      </c>
      <c r="C173" t="s">
        <v>153</v>
      </c>
      <c r="G173" t="str">
        <f t="shared" si="2"/>
        <v>ok</v>
      </c>
      <c r="H173">
        <v>2220</v>
      </c>
      <c r="I173" t="s">
        <v>153</v>
      </c>
    </row>
    <row r="174" spans="2:9" ht="12.75">
      <c r="B174">
        <v>2225</v>
      </c>
      <c r="C174" t="s">
        <v>154</v>
      </c>
      <c r="G174" t="str">
        <f t="shared" si="2"/>
        <v>ok</v>
      </c>
      <c r="H174">
        <v>2225</v>
      </c>
      <c r="I174" t="s">
        <v>154</v>
      </c>
    </row>
    <row r="175" spans="2:9" ht="12.75">
      <c r="B175">
        <v>2240</v>
      </c>
      <c r="C175" t="s">
        <v>155</v>
      </c>
      <c r="G175" t="str">
        <f t="shared" si="2"/>
        <v>ok</v>
      </c>
      <c r="H175">
        <v>2240</v>
      </c>
      <c r="I175" t="s">
        <v>155</v>
      </c>
    </row>
    <row r="176" spans="2:9" ht="12.75">
      <c r="B176">
        <v>2242</v>
      </c>
      <c r="C176" t="s">
        <v>156</v>
      </c>
      <c r="G176" t="str">
        <f t="shared" si="2"/>
        <v>ok</v>
      </c>
      <c r="H176">
        <v>2242</v>
      </c>
      <c r="I176" t="s">
        <v>156</v>
      </c>
    </row>
    <row r="177" spans="2:9" ht="12.75">
      <c r="B177">
        <v>2250</v>
      </c>
      <c r="C177" t="s">
        <v>157</v>
      </c>
      <c r="G177" t="str">
        <f t="shared" si="2"/>
        <v>ok</v>
      </c>
      <c r="H177">
        <v>2250</v>
      </c>
      <c r="I177" t="s">
        <v>157</v>
      </c>
    </row>
    <row r="178" spans="2:9" ht="12.75">
      <c r="B178">
        <v>2252</v>
      </c>
      <c r="C178" t="s">
        <v>158</v>
      </c>
      <c r="G178" t="str">
        <f t="shared" si="2"/>
        <v>ok</v>
      </c>
      <c r="H178">
        <v>2252</v>
      </c>
      <c r="I178" t="s">
        <v>158</v>
      </c>
    </row>
    <row r="179" spans="2:9" ht="12.75">
      <c r="B179">
        <v>2254</v>
      </c>
      <c r="C179" t="s">
        <v>159</v>
      </c>
      <c r="G179" t="str">
        <f t="shared" si="2"/>
        <v>ok</v>
      </c>
      <c r="H179">
        <v>2254</v>
      </c>
      <c r="I179" t="s">
        <v>159</v>
      </c>
    </row>
    <row r="180" spans="2:9" ht="12.75">
      <c r="B180">
        <v>2256</v>
      </c>
      <c r="C180" t="s">
        <v>160</v>
      </c>
      <c r="G180" t="str">
        <f t="shared" si="2"/>
        <v>ok</v>
      </c>
      <c r="H180">
        <v>2256</v>
      </c>
      <c r="I180" t="s">
        <v>160</v>
      </c>
    </row>
    <row r="181" spans="2:9" ht="12.75">
      <c r="B181">
        <v>2260</v>
      </c>
      <c r="C181" t="s">
        <v>161</v>
      </c>
      <c r="G181" t="str">
        <f t="shared" si="2"/>
        <v>ok</v>
      </c>
      <c r="H181">
        <v>2260</v>
      </c>
      <c r="I181" t="s">
        <v>161</v>
      </c>
    </row>
    <row r="182" spans="2:9" ht="12.75">
      <c r="B182">
        <v>2262</v>
      </c>
      <c r="C182" t="s">
        <v>162</v>
      </c>
      <c r="G182" t="str">
        <f t="shared" si="2"/>
        <v>ok</v>
      </c>
      <c r="H182">
        <v>2262</v>
      </c>
      <c r="I182" t="s">
        <v>162</v>
      </c>
    </row>
    <row r="183" spans="2:9" ht="12.75">
      <c r="B183">
        <v>2264</v>
      </c>
      <c r="C183" t="s">
        <v>163</v>
      </c>
      <c r="G183" t="str">
        <f t="shared" si="2"/>
        <v>ok</v>
      </c>
      <c r="H183">
        <v>2264</v>
      </c>
      <c r="I183" t="s">
        <v>163</v>
      </c>
    </row>
    <row r="184" spans="2:9" ht="12.75">
      <c r="B184">
        <v>2268</v>
      </c>
      <c r="C184" t="s">
        <v>164</v>
      </c>
      <c r="G184" t="str">
        <f t="shared" si="2"/>
        <v>ok</v>
      </c>
      <c r="H184">
        <v>2268</v>
      </c>
      <c r="I184" t="s">
        <v>164</v>
      </c>
    </row>
    <row r="185" spans="2:9" ht="12.75">
      <c r="B185">
        <v>2270</v>
      </c>
      <c r="C185" t="s">
        <v>165</v>
      </c>
      <c r="G185" t="str">
        <f t="shared" si="2"/>
        <v>ok</v>
      </c>
      <c r="H185">
        <v>2270</v>
      </c>
      <c r="I185" t="s">
        <v>165</v>
      </c>
    </row>
    <row r="186" spans="2:9" ht="12.75">
      <c r="B186">
        <v>2272</v>
      </c>
      <c r="C186" t="s">
        <v>166</v>
      </c>
      <c r="G186" t="str">
        <f t="shared" si="2"/>
        <v>ok</v>
      </c>
      <c r="H186">
        <v>2272</v>
      </c>
      <c r="I186" t="s">
        <v>166</v>
      </c>
    </row>
    <row r="187" spans="2:9" ht="12.75">
      <c r="B187">
        <v>2285</v>
      </c>
      <c r="C187" t="s">
        <v>167</v>
      </c>
      <c r="G187" t="str">
        <f t="shared" si="2"/>
        <v>ok</v>
      </c>
      <c r="H187">
        <v>2285</v>
      </c>
      <c r="I187" t="s">
        <v>167</v>
      </c>
    </row>
    <row r="188" spans="2:9" ht="12.75">
      <c r="B188">
        <v>2290</v>
      </c>
      <c r="C188" t="s">
        <v>168</v>
      </c>
      <c r="G188" t="str">
        <f t="shared" si="2"/>
        <v>ok</v>
      </c>
      <c r="H188">
        <v>2290</v>
      </c>
      <c r="I188" t="s">
        <v>168</v>
      </c>
    </row>
    <row r="189" spans="2:9" ht="12.75">
      <c r="B189">
        <v>2292</v>
      </c>
      <c r="C189" t="s">
        <v>169</v>
      </c>
      <c r="G189" t="str">
        <f t="shared" si="2"/>
        <v>ok</v>
      </c>
      <c r="H189">
        <v>2292</v>
      </c>
      <c r="I189" t="s">
        <v>169</v>
      </c>
    </row>
    <row r="190" spans="2:9" ht="12.75">
      <c r="B190">
        <v>2294</v>
      </c>
      <c r="C190" t="s">
        <v>170</v>
      </c>
      <c r="G190" t="str">
        <f t="shared" si="2"/>
        <v>ok</v>
      </c>
      <c r="H190">
        <v>2294</v>
      </c>
      <c r="I190" t="s">
        <v>170</v>
      </c>
    </row>
    <row r="191" spans="2:9" ht="12.75">
      <c r="B191">
        <v>2296</v>
      </c>
      <c r="C191" t="s">
        <v>171</v>
      </c>
      <c r="G191" t="str">
        <f t="shared" si="2"/>
        <v>ok</v>
      </c>
      <c r="H191">
        <v>2296</v>
      </c>
      <c r="I191" t="s">
        <v>171</v>
      </c>
    </row>
    <row r="192" spans="2:9" ht="12.75">
      <c r="B192">
        <v>2305</v>
      </c>
      <c r="C192" t="s">
        <v>172</v>
      </c>
      <c r="G192" t="str">
        <f t="shared" si="2"/>
        <v>ok</v>
      </c>
      <c r="H192">
        <v>2305</v>
      </c>
      <c r="I192" t="s">
        <v>172</v>
      </c>
    </row>
    <row r="193" spans="2:9" ht="12.75">
      <c r="B193">
        <v>2306</v>
      </c>
      <c r="C193" t="s">
        <v>173</v>
      </c>
      <c r="G193" t="str">
        <f t="shared" si="2"/>
        <v>ok</v>
      </c>
      <c r="H193">
        <v>2306</v>
      </c>
      <c r="I193" t="s">
        <v>173</v>
      </c>
    </row>
    <row r="194" spans="2:9" ht="12.75">
      <c r="B194">
        <v>2308</v>
      </c>
      <c r="C194" t="s">
        <v>174</v>
      </c>
      <c r="G194" t="str">
        <f t="shared" si="2"/>
        <v>ok</v>
      </c>
      <c r="H194">
        <v>2308</v>
      </c>
      <c r="I194" t="s">
        <v>174</v>
      </c>
    </row>
    <row r="195" spans="2:9" ht="12.75">
      <c r="B195">
        <v>2310</v>
      </c>
      <c r="C195" t="s">
        <v>175</v>
      </c>
      <c r="G195" t="str">
        <f t="shared" si="2"/>
        <v>ok</v>
      </c>
      <c r="H195">
        <v>2310</v>
      </c>
      <c r="I195" t="s">
        <v>175</v>
      </c>
    </row>
    <row r="196" spans="2:9" ht="12.75">
      <c r="B196">
        <v>2315</v>
      </c>
      <c r="C196" t="s">
        <v>176</v>
      </c>
      <c r="G196" t="str">
        <f t="shared" si="2"/>
        <v>ok</v>
      </c>
      <c r="H196">
        <v>2315</v>
      </c>
      <c r="I196" t="s">
        <v>176</v>
      </c>
    </row>
    <row r="197" spans="2:9" ht="12.75">
      <c r="B197">
        <v>2320</v>
      </c>
      <c r="C197" t="s">
        <v>177</v>
      </c>
      <c r="G197" t="str">
        <f t="shared" si="2"/>
        <v>ok</v>
      </c>
      <c r="H197">
        <v>2320</v>
      </c>
      <c r="I197" t="s">
        <v>177</v>
      </c>
    </row>
    <row r="198" spans="2:9" ht="12.75">
      <c r="B198">
        <v>2325</v>
      </c>
      <c r="C198" t="s">
        <v>178</v>
      </c>
      <c r="G198" t="str">
        <f t="shared" si="2"/>
        <v>ok</v>
      </c>
      <c r="H198">
        <v>2325</v>
      </c>
      <c r="I198" t="s">
        <v>178</v>
      </c>
    </row>
    <row r="199" spans="2:9" ht="12.75">
      <c r="B199">
        <v>2330</v>
      </c>
      <c r="C199" t="s">
        <v>179</v>
      </c>
      <c r="G199" t="str">
        <f t="shared" si="2"/>
        <v>ok</v>
      </c>
      <c r="H199">
        <v>2330</v>
      </c>
      <c r="I199" t="s">
        <v>179</v>
      </c>
    </row>
    <row r="200" spans="2:9" ht="12.75">
      <c r="B200">
        <v>2335</v>
      </c>
      <c r="C200" t="s">
        <v>180</v>
      </c>
      <c r="G200" t="str">
        <f t="shared" si="2"/>
        <v>ok</v>
      </c>
      <c r="H200">
        <v>2335</v>
      </c>
      <c r="I200" t="s">
        <v>180</v>
      </c>
    </row>
    <row r="201" spans="2:9" ht="12.75">
      <c r="B201">
        <v>2340</v>
      </c>
      <c r="C201" t="s">
        <v>181</v>
      </c>
      <c r="G201" t="str">
        <f t="shared" si="2"/>
        <v>ok</v>
      </c>
      <c r="H201">
        <v>2340</v>
      </c>
      <c r="I201" t="s">
        <v>181</v>
      </c>
    </row>
    <row r="202" spans="2:9" ht="12.75">
      <c r="B202">
        <v>2345</v>
      </c>
      <c r="C202" t="s">
        <v>182</v>
      </c>
      <c r="G202" t="str">
        <f t="shared" si="2"/>
        <v>ok</v>
      </c>
      <c r="H202">
        <v>2345</v>
      </c>
      <c r="I202" t="s">
        <v>182</v>
      </c>
    </row>
    <row r="203" spans="2:9" ht="12.75">
      <c r="B203">
        <v>2348</v>
      </c>
      <c r="C203" t="s">
        <v>183</v>
      </c>
      <c r="G203" t="str">
        <f t="shared" si="2"/>
        <v>ok</v>
      </c>
      <c r="H203">
        <v>2348</v>
      </c>
      <c r="I203" t="s">
        <v>183</v>
      </c>
    </row>
    <row r="204" spans="2:9" ht="12.75">
      <c r="B204">
        <v>2350</v>
      </c>
      <c r="C204" t="s">
        <v>184</v>
      </c>
      <c r="G204" t="str">
        <f t="shared" si="2"/>
        <v>ok</v>
      </c>
      <c r="H204">
        <v>2350</v>
      </c>
      <c r="I204" t="s">
        <v>184</v>
      </c>
    </row>
    <row r="205" spans="2:9" ht="12.75">
      <c r="B205">
        <v>2405</v>
      </c>
      <c r="C205" t="s">
        <v>185</v>
      </c>
      <c r="G205" t="str">
        <f t="shared" si="2"/>
        <v>ok</v>
      </c>
      <c r="H205">
        <v>2405</v>
      </c>
      <c r="I205" t="s">
        <v>185</v>
      </c>
    </row>
    <row r="206" spans="2:9" ht="12.75">
      <c r="B206">
        <v>2410</v>
      </c>
      <c r="C206" t="s">
        <v>186</v>
      </c>
      <c r="G206" t="str">
        <f t="shared" si="2"/>
        <v>ok</v>
      </c>
      <c r="H206">
        <v>2410</v>
      </c>
      <c r="I206" t="s">
        <v>186</v>
      </c>
    </row>
    <row r="207" spans="2:9" ht="12.75">
      <c r="B207">
        <v>2415</v>
      </c>
      <c r="C207" t="s">
        <v>187</v>
      </c>
      <c r="G207" t="str">
        <f t="shared" si="2"/>
        <v>ok</v>
      </c>
      <c r="H207">
        <v>2415</v>
      </c>
      <c r="I207" t="s">
        <v>187</v>
      </c>
    </row>
    <row r="208" spans="2:9" ht="12.75">
      <c r="B208">
        <v>2425</v>
      </c>
      <c r="C208" t="s">
        <v>188</v>
      </c>
      <c r="G208" t="str">
        <f t="shared" si="2"/>
        <v>ok</v>
      </c>
      <c r="H208">
        <v>2425</v>
      </c>
      <c r="I208" t="s">
        <v>188</v>
      </c>
    </row>
    <row r="209" spans="2:9" ht="12.75">
      <c r="B209">
        <v>2435</v>
      </c>
      <c r="C209" t="s">
        <v>189</v>
      </c>
      <c r="G209" t="str">
        <f t="shared" si="2"/>
        <v>ok</v>
      </c>
      <c r="H209">
        <v>2435</v>
      </c>
      <c r="I209" t="s">
        <v>189</v>
      </c>
    </row>
    <row r="210" spans="2:9" ht="12.75">
      <c r="B210">
        <v>2505</v>
      </c>
      <c r="C210" t="s">
        <v>190</v>
      </c>
      <c r="G210" t="str">
        <f t="shared" si="2"/>
        <v>ok</v>
      </c>
      <c r="H210">
        <v>2505</v>
      </c>
      <c r="I210" t="s">
        <v>190</v>
      </c>
    </row>
    <row r="211" spans="2:9" ht="12.75">
      <c r="B211">
        <v>2510</v>
      </c>
      <c r="C211" t="s">
        <v>191</v>
      </c>
      <c r="G211" t="str">
        <f t="shared" si="2"/>
        <v>ok</v>
      </c>
      <c r="H211">
        <v>2510</v>
      </c>
      <c r="I211" t="s">
        <v>191</v>
      </c>
    </row>
    <row r="212" spans="2:9" ht="12.75">
      <c r="B212">
        <v>2515</v>
      </c>
      <c r="C212" t="s">
        <v>192</v>
      </c>
      <c r="G212" t="str">
        <f t="shared" si="2"/>
        <v>ok</v>
      </c>
      <c r="H212">
        <v>2515</v>
      </c>
      <c r="I212" t="s">
        <v>192</v>
      </c>
    </row>
    <row r="213" spans="2:9" ht="12.75">
      <c r="B213">
        <v>2520</v>
      </c>
      <c r="C213" t="s">
        <v>193</v>
      </c>
      <c r="G213" t="str">
        <f aca="true" t="shared" si="3" ref="G213:G276">IF(B213=H213,"ok","not ok")</f>
        <v>ok</v>
      </c>
      <c r="H213">
        <v>2520</v>
      </c>
      <c r="I213" t="s">
        <v>193</v>
      </c>
    </row>
    <row r="214" spans="2:9" ht="12.75">
      <c r="B214">
        <v>2525</v>
      </c>
      <c r="C214" t="s">
        <v>194</v>
      </c>
      <c r="G214" t="str">
        <f t="shared" si="3"/>
        <v>ok</v>
      </c>
      <c r="H214">
        <v>2525</v>
      </c>
      <c r="I214" t="s">
        <v>194</v>
      </c>
    </row>
    <row r="215" spans="2:9" ht="12.75">
      <c r="B215">
        <v>2530</v>
      </c>
      <c r="C215" t="s">
        <v>195</v>
      </c>
      <c r="G215" t="str">
        <f t="shared" si="3"/>
        <v>ok</v>
      </c>
      <c r="H215">
        <v>2530</v>
      </c>
      <c r="I215" t="s">
        <v>195</v>
      </c>
    </row>
    <row r="216" spans="2:9" ht="12.75">
      <c r="B216">
        <v>2550</v>
      </c>
      <c r="C216" t="s">
        <v>196</v>
      </c>
      <c r="G216" t="str">
        <f t="shared" si="3"/>
        <v>ok</v>
      </c>
      <c r="H216">
        <v>2550</v>
      </c>
      <c r="I216" t="s">
        <v>196</v>
      </c>
    </row>
    <row r="217" spans="2:9" ht="12.75">
      <c r="B217">
        <v>3005</v>
      </c>
      <c r="C217" t="s">
        <v>197</v>
      </c>
      <c r="G217" t="str">
        <f t="shared" si="3"/>
        <v>ok</v>
      </c>
      <c r="H217">
        <v>3005</v>
      </c>
      <c r="I217" t="s">
        <v>197</v>
      </c>
    </row>
    <row r="218" spans="2:9" ht="12.75">
      <c r="B218">
        <v>3008</v>
      </c>
      <c r="C218" t="s">
        <v>198</v>
      </c>
      <c r="G218" t="str">
        <f t="shared" si="3"/>
        <v>ok</v>
      </c>
      <c r="H218">
        <v>3008</v>
      </c>
      <c r="I218" t="s">
        <v>198</v>
      </c>
    </row>
    <row r="219" spans="2:9" ht="12.75">
      <c r="B219">
        <v>3010</v>
      </c>
      <c r="C219" t="s">
        <v>199</v>
      </c>
      <c r="G219" t="str">
        <f t="shared" si="3"/>
        <v>ok</v>
      </c>
      <c r="H219">
        <v>3010</v>
      </c>
      <c r="I219" t="s">
        <v>199</v>
      </c>
    </row>
    <row r="220" spans="2:9" ht="12.75">
      <c r="B220">
        <v>3020</v>
      </c>
      <c r="C220" t="s">
        <v>200</v>
      </c>
      <c r="G220" t="str">
        <f t="shared" si="3"/>
        <v>ok</v>
      </c>
      <c r="H220">
        <v>3020</v>
      </c>
      <c r="I220" t="s">
        <v>200</v>
      </c>
    </row>
    <row r="221" spans="2:9" ht="12.75">
      <c r="B221">
        <v>3022</v>
      </c>
      <c r="C221" t="s">
        <v>201</v>
      </c>
      <c r="G221" t="str">
        <f t="shared" si="3"/>
        <v>ok</v>
      </c>
      <c r="H221">
        <v>3022</v>
      </c>
      <c r="I221" t="s">
        <v>201</v>
      </c>
    </row>
    <row r="222" spans="2:9" ht="12.75">
      <c r="B222">
        <v>3026</v>
      </c>
      <c r="C222" t="s">
        <v>202</v>
      </c>
      <c r="G222" t="str">
        <f t="shared" si="3"/>
        <v>ok</v>
      </c>
      <c r="H222">
        <v>3026</v>
      </c>
      <c r="I222" t="s">
        <v>202</v>
      </c>
    </row>
    <row r="223" spans="2:9" ht="12.75">
      <c r="B223">
        <v>3030</v>
      </c>
      <c r="C223" t="s">
        <v>203</v>
      </c>
      <c r="G223" t="str">
        <f t="shared" si="3"/>
        <v>ok</v>
      </c>
      <c r="H223">
        <v>3030</v>
      </c>
      <c r="I223" t="s">
        <v>203</v>
      </c>
    </row>
    <row r="224" spans="2:9" ht="12.75">
      <c r="B224">
        <v>3035</v>
      </c>
      <c r="C224" t="s">
        <v>204</v>
      </c>
      <c r="G224" t="str">
        <f t="shared" si="3"/>
        <v>ok</v>
      </c>
      <c r="H224">
        <v>3035</v>
      </c>
      <c r="I224" t="s">
        <v>204</v>
      </c>
    </row>
    <row r="225" spans="2:9" ht="12.75">
      <c r="B225">
        <v>3040</v>
      </c>
      <c r="C225" t="s">
        <v>205</v>
      </c>
      <c r="G225" t="str">
        <f t="shared" si="3"/>
        <v>ok</v>
      </c>
      <c r="H225">
        <v>3040</v>
      </c>
      <c r="I225" t="s">
        <v>205</v>
      </c>
    </row>
    <row r="226" spans="2:9" ht="12.75">
      <c r="B226">
        <v>3045</v>
      </c>
      <c r="C226" t="s">
        <v>206</v>
      </c>
      <c r="G226" t="str">
        <f t="shared" si="3"/>
        <v>ok</v>
      </c>
      <c r="H226">
        <v>3045</v>
      </c>
      <c r="I226" t="s">
        <v>206</v>
      </c>
    </row>
    <row r="227" spans="2:9" ht="12.75">
      <c r="B227">
        <v>3046</v>
      </c>
      <c r="C227" t="s">
        <v>207</v>
      </c>
      <c r="G227" t="str">
        <f t="shared" si="3"/>
        <v>ok</v>
      </c>
      <c r="H227">
        <v>3046</v>
      </c>
      <c r="I227" t="s">
        <v>207</v>
      </c>
    </row>
    <row r="228" spans="2:9" ht="12.75">
      <c r="B228">
        <v>3047</v>
      </c>
      <c r="C228" t="s">
        <v>208</v>
      </c>
      <c r="G228" t="str">
        <f t="shared" si="3"/>
        <v>ok</v>
      </c>
      <c r="H228">
        <v>3047</v>
      </c>
      <c r="I228" t="s">
        <v>208</v>
      </c>
    </row>
    <row r="229" spans="2:9" ht="12.75">
      <c r="B229">
        <v>3048</v>
      </c>
      <c r="C229" t="s">
        <v>209</v>
      </c>
      <c r="G229" t="str">
        <f t="shared" si="3"/>
        <v>ok</v>
      </c>
      <c r="H229">
        <v>3048</v>
      </c>
      <c r="I229" t="s">
        <v>209</v>
      </c>
    </row>
    <row r="230" spans="2:9" ht="12.75">
      <c r="B230">
        <v>3049</v>
      </c>
      <c r="C230" t="s">
        <v>210</v>
      </c>
      <c r="G230" t="str">
        <f t="shared" si="3"/>
        <v>ok</v>
      </c>
      <c r="H230">
        <v>3049</v>
      </c>
      <c r="I230" t="s">
        <v>210</v>
      </c>
    </row>
    <row r="231" spans="2:9" ht="12.75">
      <c r="B231">
        <v>3055</v>
      </c>
      <c r="C231" t="s">
        <v>211</v>
      </c>
      <c r="G231" t="str">
        <f t="shared" si="3"/>
        <v>ok</v>
      </c>
      <c r="H231">
        <v>3055</v>
      </c>
      <c r="I231" t="s">
        <v>211</v>
      </c>
    </row>
    <row r="232" spans="2:9" ht="12.75">
      <c r="B232">
        <v>3065</v>
      </c>
      <c r="C232" t="s">
        <v>212</v>
      </c>
      <c r="G232" t="str">
        <f t="shared" si="3"/>
        <v>ok</v>
      </c>
      <c r="H232">
        <v>3065</v>
      </c>
      <c r="I232" t="s">
        <v>212</v>
      </c>
    </row>
    <row r="233" spans="2:9" ht="12.75">
      <c r="B233">
        <v>4006</v>
      </c>
      <c r="C233" t="s">
        <v>213</v>
      </c>
      <c r="G233" t="str">
        <f t="shared" si="3"/>
        <v>ok</v>
      </c>
      <c r="H233">
        <v>4006</v>
      </c>
      <c r="I233" t="s">
        <v>213</v>
      </c>
    </row>
    <row r="234" spans="2:9" ht="12.75">
      <c r="B234">
        <v>4010</v>
      </c>
      <c r="C234" t="s">
        <v>214</v>
      </c>
      <c r="G234" t="str">
        <f t="shared" si="3"/>
        <v>ok</v>
      </c>
      <c r="H234">
        <v>4010</v>
      </c>
      <c r="I234" t="s">
        <v>214</v>
      </c>
    </row>
    <row r="235" spans="2:9" ht="12.75">
      <c r="B235">
        <v>4015</v>
      </c>
      <c r="C235" t="s">
        <v>215</v>
      </c>
      <c r="G235" t="str">
        <f t="shared" si="3"/>
        <v>ok</v>
      </c>
      <c r="H235">
        <v>4015</v>
      </c>
      <c r="I235" t="s">
        <v>215</v>
      </c>
    </row>
    <row r="236" spans="2:9" ht="12.75">
      <c r="B236">
        <v>4020</v>
      </c>
      <c r="C236" t="s">
        <v>216</v>
      </c>
      <c r="G236" t="str">
        <f t="shared" si="3"/>
        <v>ok</v>
      </c>
      <c r="H236">
        <v>4020</v>
      </c>
      <c r="I236" t="s">
        <v>216</v>
      </c>
    </row>
    <row r="237" spans="2:9" ht="12.75">
      <c r="B237">
        <v>4025</v>
      </c>
      <c r="C237" t="s">
        <v>217</v>
      </c>
      <c r="G237" t="str">
        <f t="shared" si="3"/>
        <v>ok</v>
      </c>
      <c r="H237">
        <v>4025</v>
      </c>
      <c r="I237" t="s">
        <v>217</v>
      </c>
    </row>
    <row r="238" spans="2:9" ht="12.75">
      <c r="B238">
        <v>4030</v>
      </c>
      <c r="C238" t="s">
        <v>218</v>
      </c>
      <c r="G238" t="str">
        <f t="shared" si="3"/>
        <v>ok</v>
      </c>
      <c r="H238">
        <v>4030</v>
      </c>
      <c r="I238" t="s">
        <v>218</v>
      </c>
    </row>
    <row r="239" spans="2:9" ht="12.75">
      <c r="B239">
        <v>4035</v>
      </c>
      <c r="C239" t="s">
        <v>219</v>
      </c>
      <c r="G239" t="str">
        <f t="shared" si="3"/>
        <v>ok</v>
      </c>
      <c r="H239">
        <v>4035</v>
      </c>
      <c r="I239" t="s">
        <v>219</v>
      </c>
    </row>
    <row r="240" spans="2:9" ht="12.75">
      <c r="B240">
        <v>4040</v>
      </c>
      <c r="C240" t="s">
        <v>220</v>
      </c>
      <c r="G240" t="str">
        <f t="shared" si="3"/>
        <v>ok</v>
      </c>
      <c r="H240">
        <v>4040</v>
      </c>
      <c r="I240" t="s">
        <v>220</v>
      </c>
    </row>
    <row r="241" spans="2:9" ht="12.75">
      <c r="B241">
        <v>4045</v>
      </c>
      <c r="C241" t="s">
        <v>221</v>
      </c>
      <c r="G241" t="str">
        <f t="shared" si="3"/>
        <v>ok</v>
      </c>
      <c r="H241">
        <v>4045</v>
      </c>
      <c r="I241" t="s">
        <v>221</v>
      </c>
    </row>
    <row r="242" spans="2:9" ht="12.75">
      <c r="B242">
        <v>4050</v>
      </c>
      <c r="C242" t="s">
        <v>222</v>
      </c>
      <c r="G242" t="str">
        <f t="shared" si="3"/>
        <v>ok</v>
      </c>
      <c r="H242">
        <v>4050</v>
      </c>
      <c r="I242" t="s">
        <v>222</v>
      </c>
    </row>
    <row r="243" spans="2:9" ht="12.75">
      <c r="B243">
        <v>4055</v>
      </c>
      <c r="C243" t="s">
        <v>223</v>
      </c>
      <c r="G243" t="str">
        <f t="shared" si="3"/>
        <v>ok</v>
      </c>
      <c r="H243">
        <v>4055</v>
      </c>
      <c r="I243" t="s">
        <v>223</v>
      </c>
    </row>
    <row r="244" spans="2:9" ht="12.75">
      <c r="B244">
        <v>4060</v>
      </c>
      <c r="C244" t="s">
        <v>224</v>
      </c>
      <c r="G244" t="str">
        <f t="shared" si="3"/>
        <v>ok</v>
      </c>
      <c r="H244">
        <v>4060</v>
      </c>
      <c r="I244" t="s">
        <v>224</v>
      </c>
    </row>
    <row r="245" spans="2:9" ht="12.75">
      <c r="B245">
        <v>4062</v>
      </c>
      <c r="C245" t="s">
        <v>225</v>
      </c>
      <c r="G245" t="str">
        <f t="shared" si="3"/>
        <v>ok</v>
      </c>
      <c r="H245">
        <v>4062</v>
      </c>
      <c r="I245" t="s">
        <v>225</v>
      </c>
    </row>
    <row r="246" spans="2:9" ht="12.75">
      <c r="B246">
        <v>4064</v>
      </c>
      <c r="C246" t="s">
        <v>226</v>
      </c>
      <c r="G246" t="str">
        <f t="shared" si="3"/>
        <v>ok</v>
      </c>
      <c r="H246">
        <v>4064</v>
      </c>
      <c r="I246" t="s">
        <v>227</v>
      </c>
    </row>
    <row r="247" spans="2:9" ht="12.75">
      <c r="B247">
        <v>4066</v>
      </c>
      <c r="C247" t="s">
        <v>228</v>
      </c>
      <c r="G247" t="str">
        <f t="shared" si="3"/>
        <v>ok</v>
      </c>
      <c r="H247">
        <v>4066</v>
      </c>
      <c r="I247" t="s">
        <v>228</v>
      </c>
    </row>
    <row r="248" spans="2:9" ht="12.75">
      <c r="B248">
        <v>4068</v>
      </c>
      <c r="C248" t="s">
        <v>229</v>
      </c>
      <c r="G248" t="str">
        <f t="shared" si="3"/>
        <v>ok</v>
      </c>
      <c r="H248">
        <v>4068</v>
      </c>
      <c r="I248" t="s">
        <v>229</v>
      </c>
    </row>
    <row r="249" spans="2:9" ht="12.75">
      <c r="B249">
        <v>4080</v>
      </c>
      <c r="C249" t="s">
        <v>230</v>
      </c>
      <c r="F249">
        <v>-820000</v>
      </c>
      <c r="G249" t="str">
        <f t="shared" si="3"/>
        <v>ok</v>
      </c>
      <c r="H249">
        <v>4080</v>
      </c>
      <c r="I249" t="s">
        <v>230</v>
      </c>
    </row>
    <row r="250" spans="2:9" ht="12.75">
      <c r="B250">
        <v>4082</v>
      </c>
      <c r="C250" t="s">
        <v>231</v>
      </c>
      <c r="F250">
        <v>-325000</v>
      </c>
      <c r="G250" t="str">
        <f t="shared" si="3"/>
        <v>ok</v>
      </c>
      <c r="H250">
        <v>4082</v>
      </c>
      <c r="I250" t="s">
        <v>231</v>
      </c>
    </row>
    <row r="251" spans="2:9" ht="12.75">
      <c r="B251">
        <v>4084</v>
      </c>
      <c r="C251" t="s">
        <v>232</v>
      </c>
      <c r="F251">
        <v>-12000</v>
      </c>
      <c r="G251" t="str">
        <f t="shared" si="3"/>
        <v>ok</v>
      </c>
      <c r="H251">
        <v>4084</v>
      </c>
      <c r="I251" t="s">
        <v>232</v>
      </c>
    </row>
    <row r="252" spans="2:9" ht="12.75">
      <c r="B252">
        <v>4090</v>
      </c>
      <c r="C252" t="s">
        <v>233</v>
      </c>
      <c r="G252" t="str">
        <f t="shared" si="3"/>
        <v>ok</v>
      </c>
      <c r="H252">
        <v>4090</v>
      </c>
      <c r="I252" t="s">
        <v>233</v>
      </c>
    </row>
    <row r="253" spans="2:9" ht="12.75">
      <c r="B253">
        <v>4105</v>
      </c>
      <c r="C253" t="s">
        <v>234</v>
      </c>
      <c r="G253" t="str">
        <f t="shared" si="3"/>
        <v>ok</v>
      </c>
      <c r="H253">
        <v>4105</v>
      </c>
      <c r="I253" t="s">
        <v>234</v>
      </c>
    </row>
    <row r="254" spans="2:9" ht="12.75">
      <c r="B254">
        <v>4110</v>
      </c>
      <c r="C254" t="s">
        <v>235</v>
      </c>
      <c r="G254" t="str">
        <f t="shared" si="3"/>
        <v>ok</v>
      </c>
      <c r="H254">
        <v>4110</v>
      </c>
      <c r="I254" t="s">
        <v>235</v>
      </c>
    </row>
    <row r="255" spans="2:9" ht="12.75">
      <c r="B255">
        <v>4205</v>
      </c>
      <c r="C255" t="s">
        <v>236</v>
      </c>
      <c r="G255" t="str">
        <f t="shared" si="3"/>
        <v>ok</v>
      </c>
      <c r="H255">
        <v>4205</v>
      </c>
      <c r="I255" t="s">
        <v>236</v>
      </c>
    </row>
    <row r="256" spans="2:9" ht="12.75">
      <c r="B256">
        <v>4210</v>
      </c>
      <c r="C256" t="s">
        <v>237</v>
      </c>
      <c r="G256" t="str">
        <f t="shared" si="3"/>
        <v>ok</v>
      </c>
      <c r="H256">
        <v>4210</v>
      </c>
      <c r="I256" t="s">
        <v>237</v>
      </c>
    </row>
    <row r="257" spans="2:9" ht="12.75">
      <c r="B257">
        <v>4215</v>
      </c>
      <c r="C257" t="s">
        <v>238</v>
      </c>
      <c r="G257" t="str">
        <f t="shared" si="3"/>
        <v>ok</v>
      </c>
      <c r="H257">
        <v>4215</v>
      </c>
      <c r="I257" t="s">
        <v>238</v>
      </c>
    </row>
    <row r="258" spans="2:9" ht="12.75">
      <c r="B258">
        <v>4220</v>
      </c>
      <c r="C258" t="s">
        <v>239</v>
      </c>
      <c r="G258" t="str">
        <f t="shared" si="3"/>
        <v>ok</v>
      </c>
      <c r="H258">
        <v>4220</v>
      </c>
      <c r="I258" t="s">
        <v>239</v>
      </c>
    </row>
    <row r="259" spans="2:9" ht="12.75">
      <c r="B259">
        <v>4225</v>
      </c>
      <c r="C259" t="s">
        <v>240</v>
      </c>
      <c r="F259">
        <v>-1326000</v>
      </c>
      <c r="G259" t="str">
        <f t="shared" si="3"/>
        <v>ok</v>
      </c>
      <c r="H259">
        <v>4225</v>
      </c>
      <c r="I259" t="s">
        <v>240</v>
      </c>
    </row>
    <row r="260" spans="2:9" ht="12.75">
      <c r="B260">
        <v>4230</v>
      </c>
      <c r="C260" t="s">
        <v>241</v>
      </c>
      <c r="G260" t="str">
        <f t="shared" si="3"/>
        <v>ok</v>
      </c>
      <c r="H260">
        <v>4230</v>
      </c>
      <c r="I260" t="s">
        <v>241</v>
      </c>
    </row>
    <row r="261" spans="2:9" ht="12.75">
      <c r="B261">
        <v>4235</v>
      </c>
      <c r="C261" t="s">
        <v>242</v>
      </c>
      <c r="F261">
        <f>-3682275-10143</f>
        <v>-3692418</v>
      </c>
      <c r="G261" t="str">
        <f t="shared" si="3"/>
        <v>ok</v>
      </c>
      <c r="H261">
        <v>4235</v>
      </c>
      <c r="I261" t="s">
        <v>242</v>
      </c>
    </row>
    <row r="262" spans="2:9" ht="12.75">
      <c r="B262">
        <v>4240</v>
      </c>
      <c r="C262" t="s">
        <v>243</v>
      </c>
      <c r="G262" t="str">
        <f t="shared" si="3"/>
        <v>ok</v>
      </c>
      <c r="H262">
        <v>4240</v>
      </c>
      <c r="I262" t="s">
        <v>243</v>
      </c>
    </row>
    <row r="263" spans="2:9" ht="12.75">
      <c r="B263">
        <v>4245</v>
      </c>
      <c r="C263" t="s">
        <v>244</v>
      </c>
      <c r="G263" t="str">
        <f t="shared" si="3"/>
        <v>ok</v>
      </c>
      <c r="H263">
        <v>4245</v>
      </c>
      <c r="I263" t="s">
        <v>244</v>
      </c>
    </row>
    <row r="264" spans="2:9" ht="12.75">
      <c r="B264">
        <v>4305</v>
      </c>
      <c r="C264" t="s">
        <v>245</v>
      </c>
      <c r="G264" t="str">
        <f t="shared" si="3"/>
        <v>ok</v>
      </c>
      <c r="H264">
        <v>4305</v>
      </c>
      <c r="I264" t="s">
        <v>245</v>
      </c>
    </row>
    <row r="265" spans="2:9" ht="12.75">
      <c r="B265">
        <v>4310</v>
      </c>
      <c r="C265" t="s">
        <v>246</v>
      </c>
      <c r="G265" t="str">
        <f t="shared" si="3"/>
        <v>ok</v>
      </c>
      <c r="H265">
        <v>4310</v>
      </c>
      <c r="I265" t="s">
        <v>246</v>
      </c>
    </row>
    <row r="266" spans="2:9" ht="12.75">
      <c r="B266">
        <v>4315</v>
      </c>
      <c r="C266" t="s">
        <v>247</v>
      </c>
      <c r="F266">
        <v>-1412695.8</v>
      </c>
      <c r="G266" t="str">
        <f t="shared" si="3"/>
        <v>ok</v>
      </c>
      <c r="H266">
        <v>4315</v>
      </c>
      <c r="I266" t="s">
        <v>247</v>
      </c>
    </row>
    <row r="267" spans="2:9" ht="12.75">
      <c r="B267">
        <v>4320</v>
      </c>
      <c r="C267" t="s">
        <v>248</v>
      </c>
      <c r="G267" t="str">
        <f t="shared" si="3"/>
        <v>ok</v>
      </c>
      <c r="H267">
        <v>4320</v>
      </c>
      <c r="I267" t="s">
        <v>248</v>
      </c>
    </row>
    <row r="268" spans="2:9" ht="12.75">
      <c r="B268">
        <v>4325</v>
      </c>
      <c r="C268" t="s">
        <v>249</v>
      </c>
      <c r="F268">
        <v>-3758729.69</v>
      </c>
      <c r="G268" t="str">
        <f t="shared" si="3"/>
        <v>ok</v>
      </c>
      <c r="H268">
        <v>4325</v>
      </c>
      <c r="I268" t="s">
        <v>249</v>
      </c>
    </row>
    <row r="269" spans="2:9" ht="12.75">
      <c r="B269">
        <v>4330</v>
      </c>
      <c r="C269" t="s">
        <v>250</v>
      </c>
      <c r="F269">
        <v>2474795.62</v>
      </c>
      <c r="G269" t="str">
        <f t="shared" si="3"/>
        <v>ok</v>
      </c>
      <c r="H269">
        <v>4330</v>
      </c>
      <c r="I269" t="s">
        <v>250</v>
      </c>
    </row>
    <row r="270" spans="2:9" ht="12.75">
      <c r="B270">
        <v>4335</v>
      </c>
      <c r="C270" t="s">
        <v>251</v>
      </c>
      <c r="G270" t="str">
        <f t="shared" si="3"/>
        <v>ok</v>
      </c>
      <c r="H270">
        <v>4335</v>
      </c>
      <c r="I270" t="s">
        <v>251</v>
      </c>
    </row>
    <row r="271" spans="2:9" ht="12.75">
      <c r="B271">
        <v>4340</v>
      </c>
      <c r="C271" t="s">
        <v>252</v>
      </c>
      <c r="G271" t="str">
        <f t="shared" si="3"/>
        <v>ok</v>
      </c>
      <c r="H271">
        <v>4340</v>
      </c>
      <c r="I271" t="s">
        <v>252</v>
      </c>
    </row>
    <row r="272" spans="2:9" ht="12.75">
      <c r="B272">
        <v>4345</v>
      </c>
      <c r="C272" t="s">
        <v>253</v>
      </c>
      <c r="G272" t="str">
        <f t="shared" si="3"/>
        <v>ok</v>
      </c>
      <c r="H272">
        <v>4345</v>
      </c>
      <c r="I272" t="s">
        <v>253</v>
      </c>
    </row>
    <row r="273" spans="2:9" ht="12.75">
      <c r="B273">
        <v>4350</v>
      </c>
      <c r="C273" t="s">
        <v>254</v>
      </c>
      <c r="G273" t="str">
        <f t="shared" si="3"/>
        <v>ok</v>
      </c>
      <c r="H273">
        <v>4350</v>
      </c>
      <c r="I273" t="s">
        <v>254</v>
      </c>
    </row>
    <row r="274" spans="2:9" ht="12.75">
      <c r="B274">
        <v>4355</v>
      </c>
      <c r="C274" t="s">
        <v>255</v>
      </c>
      <c r="F274">
        <v>-55250</v>
      </c>
      <c r="G274" t="str">
        <f t="shared" si="3"/>
        <v>ok</v>
      </c>
      <c r="H274">
        <v>4355</v>
      </c>
      <c r="I274" t="s">
        <v>255</v>
      </c>
    </row>
    <row r="275" spans="2:9" ht="12.75">
      <c r="B275">
        <v>4360</v>
      </c>
      <c r="C275" t="s">
        <v>256</v>
      </c>
      <c r="G275" t="str">
        <f t="shared" si="3"/>
        <v>ok</v>
      </c>
      <c r="H275">
        <v>4360</v>
      </c>
      <c r="I275" t="s">
        <v>256</v>
      </c>
    </row>
    <row r="276" spans="2:9" ht="12.75">
      <c r="B276">
        <v>4365</v>
      </c>
      <c r="C276" t="s">
        <v>257</v>
      </c>
      <c r="G276" t="str">
        <f t="shared" si="3"/>
        <v>ok</v>
      </c>
      <c r="H276">
        <v>4365</v>
      </c>
      <c r="I276" t="s">
        <v>257</v>
      </c>
    </row>
    <row r="277" spans="2:9" ht="12.75">
      <c r="B277">
        <v>4370</v>
      </c>
      <c r="C277" t="s">
        <v>258</v>
      </c>
      <c r="G277" t="str">
        <f aca="true" t="shared" si="4" ref="G277:G340">IF(B277=H277,"ok","not ok")</f>
        <v>ok</v>
      </c>
      <c r="H277">
        <v>4370</v>
      </c>
      <c r="I277" t="s">
        <v>258</v>
      </c>
    </row>
    <row r="278" spans="2:9" ht="12.75">
      <c r="B278">
        <v>4375</v>
      </c>
      <c r="C278" t="s">
        <v>259</v>
      </c>
      <c r="F278">
        <v>-17755700</v>
      </c>
      <c r="G278" t="str">
        <f t="shared" si="4"/>
        <v>ok</v>
      </c>
      <c r="H278">
        <v>4375</v>
      </c>
      <c r="I278" t="s">
        <v>259</v>
      </c>
    </row>
    <row r="279" spans="2:9" ht="12.75">
      <c r="B279">
        <v>4380</v>
      </c>
      <c r="C279" t="s">
        <v>260</v>
      </c>
      <c r="F279">
        <v>17755700</v>
      </c>
      <c r="G279" t="str">
        <f t="shared" si="4"/>
        <v>ok</v>
      </c>
      <c r="H279">
        <v>4380</v>
      </c>
      <c r="I279" t="s">
        <v>260</v>
      </c>
    </row>
    <row r="280" spans="2:9" ht="12.75">
      <c r="B280">
        <v>4385</v>
      </c>
      <c r="C280" t="s">
        <v>261</v>
      </c>
      <c r="F280">
        <v>187603.98</v>
      </c>
      <c r="G280" t="str">
        <f t="shared" si="4"/>
        <v>ok</v>
      </c>
      <c r="H280">
        <v>4385</v>
      </c>
      <c r="I280" t="s">
        <v>261</v>
      </c>
    </row>
    <row r="281" spans="2:9" ht="12.75">
      <c r="B281">
        <v>4390</v>
      </c>
      <c r="C281" t="s">
        <v>262</v>
      </c>
      <c r="G281" t="str">
        <f t="shared" si="4"/>
        <v>ok</v>
      </c>
      <c r="H281">
        <v>4390</v>
      </c>
      <c r="I281" t="s">
        <v>262</v>
      </c>
    </row>
    <row r="282" spans="2:9" ht="12.75">
      <c r="B282">
        <v>4395</v>
      </c>
      <c r="C282" t="s">
        <v>263</v>
      </c>
      <c r="G282" t="str">
        <f t="shared" si="4"/>
        <v>ok</v>
      </c>
      <c r="H282">
        <v>4395</v>
      </c>
      <c r="I282" t="s">
        <v>263</v>
      </c>
    </row>
    <row r="283" spans="2:9" ht="12.75">
      <c r="B283">
        <v>4398</v>
      </c>
      <c r="C283" t="s">
        <v>264</v>
      </c>
      <c r="G283" t="str">
        <f t="shared" si="4"/>
        <v>ok</v>
      </c>
      <c r="H283">
        <v>4398</v>
      </c>
      <c r="I283" t="s">
        <v>264</v>
      </c>
    </row>
    <row r="284" spans="2:9" ht="12.75">
      <c r="B284">
        <v>4405</v>
      </c>
      <c r="C284" t="s">
        <v>265</v>
      </c>
      <c r="F284">
        <v>-98439.67</v>
      </c>
      <c r="G284" t="str">
        <f t="shared" si="4"/>
        <v>ok</v>
      </c>
      <c r="H284">
        <v>4405</v>
      </c>
      <c r="I284" t="s">
        <v>265</v>
      </c>
    </row>
    <row r="285" spans="2:9" ht="12.75">
      <c r="B285">
        <v>4415</v>
      </c>
      <c r="C285" t="s">
        <v>266</v>
      </c>
      <c r="G285" t="str">
        <f t="shared" si="4"/>
        <v>ok</v>
      </c>
      <c r="H285">
        <v>4415</v>
      </c>
      <c r="I285" t="s">
        <v>266</v>
      </c>
    </row>
    <row r="286" spans="2:9" ht="12.75">
      <c r="B286">
        <v>4505</v>
      </c>
      <c r="C286" t="s">
        <v>267</v>
      </c>
      <c r="G286" t="str">
        <f t="shared" si="4"/>
        <v>ok</v>
      </c>
      <c r="H286">
        <v>4505</v>
      </c>
      <c r="I286" t="s">
        <v>267</v>
      </c>
    </row>
    <row r="287" spans="2:9" ht="12.75">
      <c r="B287">
        <v>4510</v>
      </c>
      <c r="C287" t="s">
        <v>268</v>
      </c>
      <c r="G287" t="str">
        <f t="shared" si="4"/>
        <v>ok</v>
      </c>
      <c r="H287">
        <v>4510</v>
      </c>
      <c r="I287" t="s">
        <v>268</v>
      </c>
    </row>
    <row r="288" spans="2:9" ht="12.75">
      <c r="B288">
        <v>4515</v>
      </c>
      <c r="C288" t="s">
        <v>269</v>
      </c>
      <c r="G288" t="str">
        <f t="shared" si="4"/>
        <v>ok</v>
      </c>
      <c r="H288">
        <v>4515</v>
      </c>
      <c r="I288" t="s">
        <v>269</v>
      </c>
    </row>
    <row r="289" spans="2:9" ht="12.75">
      <c r="B289">
        <v>4520</v>
      </c>
      <c r="C289" t="s">
        <v>270</v>
      </c>
      <c r="G289" t="str">
        <f t="shared" si="4"/>
        <v>ok</v>
      </c>
      <c r="H289">
        <v>4520</v>
      </c>
      <c r="I289" t="s">
        <v>270</v>
      </c>
    </row>
    <row r="290" spans="2:9" ht="12.75">
      <c r="B290">
        <v>4525</v>
      </c>
      <c r="C290" t="s">
        <v>271</v>
      </c>
      <c r="G290" t="str">
        <f t="shared" si="4"/>
        <v>ok</v>
      </c>
      <c r="H290">
        <v>4525</v>
      </c>
      <c r="I290" t="s">
        <v>271</v>
      </c>
    </row>
    <row r="291" spans="2:9" ht="12.75">
      <c r="B291">
        <v>4530</v>
      </c>
      <c r="C291" t="s">
        <v>272</v>
      </c>
      <c r="G291" t="str">
        <f t="shared" si="4"/>
        <v>ok</v>
      </c>
      <c r="H291">
        <v>4530</v>
      </c>
      <c r="I291" t="s">
        <v>272</v>
      </c>
    </row>
    <row r="292" spans="2:9" ht="12.75">
      <c r="B292">
        <v>4535</v>
      </c>
      <c r="C292" t="s">
        <v>273</v>
      </c>
      <c r="G292" t="str">
        <f t="shared" si="4"/>
        <v>ok</v>
      </c>
      <c r="H292">
        <v>4535</v>
      </c>
      <c r="I292" t="s">
        <v>273</v>
      </c>
    </row>
    <row r="293" spans="2:9" ht="12.75">
      <c r="B293">
        <v>4540</v>
      </c>
      <c r="C293" t="s">
        <v>274</v>
      </c>
      <c r="G293" t="str">
        <f t="shared" si="4"/>
        <v>ok</v>
      </c>
      <c r="H293">
        <v>4540</v>
      </c>
      <c r="I293" t="s">
        <v>274</v>
      </c>
    </row>
    <row r="294" spans="2:9" ht="12.75">
      <c r="B294">
        <v>4545</v>
      </c>
      <c r="C294" t="s">
        <v>275</v>
      </c>
      <c r="G294" t="str">
        <f t="shared" si="4"/>
        <v>ok</v>
      </c>
      <c r="H294">
        <v>4545</v>
      </c>
      <c r="I294" t="s">
        <v>275</v>
      </c>
    </row>
    <row r="295" spans="2:9" ht="12.75">
      <c r="B295">
        <v>4550</v>
      </c>
      <c r="C295" t="s">
        <v>276</v>
      </c>
      <c r="G295" t="str">
        <f t="shared" si="4"/>
        <v>ok</v>
      </c>
      <c r="H295">
        <v>4550</v>
      </c>
      <c r="I295" t="s">
        <v>276</v>
      </c>
    </row>
    <row r="296" spans="2:9" ht="12.75">
      <c r="B296">
        <v>4555</v>
      </c>
      <c r="C296" t="s">
        <v>277</v>
      </c>
      <c r="G296" t="str">
        <f t="shared" si="4"/>
        <v>ok</v>
      </c>
      <c r="H296">
        <v>4555</v>
      </c>
      <c r="I296" t="s">
        <v>277</v>
      </c>
    </row>
    <row r="297" spans="2:9" ht="12.75">
      <c r="B297">
        <v>4560</v>
      </c>
      <c r="C297" t="s">
        <v>278</v>
      </c>
      <c r="G297" t="str">
        <f t="shared" si="4"/>
        <v>ok</v>
      </c>
      <c r="H297">
        <v>4560</v>
      </c>
      <c r="I297" t="s">
        <v>278</v>
      </c>
    </row>
    <row r="298" spans="2:9" ht="12.75">
      <c r="B298">
        <v>4565</v>
      </c>
      <c r="C298" t="s">
        <v>279</v>
      </c>
      <c r="G298" t="str">
        <f t="shared" si="4"/>
        <v>ok</v>
      </c>
      <c r="H298">
        <v>4565</v>
      </c>
      <c r="I298" t="s">
        <v>279</v>
      </c>
    </row>
    <row r="299" spans="2:9" ht="12.75">
      <c r="B299">
        <v>4605</v>
      </c>
      <c r="C299" t="s">
        <v>280</v>
      </c>
      <c r="G299" t="str">
        <f t="shared" si="4"/>
        <v>ok</v>
      </c>
      <c r="H299">
        <v>4605</v>
      </c>
      <c r="I299" t="s">
        <v>280</v>
      </c>
    </row>
    <row r="300" spans="2:9" ht="12.75">
      <c r="B300">
        <v>4610</v>
      </c>
      <c r="C300" t="s">
        <v>281</v>
      </c>
      <c r="G300" t="str">
        <f t="shared" si="4"/>
        <v>ok</v>
      </c>
      <c r="H300">
        <v>4610</v>
      </c>
      <c r="I300" t="s">
        <v>281</v>
      </c>
    </row>
    <row r="301" spans="2:9" ht="12.75">
      <c r="B301">
        <v>4615</v>
      </c>
      <c r="C301" t="s">
        <v>282</v>
      </c>
      <c r="G301" t="str">
        <f t="shared" si="4"/>
        <v>ok</v>
      </c>
      <c r="H301">
        <v>4615</v>
      </c>
      <c r="I301" t="s">
        <v>282</v>
      </c>
    </row>
    <row r="302" spans="2:9" ht="12.75">
      <c r="B302">
        <v>4620</v>
      </c>
      <c r="C302" t="s">
        <v>283</v>
      </c>
      <c r="G302" t="str">
        <f t="shared" si="4"/>
        <v>ok</v>
      </c>
      <c r="H302">
        <v>4620</v>
      </c>
      <c r="I302" t="s">
        <v>283</v>
      </c>
    </row>
    <row r="303" spans="2:9" ht="12.75">
      <c r="B303">
        <v>4625</v>
      </c>
      <c r="C303" t="s">
        <v>284</v>
      </c>
      <c r="G303" t="str">
        <f t="shared" si="4"/>
        <v>ok</v>
      </c>
      <c r="H303">
        <v>4625</v>
      </c>
      <c r="I303" t="s">
        <v>284</v>
      </c>
    </row>
    <row r="304" spans="2:9" ht="12.75">
      <c r="B304">
        <v>4630</v>
      </c>
      <c r="C304" t="s">
        <v>285</v>
      </c>
      <c r="G304" t="str">
        <f t="shared" si="4"/>
        <v>ok</v>
      </c>
      <c r="H304">
        <v>4630</v>
      </c>
      <c r="I304" t="s">
        <v>285</v>
      </c>
    </row>
    <row r="305" spans="2:9" ht="12.75">
      <c r="B305">
        <v>4635</v>
      </c>
      <c r="C305" t="s">
        <v>286</v>
      </c>
      <c r="G305" t="str">
        <f t="shared" si="4"/>
        <v>ok</v>
      </c>
      <c r="H305">
        <v>4635</v>
      </c>
      <c r="I305" t="s">
        <v>286</v>
      </c>
    </row>
    <row r="306" spans="2:9" ht="12.75">
      <c r="B306">
        <v>4640</v>
      </c>
      <c r="C306" t="s">
        <v>287</v>
      </c>
      <c r="G306" t="str">
        <f t="shared" si="4"/>
        <v>ok</v>
      </c>
      <c r="H306">
        <v>4640</v>
      </c>
      <c r="I306" t="s">
        <v>287</v>
      </c>
    </row>
    <row r="307" spans="2:9" ht="12.75">
      <c r="B307">
        <v>4705</v>
      </c>
      <c r="C307" t="s">
        <v>288</v>
      </c>
      <c r="F307">
        <v>680575967.4812545</v>
      </c>
      <c r="G307" t="str">
        <f t="shared" si="4"/>
        <v>ok</v>
      </c>
      <c r="H307">
        <v>4705</v>
      </c>
      <c r="I307" t="s">
        <v>288</v>
      </c>
    </row>
    <row r="308" spans="2:9" ht="12.75">
      <c r="B308">
        <v>4708</v>
      </c>
      <c r="C308" t="s">
        <v>289</v>
      </c>
      <c r="G308" t="str">
        <f t="shared" si="4"/>
        <v>ok</v>
      </c>
      <c r="H308">
        <v>4708</v>
      </c>
      <c r="I308" t="s">
        <v>289</v>
      </c>
    </row>
    <row r="309" spans="2:9" ht="12.75">
      <c r="B309">
        <v>4710</v>
      </c>
      <c r="C309" t="s">
        <v>290</v>
      </c>
      <c r="G309" t="str">
        <f t="shared" si="4"/>
        <v>ok</v>
      </c>
      <c r="H309">
        <v>4710</v>
      </c>
      <c r="I309" t="s">
        <v>290</v>
      </c>
    </row>
    <row r="310" spans="2:9" ht="12.75">
      <c r="B310">
        <v>4712</v>
      </c>
      <c r="C310" t="s">
        <v>291</v>
      </c>
      <c r="G310" t="str">
        <f t="shared" si="4"/>
        <v>ok</v>
      </c>
      <c r="H310">
        <v>4712</v>
      </c>
      <c r="I310" t="s">
        <v>291</v>
      </c>
    </row>
    <row r="311" spans="2:9" ht="12.75">
      <c r="B311">
        <v>4714</v>
      </c>
      <c r="C311" t="s">
        <v>292</v>
      </c>
      <c r="G311" t="str">
        <f t="shared" si="4"/>
        <v>ok</v>
      </c>
      <c r="H311">
        <v>4714</v>
      </c>
      <c r="I311" t="s">
        <v>292</v>
      </c>
    </row>
    <row r="312" spans="2:9" ht="12.75">
      <c r="B312">
        <v>4715</v>
      </c>
      <c r="C312" t="s">
        <v>293</v>
      </c>
      <c r="G312" t="str">
        <f t="shared" si="4"/>
        <v>ok</v>
      </c>
      <c r="H312">
        <v>4715</v>
      </c>
      <c r="I312" t="s">
        <v>293</v>
      </c>
    </row>
    <row r="313" spans="2:9" ht="12.75">
      <c r="B313">
        <v>4716</v>
      </c>
      <c r="C313" t="s">
        <v>294</v>
      </c>
      <c r="G313" t="str">
        <f t="shared" si="4"/>
        <v>ok</v>
      </c>
      <c r="H313">
        <v>4716</v>
      </c>
      <c r="I313" t="s">
        <v>294</v>
      </c>
    </row>
    <row r="314" spans="2:9" ht="12.75">
      <c r="B314">
        <v>4720</v>
      </c>
      <c r="C314" t="s">
        <v>295</v>
      </c>
      <c r="G314" t="str">
        <f t="shared" si="4"/>
        <v>ok</v>
      </c>
      <c r="H314">
        <v>4720</v>
      </c>
      <c r="I314" t="s">
        <v>295</v>
      </c>
    </row>
    <row r="315" spans="2:9" ht="12.75">
      <c r="B315">
        <v>4725</v>
      </c>
      <c r="C315" t="s">
        <v>296</v>
      </c>
      <c r="G315" t="str">
        <f t="shared" si="4"/>
        <v>ok</v>
      </c>
      <c r="H315">
        <v>4725</v>
      </c>
      <c r="I315" t="s">
        <v>296</v>
      </c>
    </row>
    <row r="316" spans="2:9" ht="12.75">
      <c r="B316">
        <v>4730</v>
      </c>
      <c r="C316" t="s">
        <v>297</v>
      </c>
      <c r="G316" t="str">
        <f t="shared" si="4"/>
        <v>ok</v>
      </c>
      <c r="H316">
        <v>4730</v>
      </c>
      <c r="I316" t="s">
        <v>297</v>
      </c>
    </row>
    <row r="317" spans="2:9" ht="12.75">
      <c r="B317">
        <v>4805</v>
      </c>
      <c r="C317" t="s">
        <v>267</v>
      </c>
      <c r="G317" t="str">
        <f t="shared" si="4"/>
        <v>ok</v>
      </c>
      <c r="H317">
        <v>4805</v>
      </c>
      <c r="I317" t="s">
        <v>267</v>
      </c>
    </row>
    <row r="318" spans="2:9" ht="12.75">
      <c r="B318">
        <v>4810</v>
      </c>
      <c r="C318" t="s">
        <v>298</v>
      </c>
      <c r="G318" t="str">
        <f t="shared" si="4"/>
        <v>ok</v>
      </c>
      <c r="H318">
        <v>4810</v>
      </c>
      <c r="I318" t="s">
        <v>298</v>
      </c>
    </row>
    <row r="319" spans="2:9" ht="12.75">
      <c r="B319">
        <v>4815</v>
      </c>
      <c r="C319" t="s">
        <v>299</v>
      </c>
      <c r="G319" t="str">
        <f t="shared" si="4"/>
        <v>ok</v>
      </c>
      <c r="H319">
        <v>4815</v>
      </c>
      <c r="I319" t="s">
        <v>299</v>
      </c>
    </row>
    <row r="320" spans="2:9" ht="12.75">
      <c r="B320">
        <v>4820</v>
      </c>
      <c r="C320" t="s">
        <v>300</v>
      </c>
      <c r="G320" t="str">
        <f t="shared" si="4"/>
        <v>ok</v>
      </c>
      <c r="H320">
        <v>4820</v>
      </c>
      <c r="I320" t="s">
        <v>300</v>
      </c>
    </row>
    <row r="321" spans="2:9" ht="12.75">
      <c r="B321">
        <v>4825</v>
      </c>
      <c r="C321" t="s">
        <v>301</v>
      </c>
      <c r="G321" t="str">
        <f t="shared" si="4"/>
        <v>ok</v>
      </c>
      <c r="H321">
        <v>4825</v>
      </c>
      <c r="I321" t="s">
        <v>301</v>
      </c>
    </row>
    <row r="322" spans="2:9" ht="12.75">
      <c r="B322">
        <v>4830</v>
      </c>
      <c r="C322" t="s">
        <v>302</v>
      </c>
      <c r="G322" t="str">
        <f t="shared" si="4"/>
        <v>ok</v>
      </c>
      <c r="H322">
        <v>4830</v>
      </c>
      <c r="I322" t="s">
        <v>302</v>
      </c>
    </row>
    <row r="323" spans="2:9" ht="12.75">
      <c r="B323">
        <v>4835</v>
      </c>
      <c r="C323" t="s">
        <v>303</v>
      </c>
      <c r="G323" t="str">
        <f t="shared" si="4"/>
        <v>ok</v>
      </c>
      <c r="H323">
        <v>4835</v>
      </c>
      <c r="I323" t="s">
        <v>303</v>
      </c>
    </row>
    <row r="324" spans="2:9" ht="12.75">
      <c r="B324">
        <v>4840</v>
      </c>
      <c r="C324" t="s">
        <v>304</v>
      </c>
      <c r="G324" t="str">
        <f t="shared" si="4"/>
        <v>ok</v>
      </c>
      <c r="H324">
        <v>4840</v>
      </c>
      <c r="I324" t="s">
        <v>304</v>
      </c>
    </row>
    <row r="325" spans="2:9" ht="12.75">
      <c r="B325">
        <v>4845</v>
      </c>
      <c r="C325" t="s">
        <v>305</v>
      </c>
      <c r="G325" t="str">
        <f t="shared" si="4"/>
        <v>ok</v>
      </c>
      <c r="H325">
        <v>4845</v>
      </c>
      <c r="I325" t="s">
        <v>305</v>
      </c>
    </row>
    <row r="326" spans="2:9" ht="12.75">
      <c r="B326">
        <v>4850</v>
      </c>
      <c r="C326" t="s">
        <v>278</v>
      </c>
      <c r="G326" t="str">
        <f t="shared" si="4"/>
        <v>ok</v>
      </c>
      <c r="H326">
        <v>4850</v>
      </c>
      <c r="I326" t="s">
        <v>278</v>
      </c>
    </row>
    <row r="327" spans="2:9" ht="12.75">
      <c r="B327">
        <v>4905</v>
      </c>
      <c r="C327" t="s">
        <v>280</v>
      </c>
      <c r="G327" t="str">
        <f t="shared" si="4"/>
        <v>ok</v>
      </c>
      <c r="H327">
        <v>4905</v>
      </c>
      <c r="I327" t="s">
        <v>280</v>
      </c>
    </row>
    <row r="328" spans="2:9" ht="12.75">
      <c r="B328">
        <v>4910</v>
      </c>
      <c r="C328" t="s">
        <v>306</v>
      </c>
      <c r="G328" t="str">
        <f t="shared" si="4"/>
        <v>ok</v>
      </c>
      <c r="H328">
        <v>4910</v>
      </c>
      <c r="I328" t="s">
        <v>306</v>
      </c>
    </row>
    <row r="329" spans="2:9" ht="12.75">
      <c r="B329">
        <v>4916</v>
      </c>
      <c r="C329" t="s">
        <v>307</v>
      </c>
      <c r="G329" t="str">
        <f t="shared" si="4"/>
        <v>ok</v>
      </c>
      <c r="H329">
        <v>4916</v>
      </c>
      <c r="I329" t="s">
        <v>307</v>
      </c>
    </row>
    <row r="330" spans="2:9" ht="12.75">
      <c r="B330">
        <v>4930</v>
      </c>
      <c r="C330" t="s">
        <v>308</v>
      </c>
      <c r="G330" t="str">
        <f t="shared" si="4"/>
        <v>ok</v>
      </c>
      <c r="H330">
        <v>4930</v>
      </c>
      <c r="I330" t="s">
        <v>308</v>
      </c>
    </row>
    <row r="331" spans="2:9" ht="12.75">
      <c r="B331">
        <v>4935</v>
      </c>
      <c r="C331" t="s">
        <v>309</v>
      </c>
      <c r="G331" t="str">
        <f t="shared" si="4"/>
        <v>ok</v>
      </c>
      <c r="H331">
        <v>4935</v>
      </c>
      <c r="I331" t="s">
        <v>309</v>
      </c>
    </row>
    <row r="332" spans="2:9" ht="12.75">
      <c r="B332">
        <v>4940</v>
      </c>
      <c r="C332" t="s">
        <v>310</v>
      </c>
      <c r="G332" t="str">
        <f t="shared" si="4"/>
        <v>ok</v>
      </c>
      <c r="H332">
        <v>4940</v>
      </c>
      <c r="I332" t="s">
        <v>310</v>
      </c>
    </row>
    <row r="333" spans="2:9" ht="12.75">
      <c r="B333">
        <v>4945</v>
      </c>
      <c r="C333" t="s">
        <v>311</v>
      </c>
      <c r="G333" t="str">
        <f t="shared" si="4"/>
        <v>ok</v>
      </c>
      <c r="H333">
        <v>4945</v>
      </c>
      <c r="I333" t="s">
        <v>311</v>
      </c>
    </row>
    <row r="334" spans="2:9" ht="12.75">
      <c r="B334">
        <v>4950</v>
      </c>
      <c r="C334" t="s">
        <v>312</v>
      </c>
      <c r="G334" t="str">
        <f t="shared" si="4"/>
        <v>ok</v>
      </c>
      <c r="H334">
        <v>4950</v>
      </c>
      <c r="I334" t="s">
        <v>312</v>
      </c>
    </row>
    <row r="335" spans="2:9" ht="12.75">
      <c r="B335">
        <v>4960</v>
      </c>
      <c r="C335" t="s">
        <v>313</v>
      </c>
      <c r="G335" t="str">
        <f t="shared" si="4"/>
        <v>ok</v>
      </c>
      <c r="H335">
        <v>4960</v>
      </c>
      <c r="I335" t="s">
        <v>313</v>
      </c>
    </row>
    <row r="336" spans="2:9" ht="12.75">
      <c r="B336">
        <v>4965</v>
      </c>
      <c r="C336" t="s">
        <v>314</v>
      </c>
      <c r="G336" t="str">
        <f t="shared" si="4"/>
        <v>ok</v>
      </c>
      <c r="H336">
        <v>4965</v>
      </c>
      <c r="I336" t="s">
        <v>314</v>
      </c>
    </row>
    <row r="337" spans="2:9" ht="12.75">
      <c r="B337">
        <v>5005</v>
      </c>
      <c r="C337" t="s">
        <v>267</v>
      </c>
      <c r="G337" t="str">
        <f t="shared" si="4"/>
        <v>ok</v>
      </c>
      <c r="H337">
        <v>5005</v>
      </c>
      <c r="I337" t="s">
        <v>267</v>
      </c>
    </row>
    <row r="338" spans="2:9" ht="12.75">
      <c r="B338">
        <v>5010</v>
      </c>
      <c r="C338" t="s">
        <v>298</v>
      </c>
      <c r="F338">
        <v>3762164.47</v>
      </c>
      <c r="G338" t="str">
        <f t="shared" si="4"/>
        <v>ok</v>
      </c>
      <c r="H338">
        <v>5010</v>
      </c>
      <c r="I338" t="s">
        <v>298</v>
      </c>
    </row>
    <row r="339" spans="2:9" ht="12.75">
      <c r="B339">
        <v>5012</v>
      </c>
      <c r="C339" t="s">
        <v>315</v>
      </c>
      <c r="F339">
        <v>717817.74</v>
      </c>
      <c r="G339" t="str">
        <f t="shared" si="4"/>
        <v>ok</v>
      </c>
      <c r="H339">
        <v>5012</v>
      </c>
      <c r="I339" t="s">
        <v>315</v>
      </c>
    </row>
    <row r="340" spans="2:9" ht="12.75">
      <c r="B340">
        <v>5014</v>
      </c>
      <c r="C340" t="s">
        <v>316</v>
      </c>
      <c r="F340">
        <v>156055.66</v>
      </c>
      <c r="G340" t="str">
        <f t="shared" si="4"/>
        <v>ok</v>
      </c>
      <c r="H340">
        <v>5014</v>
      </c>
      <c r="I340" t="s">
        <v>316</v>
      </c>
    </row>
    <row r="341" spans="2:9" ht="12.75">
      <c r="B341">
        <v>5015</v>
      </c>
      <c r="C341" t="s">
        <v>317</v>
      </c>
      <c r="F341">
        <v>33351.04</v>
      </c>
      <c r="G341" t="str">
        <f aca="true" t="shared" si="5" ref="G341:G404">IF(B341=H341,"ok","not ok")</f>
        <v>ok</v>
      </c>
      <c r="H341">
        <v>5015</v>
      </c>
      <c r="I341" t="s">
        <v>317</v>
      </c>
    </row>
    <row r="342" spans="2:9" ht="12.75">
      <c r="B342">
        <v>5016</v>
      </c>
      <c r="C342" t="s">
        <v>318</v>
      </c>
      <c r="F342">
        <v>527212.37</v>
      </c>
      <c r="G342" t="str">
        <f t="shared" si="5"/>
        <v>ok</v>
      </c>
      <c r="H342">
        <v>5016</v>
      </c>
      <c r="I342" t="s">
        <v>318</v>
      </c>
    </row>
    <row r="343" spans="2:9" ht="12.75">
      <c r="B343">
        <v>5017</v>
      </c>
      <c r="C343" t="s">
        <v>319</v>
      </c>
      <c r="F343">
        <v>86512.61</v>
      </c>
      <c r="G343" t="str">
        <f t="shared" si="5"/>
        <v>ok</v>
      </c>
      <c r="H343">
        <v>5017</v>
      </c>
      <c r="I343" t="s">
        <v>319</v>
      </c>
    </row>
    <row r="344" spans="2:9" ht="12.75">
      <c r="B344">
        <v>5020</v>
      </c>
      <c r="C344" t="s">
        <v>320</v>
      </c>
      <c r="F344">
        <v>475396.37</v>
      </c>
      <c r="G344" t="str">
        <f t="shared" si="5"/>
        <v>ok</v>
      </c>
      <c r="H344">
        <v>5020</v>
      </c>
      <c r="I344" t="s">
        <v>320</v>
      </c>
    </row>
    <row r="345" spans="2:9" ht="12.75">
      <c r="B345">
        <v>5025</v>
      </c>
      <c r="C345" t="s">
        <v>321</v>
      </c>
      <c r="F345">
        <v>96562.56</v>
      </c>
      <c r="G345" t="str">
        <f t="shared" si="5"/>
        <v>ok</v>
      </c>
      <c r="H345">
        <v>5025</v>
      </c>
      <c r="I345" t="s">
        <v>322</v>
      </c>
    </row>
    <row r="346" spans="2:9" ht="12.75">
      <c r="B346">
        <v>5030</v>
      </c>
      <c r="C346" t="s">
        <v>323</v>
      </c>
      <c r="G346" t="str">
        <f t="shared" si="5"/>
        <v>ok</v>
      </c>
      <c r="H346">
        <v>5030</v>
      </c>
      <c r="I346" t="s">
        <v>323</v>
      </c>
    </row>
    <row r="347" spans="2:9" ht="12.75">
      <c r="B347">
        <v>5035</v>
      </c>
      <c r="C347" t="s">
        <v>324</v>
      </c>
      <c r="F347">
        <v>19440.93</v>
      </c>
      <c r="G347" t="str">
        <f t="shared" si="5"/>
        <v>ok</v>
      </c>
      <c r="H347">
        <v>5035</v>
      </c>
      <c r="I347" t="s">
        <v>324</v>
      </c>
    </row>
    <row r="348" spans="2:9" ht="12.75">
      <c r="B348">
        <v>5040</v>
      </c>
      <c r="C348" t="s">
        <v>325</v>
      </c>
      <c r="F348">
        <v>462525.31</v>
      </c>
      <c r="G348" t="str">
        <f t="shared" si="5"/>
        <v>ok</v>
      </c>
      <c r="H348">
        <v>5040</v>
      </c>
      <c r="I348" t="s">
        <v>325</v>
      </c>
    </row>
    <row r="349" spans="2:9" ht="12.75">
      <c r="B349">
        <v>5045</v>
      </c>
      <c r="C349" t="s">
        <v>326</v>
      </c>
      <c r="F349">
        <v>1489862.82</v>
      </c>
      <c r="G349" t="str">
        <f t="shared" si="5"/>
        <v>ok</v>
      </c>
      <c r="H349">
        <v>5045</v>
      </c>
      <c r="I349" t="s">
        <v>327</v>
      </c>
    </row>
    <row r="350" spans="2:9" ht="12.75">
      <c r="B350">
        <v>5050</v>
      </c>
      <c r="C350" t="s">
        <v>328</v>
      </c>
      <c r="G350" t="str">
        <f t="shared" si="5"/>
        <v>ok</v>
      </c>
      <c r="H350">
        <v>5050</v>
      </c>
      <c r="I350" t="s">
        <v>328</v>
      </c>
    </row>
    <row r="351" spans="2:9" ht="12.75">
      <c r="B351">
        <v>5055</v>
      </c>
      <c r="C351" t="s">
        <v>329</v>
      </c>
      <c r="F351">
        <v>843.37</v>
      </c>
      <c r="G351" t="str">
        <f t="shared" si="5"/>
        <v>ok</v>
      </c>
      <c r="H351">
        <v>5055</v>
      </c>
      <c r="I351" t="s">
        <v>329</v>
      </c>
    </row>
    <row r="352" spans="2:9" ht="12.75">
      <c r="B352">
        <v>5060</v>
      </c>
      <c r="C352" t="s">
        <v>330</v>
      </c>
      <c r="G352" t="str">
        <f t="shared" si="5"/>
        <v>ok</v>
      </c>
      <c r="H352">
        <v>5060</v>
      </c>
      <c r="I352" t="s">
        <v>330</v>
      </c>
    </row>
    <row r="353" spans="2:9" ht="12.75">
      <c r="B353">
        <v>5065</v>
      </c>
      <c r="C353" t="s">
        <v>331</v>
      </c>
      <c r="F353">
        <v>1116452.72</v>
      </c>
      <c r="G353" t="str">
        <f t="shared" si="5"/>
        <v>ok</v>
      </c>
      <c r="H353">
        <v>5065</v>
      </c>
      <c r="I353" t="s">
        <v>331</v>
      </c>
    </row>
    <row r="354" spans="2:9" ht="12.75">
      <c r="B354">
        <v>5070</v>
      </c>
      <c r="C354" t="s">
        <v>332</v>
      </c>
      <c r="G354" t="str">
        <f t="shared" si="5"/>
        <v>ok</v>
      </c>
      <c r="H354">
        <v>5070</v>
      </c>
      <c r="I354" t="s">
        <v>332</v>
      </c>
    </row>
    <row r="355" spans="2:9" ht="12.75">
      <c r="B355">
        <v>5075</v>
      </c>
      <c r="C355" t="s">
        <v>333</v>
      </c>
      <c r="G355" t="str">
        <f t="shared" si="5"/>
        <v>ok</v>
      </c>
      <c r="H355">
        <v>5075</v>
      </c>
      <c r="I355" t="s">
        <v>333</v>
      </c>
    </row>
    <row r="356" spans="2:9" ht="12.75">
      <c r="B356">
        <v>5085</v>
      </c>
      <c r="C356" t="s">
        <v>334</v>
      </c>
      <c r="F356">
        <f>2939123.68+2095788+2562456</f>
        <v>7597367.68</v>
      </c>
      <c r="G356" t="str">
        <f t="shared" si="5"/>
        <v>ok</v>
      </c>
      <c r="H356">
        <v>5085</v>
      </c>
      <c r="I356" t="s">
        <v>334</v>
      </c>
    </row>
    <row r="357" spans="2:9" ht="12.75">
      <c r="B357">
        <v>5090</v>
      </c>
      <c r="C357" t="s">
        <v>335</v>
      </c>
      <c r="G357" t="str">
        <f t="shared" si="5"/>
        <v>ok</v>
      </c>
      <c r="H357">
        <v>5090</v>
      </c>
      <c r="I357" t="s">
        <v>335</v>
      </c>
    </row>
    <row r="358" spans="2:9" ht="12.75">
      <c r="B358">
        <v>5095</v>
      </c>
      <c r="C358" t="s">
        <v>336</v>
      </c>
      <c r="G358" t="str">
        <f t="shared" si="5"/>
        <v>ok</v>
      </c>
      <c r="H358">
        <v>5095</v>
      </c>
      <c r="I358" t="s">
        <v>336</v>
      </c>
    </row>
    <row r="359" spans="2:9" ht="12.75">
      <c r="B359">
        <v>5096</v>
      </c>
      <c r="C359" t="s">
        <v>337</v>
      </c>
      <c r="G359" t="str">
        <f t="shared" si="5"/>
        <v>ok</v>
      </c>
      <c r="H359">
        <v>5096</v>
      </c>
      <c r="I359" t="s">
        <v>337</v>
      </c>
    </row>
    <row r="360" spans="2:9" ht="12.75">
      <c r="B360">
        <v>5105</v>
      </c>
      <c r="C360" t="s">
        <v>280</v>
      </c>
      <c r="G360" t="str">
        <f t="shared" si="5"/>
        <v>ok</v>
      </c>
      <c r="H360">
        <v>5105</v>
      </c>
      <c r="I360" t="s">
        <v>280</v>
      </c>
    </row>
    <row r="361" spans="2:9" ht="12.75">
      <c r="B361">
        <v>5110</v>
      </c>
      <c r="C361" t="s">
        <v>338</v>
      </c>
      <c r="G361" t="str">
        <f t="shared" si="5"/>
        <v>ok</v>
      </c>
      <c r="H361">
        <v>5110</v>
      </c>
      <c r="I361" t="s">
        <v>338</v>
      </c>
    </row>
    <row r="362" spans="2:9" ht="12.75">
      <c r="B362">
        <v>5112</v>
      </c>
      <c r="C362" t="s">
        <v>307</v>
      </c>
      <c r="F362">
        <v>165993.89</v>
      </c>
      <c r="G362" t="str">
        <f t="shared" si="5"/>
        <v>ok</v>
      </c>
      <c r="H362">
        <v>5112</v>
      </c>
      <c r="I362" t="s">
        <v>307</v>
      </c>
    </row>
    <row r="363" spans="2:9" ht="12.75">
      <c r="B363">
        <v>5114</v>
      </c>
      <c r="C363" t="s">
        <v>339</v>
      </c>
      <c r="F363">
        <v>917723.37</v>
      </c>
      <c r="G363" t="str">
        <f t="shared" si="5"/>
        <v>ok</v>
      </c>
      <c r="H363">
        <v>5114</v>
      </c>
      <c r="I363" t="s">
        <v>339</v>
      </c>
    </row>
    <row r="364" spans="2:9" ht="12.75">
      <c r="B364">
        <v>5120</v>
      </c>
      <c r="C364" t="s">
        <v>340</v>
      </c>
      <c r="F364">
        <v>231310.15</v>
      </c>
      <c r="G364" t="str">
        <f t="shared" si="5"/>
        <v>ok</v>
      </c>
      <c r="H364">
        <v>5120</v>
      </c>
      <c r="I364" t="s">
        <v>340</v>
      </c>
    </row>
    <row r="365" spans="2:9" ht="12.75">
      <c r="B365">
        <v>5125</v>
      </c>
      <c r="C365" t="s">
        <v>309</v>
      </c>
      <c r="F365">
        <v>812090.91</v>
      </c>
      <c r="G365" t="str">
        <f t="shared" si="5"/>
        <v>ok</v>
      </c>
      <c r="H365">
        <v>5125</v>
      </c>
      <c r="I365" t="s">
        <v>309</v>
      </c>
    </row>
    <row r="366" spans="2:9" ht="12.75">
      <c r="B366">
        <v>5130</v>
      </c>
      <c r="C366" t="s">
        <v>341</v>
      </c>
      <c r="F366">
        <v>534096.95</v>
      </c>
      <c r="G366" t="str">
        <f t="shared" si="5"/>
        <v>ok</v>
      </c>
      <c r="H366">
        <v>5130</v>
      </c>
      <c r="I366" t="s">
        <v>341</v>
      </c>
    </row>
    <row r="367" spans="2:9" ht="12.75">
      <c r="B367">
        <v>5135</v>
      </c>
      <c r="C367" t="s">
        <v>342</v>
      </c>
      <c r="F367">
        <v>2724550.5</v>
      </c>
      <c r="G367" t="str">
        <f t="shared" si="5"/>
        <v>ok</v>
      </c>
      <c r="H367">
        <v>5135</v>
      </c>
      <c r="I367" t="s">
        <v>342</v>
      </c>
    </row>
    <row r="368" spans="2:9" ht="12.75">
      <c r="B368">
        <v>5145</v>
      </c>
      <c r="C368" t="s">
        <v>343</v>
      </c>
      <c r="F368">
        <v>8729.64</v>
      </c>
      <c r="G368" t="str">
        <f t="shared" si="5"/>
        <v>ok</v>
      </c>
      <c r="H368">
        <v>5145</v>
      </c>
      <c r="I368" t="s">
        <v>343</v>
      </c>
    </row>
    <row r="369" spans="2:9" ht="12.75">
      <c r="B369">
        <v>5150</v>
      </c>
      <c r="C369" t="s">
        <v>344</v>
      </c>
      <c r="F369">
        <v>1445306.69</v>
      </c>
      <c r="G369" t="str">
        <f t="shared" si="5"/>
        <v>ok</v>
      </c>
      <c r="H369">
        <v>5150</v>
      </c>
      <c r="I369" t="s">
        <v>344</v>
      </c>
    </row>
    <row r="370" spans="2:9" ht="12.75">
      <c r="B370">
        <v>5155</v>
      </c>
      <c r="C370" t="s">
        <v>345</v>
      </c>
      <c r="F370">
        <v>257930</v>
      </c>
      <c r="G370" t="str">
        <f t="shared" si="5"/>
        <v>ok</v>
      </c>
      <c r="H370">
        <v>5155</v>
      </c>
      <c r="I370" t="s">
        <v>345</v>
      </c>
    </row>
    <row r="371" spans="2:9" ht="12.75">
      <c r="B371">
        <v>5160</v>
      </c>
      <c r="C371" t="s">
        <v>346</v>
      </c>
      <c r="F371">
        <v>653280.46</v>
      </c>
      <c r="G371" t="str">
        <f t="shared" si="5"/>
        <v>ok</v>
      </c>
      <c r="H371">
        <v>5160</v>
      </c>
      <c r="I371" t="s">
        <v>346</v>
      </c>
    </row>
    <row r="372" spans="2:9" ht="12.75">
      <c r="B372">
        <v>5165</v>
      </c>
      <c r="C372" t="s">
        <v>347</v>
      </c>
      <c r="G372" t="str">
        <f t="shared" si="5"/>
        <v>ok</v>
      </c>
      <c r="H372">
        <v>5165</v>
      </c>
      <c r="I372" t="s">
        <v>347</v>
      </c>
    </row>
    <row r="373" spans="2:9" ht="12.75">
      <c r="B373">
        <v>5170</v>
      </c>
      <c r="C373" t="s">
        <v>348</v>
      </c>
      <c r="G373" t="str">
        <f t="shared" si="5"/>
        <v>ok</v>
      </c>
      <c r="H373">
        <v>5170</v>
      </c>
      <c r="I373" t="s">
        <v>348</v>
      </c>
    </row>
    <row r="374" spans="2:9" ht="12.75">
      <c r="B374">
        <v>5172</v>
      </c>
      <c r="C374" t="s">
        <v>349</v>
      </c>
      <c r="G374" t="str">
        <f t="shared" si="5"/>
        <v>ok</v>
      </c>
      <c r="H374">
        <v>5172</v>
      </c>
      <c r="I374" t="s">
        <v>349</v>
      </c>
    </row>
    <row r="375" spans="2:9" ht="12.75">
      <c r="B375">
        <v>5175</v>
      </c>
      <c r="C375" t="s">
        <v>350</v>
      </c>
      <c r="F375">
        <v>1523535.46</v>
      </c>
      <c r="G375" t="str">
        <f t="shared" si="5"/>
        <v>ok</v>
      </c>
      <c r="H375">
        <v>5175</v>
      </c>
      <c r="I375" t="s">
        <v>350</v>
      </c>
    </row>
    <row r="376" spans="2:9" ht="12.75">
      <c r="B376">
        <v>5178</v>
      </c>
      <c r="C376" t="s">
        <v>351</v>
      </c>
      <c r="G376" t="str">
        <f t="shared" si="5"/>
        <v>ok</v>
      </c>
      <c r="H376">
        <v>5178</v>
      </c>
      <c r="I376" t="s">
        <v>351</v>
      </c>
    </row>
    <row r="377" spans="2:9" ht="12.75">
      <c r="B377">
        <v>5185</v>
      </c>
      <c r="C377" t="s">
        <v>352</v>
      </c>
      <c r="G377" t="str">
        <f t="shared" si="5"/>
        <v>ok</v>
      </c>
      <c r="H377">
        <v>5185</v>
      </c>
      <c r="I377" t="s">
        <v>352</v>
      </c>
    </row>
    <row r="378" spans="2:9" ht="12.75">
      <c r="B378">
        <v>5186</v>
      </c>
      <c r="C378" t="s">
        <v>353</v>
      </c>
      <c r="G378" t="str">
        <f t="shared" si="5"/>
        <v>ok</v>
      </c>
      <c r="H378">
        <v>5186</v>
      </c>
      <c r="I378" t="s">
        <v>353</v>
      </c>
    </row>
    <row r="379" spans="2:9" ht="12.75">
      <c r="B379">
        <v>5190</v>
      </c>
      <c r="C379" t="s">
        <v>354</v>
      </c>
      <c r="G379" t="str">
        <f t="shared" si="5"/>
        <v>ok</v>
      </c>
      <c r="H379">
        <v>5190</v>
      </c>
      <c r="I379" t="s">
        <v>354</v>
      </c>
    </row>
    <row r="380" spans="2:9" ht="12.75">
      <c r="B380">
        <v>5192</v>
      </c>
      <c r="C380" t="s">
        <v>355</v>
      </c>
      <c r="G380" t="str">
        <f t="shared" si="5"/>
        <v>ok</v>
      </c>
      <c r="H380">
        <v>5192</v>
      </c>
      <c r="I380" t="s">
        <v>355</v>
      </c>
    </row>
    <row r="381" spans="2:9" ht="12.75">
      <c r="B381">
        <v>5195</v>
      </c>
      <c r="C381" t="s">
        <v>356</v>
      </c>
      <c r="G381" t="str">
        <f t="shared" si="5"/>
        <v>ok</v>
      </c>
      <c r="H381">
        <v>5195</v>
      </c>
      <c r="I381" t="s">
        <v>356</v>
      </c>
    </row>
    <row r="382" spans="2:9" ht="12.75">
      <c r="B382">
        <v>5205</v>
      </c>
      <c r="C382" t="s">
        <v>357</v>
      </c>
      <c r="G382" t="str">
        <f t="shared" si="5"/>
        <v>ok</v>
      </c>
      <c r="H382">
        <v>5205</v>
      </c>
      <c r="I382" t="s">
        <v>357</v>
      </c>
    </row>
    <row r="383" spans="2:9" ht="12.75">
      <c r="B383">
        <v>5210</v>
      </c>
      <c r="C383" t="s">
        <v>358</v>
      </c>
      <c r="G383" t="str">
        <f t="shared" si="5"/>
        <v>ok</v>
      </c>
      <c r="H383">
        <v>5210</v>
      </c>
      <c r="I383" t="s">
        <v>358</v>
      </c>
    </row>
    <row r="384" spans="2:9" ht="12.75">
      <c r="B384">
        <v>5215</v>
      </c>
      <c r="C384" t="s">
        <v>359</v>
      </c>
      <c r="G384" t="str">
        <f t="shared" si="5"/>
        <v>ok</v>
      </c>
      <c r="H384">
        <v>5215</v>
      </c>
      <c r="I384" t="s">
        <v>359</v>
      </c>
    </row>
    <row r="385" spans="2:9" ht="12.75">
      <c r="B385">
        <v>5305</v>
      </c>
      <c r="C385" t="s">
        <v>360</v>
      </c>
      <c r="G385" t="str">
        <f t="shared" si="5"/>
        <v>ok</v>
      </c>
      <c r="H385">
        <v>5305</v>
      </c>
      <c r="I385" t="s">
        <v>360</v>
      </c>
    </row>
    <row r="386" spans="2:9" ht="12.75">
      <c r="B386">
        <v>5310</v>
      </c>
      <c r="C386" t="s">
        <v>361</v>
      </c>
      <c r="F386">
        <v>1556256</v>
      </c>
      <c r="G386" t="str">
        <f t="shared" si="5"/>
        <v>ok</v>
      </c>
      <c r="H386">
        <v>5310</v>
      </c>
      <c r="I386" t="s">
        <v>361</v>
      </c>
    </row>
    <row r="387" spans="2:9" ht="12.75">
      <c r="B387">
        <v>5315</v>
      </c>
      <c r="C387" t="s">
        <v>362</v>
      </c>
      <c r="F387">
        <v>7332871.17</v>
      </c>
      <c r="G387" t="str">
        <f t="shared" si="5"/>
        <v>ok</v>
      </c>
      <c r="H387">
        <v>5315</v>
      </c>
      <c r="I387" t="s">
        <v>362</v>
      </c>
    </row>
    <row r="388" spans="2:9" ht="12.75">
      <c r="B388">
        <v>5320</v>
      </c>
      <c r="C388" t="s">
        <v>363</v>
      </c>
      <c r="F388">
        <v>2134783.12</v>
      </c>
      <c r="G388" t="str">
        <f t="shared" si="5"/>
        <v>ok</v>
      </c>
      <c r="H388">
        <v>5320</v>
      </c>
      <c r="I388" t="s">
        <v>363</v>
      </c>
    </row>
    <row r="389" spans="2:9" ht="12.75">
      <c r="B389">
        <v>5325</v>
      </c>
      <c r="C389" t="s">
        <v>364</v>
      </c>
      <c r="G389" t="str">
        <f t="shared" si="5"/>
        <v>ok</v>
      </c>
      <c r="H389">
        <v>5325</v>
      </c>
      <c r="I389" t="s">
        <v>364</v>
      </c>
    </row>
    <row r="390" spans="2:9" ht="12.75">
      <c r="B390">
        <v>5330</v>
      </c>
      <c r="C390" t="s">
        <v>365</v>
      </c>
      <c r="G390" t="str">
        <f t="shared" si="5"/>
        <v>ok</v>
      </c>
      <c r="H390">
        <v>5330</v>
      </c>
      <c r="I390" t="s">
        <v>365</v>
      </c>
    </row>
    <row r="391" spans="2:9" ht="12.75">
      <c r="B391">
        <v>5335</v>
      </c>
      <c r="C391" t="s">
        <v>366</v>
      </c>
      <c r="F391">
        <v>1061700</v>
      </c>
      <c r="G391" t="str">
        <f t="shared" si="5"/>
        <v>ok</v>
      </c>
      <c r="H391">
        <v>5335</v>
      </c>
      <c r="I391" t="s">
        <v>366</v>
      </c>
    </row>
    <row r="392" spans="2:9" ht="12.75">
      <c r="B392">
        <v>5340</v>
      </c>
      <c r="C392" t="s">
        <v>367</v>
      </c>
      <c r="G392" t="str">
        <f t="shared" si="5"/>
        <v>ok</v>
      </c>
      <c r="H392">
        <v>5340</v>
      </c>
      <c r="I392" t="s">
        <v>367</v>
      </c>
    </row>
    <row r="393" spans="2:9" ht="12.75">
      <c r="B393">
        <v>5405</v>
      </c>
      <c r="C393" t="s">
        <v>360</v>
      </c>
      <c r="G393" t="str">
        <f t="shared" si="5"/>
        <v>ok</v>
      </c>
      <c r="H393">
        <v>5405</v>
      </c>
      <c r="I393" t="s">
        <v>360</v>
      </c>
    </row>
    <row r="394" spans="2:9" ht="12.75">
      <c r="B394">
        <v>5410</v>
      </c>
      <c r="C394" t="s">
        <v>368</v>
      </c>
      <c r="F394">
        <v>6727366.84</v>
      </c>
      <c r="G394" t="str">
        <f t="shared" si="5"/>
        <v>ok</v>
      </c>
      <c r="H394">
        <v>5410</v>
      </c>
      <c r="I394" t="s">
        <v>368</v>
      </c>
    </row>
    <row r="395" spans="2:9" ht="12.75">
      <c r="B395">
        <v>5415</v>
      </c>
      <c r="C395" t="s">
        <v>369</v>
      </c>
      <c r="F395">
        <v>0</v>
      </c>
      <c r="G395" t="str">
        <f t="shared" si="5"/>
        <v>ok</v>
      </c>
      <c r="H395">
        <v>5415</v>
      </c>
      <c r="I395" t="s">
        <v>369</v>
      </c>
    </row>
    <row r="396" spans="2:9" ht="12.75">
      <c r="B396">
        <v>5420</v>
      </c>
      <c r="C396" t="s">
        <v>370</v>
      </c>
      <c r="G396" t="str">
        <f t="shared" si="5"/>
        <v>ok</v>
      </c>
      <c r="H396">
        <v>5420</v>
      </c>
      <c r="I396" t="s">
        <v>370</v>
      </c>
    </row>
    <row r="397" spans="2:9" ht="12.75">
      <c r="B397">
        <v>5425</v>
      </c>
      <c r="C397" t="s">
        <v>371</v>
      </c>
      <c r="G397" t="str">
        <f t="shared" si="5"/>
        <v>ok</v>
      </c>
      <c r="H397">
        <v>5425</v>
      </c>
      <c r="I397" t="s">
        <v>371</v>
      </c>
    </row>
    <row r="398" spans="2:9" ht="12.75">
      <c r="B398">
        <v>5505</v>
      </c>
      <c r="C398" t="s">
        <v>360</v>
      </c>
      <c r="G398" t="str">
        <f t="shared" si="5"/>
        <v>ok</v>
      </c>
      <c r="H398">
        <v>5505</v>
      </c>
      <c r="I398" t="s">
        <v>360</v>
      </c>
    </row>
    <row r="399" spans="2:9" ht="12.75">
      <c r="B399">
        <v>5510</v>
      </c>
      <c r="C399" t="s">
        <v>372</v>
      </c>
      <c r="F399">
        <v>184304.62</v>
      </c>
      <c r="G399" t="str">
        <f t="shared" si="5"/>
        <v>ok</v>
      </c>
      <c r="H399">
        <v>5510</v>
      </c>
      <c r="I399" t="s">
        <v>372</v>
      </c>
    </row>
    <row r="400" spans="2:9" ht="12.75">
      <c r="B400">
        <v>5515</v>
      </c>
      <c r="C400" t="s">
        <v>373</v>
      </c>
      <c r="G400" t="str">
        <f t="shared" si="5"/>
        <v>ok</v>
      </c>
      <c r="H400">
        <v>5515</v>
      </c>
      <c r="I400" t="s">
        <v>373</v>
      </c>
    </row>
    <row r="401" spans="2:9" ht="12.75">
      <c r="B401">
        <v>5520</v>
      </c>
      <c r="C401" t="s">
        <v>374</v>
      </c>
      <c r="G401" t="str">
        <f t="shared" si="5"/>
        <v>ok</v>
      </c>
      <c r="H401">
        <v>5520</v>
      </c>
      <c r="I401" t="s">
        <v>374</v>
      </c>
    </row>
    <row r="402" spans="2:9" ht="12.75">
      <c r="B402">
        <v>5605</v>
      </c>
      <c r="C402" t="s">
        <v>375</v>
      </c>
      <c r="F402">
        <v>3083243.43</v>
      </c>
      <c r="G402" t="str">
        <f t="shared" si="5"/>
        <v>ok</v>
      </c>
      <c r="H402">
        <v>5605</v>
      </c>
      <c r="I402" t="s">
        <v>375</v>
      </c>
    </row>
    <row r="403" spans="2:9" ht="12.75">
      <c r="B403">
        <v>5610</v>
      </c>
      <c r="C403" t="s">
        <v>376</v>
      </c>
      <c r="F403">
        <v>8951188.95</v>
      </c>
      <c r="G403" t="str">
        <f t="shared" si="5"/>
        <v>ok</v>
      </c>
      <c r="H403">
        <v>5610</v>
      </c>
      <c r="I403" t="s">
        <v>376</v>
      </c>
    </row>
    <row r="404" spans="2:9" ht="12.75">
      <c r="B404">
        <v>5615</v>
      </c>
      <c r="C404" t="s">
        <v>377</v>
      </c>
      <c r="F404">
        <v>941221.88</v>
      </c>
      <c r="G404" t="str">
        <f t="shared" si="5"/>
        <v>ok</v>
      </c>
      <c r="H404">
        <v>5615</v>
      </c>
      <c r="I404" t="s">
        <v>377</v>
      </c>
    </row>
    <row r="405" spans="2:9" ht="12.75">
      <c r="B405">
        <v>5620</v>
      </c>
      <c r="C405" t="s">
        <v>378</v>
      </c>
      <c r="F405">
        <v>2900321.66</v>
      </c>
      <c r="G405" t="str">
        <f aca="true" t="shared" si="6" ref="G405:G449">IF(B405=H405,"ok","not ok")</f>
        <v>ok</v>
      </c>
      <c r="H405">
        <v>5620</v>
      </c>
      <c r="I405" t="s">
        <v>378</v>
      </c>
    </row>
    <row r="406" spans="2:9" ht="12.75">
      <c r="B406">
        <v>5625</v>
      </c>
      <c r="C406" t="s">
        <v>379</v>
      </c>
      <c r="F406">
        <f>-4689136.73+5784448</f>
        <v>1095311.2699999996</v>
      </c>
      <c r="G406" t="str">
        <f t="shared" si="6"/>
        <v>ok</v>
      </c>
      <c r="H406">
        <v>5625</v>
      </c>
      <c r="I406" t="s">
        <v>380</v>
      </c>
    </row>
    <row r="407" spans="2:9" ht="12.75">
      <c r="B407">
        <v>5630</v>
      </c>
      <c r="C407" t="s">
        <v>381</v>
      </c>
      <c r="F407">
        <v>1767284.96</v>
      </c>
      <c r="G407" t="str">
        <f t="shared" si="6"/>
        <v>ok</v>
      </c>
      <c r="H407">
        <v>5630</v>
      </c>
      <c r="I407" t="s">
        <v>381</v>
      </c>
    </row>
    <row r="408" spans="2:9" ht="12.75">
      <c r="B408">
        <v>5635</v>
      </c>
      <c r="C408" t="s">
        <v>382</v>
      </c>
      <c r="F408">
        <v>645957</v>
      </c>
      <c r="G408" t="str">
        <f t="shared" si="6"/>
        <v>ok</v>
      </c>
      <c r="H408">
        <v>5635</v>
      </c>
      <c r="I408" t="s">
        <v>382</v>
      </c>
    </row>
    <row r="409" spans="2:9" ht="12.75">
      <c r="B409">
        <v>5640</v>
      </c>
      <c r="C409" t="s">
        <v>383</v>
      </c>
      <c r="F409">
        <v>790940.58</v>
      </c>
      <c r="G409" t="str">
        <f t="shared" si="6"/>
        <v>ok</v>
      </c>
      <c r="H409">
        <v>5640</v>
      </c>
      <c r="I409" t="s">
        <v>383</v>
      </c>
    </row>
    <row r="410" spans="2:9" ht="12.75">
      <c r="B410">
        <v>5645</v>
      </c>
      <c r="C410" t="s">
        <v>384</v>
      </c>
      <c r="F410">
        <f>727999.92-152300</f>
        <v>575699.92</v>
      </c>
      <c r="G410" t="str">
        <f t="shared" si="6"/>
        <v>ok</v>
      </c>
      <c r="H410">
        <v>5645</v>
      </c>
      <c r="I410" t="s">
        <v>384</v>
      </c>
    </row>
    <row r="411" spans="2:9" ht="12.75">
      <c r="B411">
        <v>5650</v>
      </c>
      <c r="C411" t="s">
        <v>385</v>
      </c>
      <c r="G411" t="str">
        <f t="shared" si="6"/>
        <v>ok</v>
      </c>
      <c r="H411">
        <v>5650</v>
      </c>
      <c r="I411" t="s">
        <v>385</v>
      </c>
    </row>
    <row r="412" spans="2:9" ht="12.75">
      <c r="B412">
        <v>5655</v>
      </c>
      <c r="C412" t="s">
        <v>386</v>
      </c>
      <c r="F412">
        <v>1298157</v>
      </c>
      <c r="G412" t="str">
        <f t="shared" si="6"/>
        <v>ok</v>
      </c>
      <c r="H412">
        <v>5655</v>
      </c>
      <c r="I412" t="s">
        <v>386</v>
      </c>
    </row>
    <row r="413" spans="2:9" ht="12.75">
      <c r="B413">
        <v>5660</v>
      </c>
      <c r="C413" t="s">
        <v>387</v>
      </c>
      <c r="G413" t="str">
        <f t="shared" si="6"/>
        <v>ok</v>
      </c>
      <c r="H413">
        <v>5660</v>
      </c>
      <c r="I413" t="s">
        <v>387</v>
      </c>
    </row>
    <row r="414" spans="2:9" ht="12.75">
      <c r="B414">
        <v>5665</v>
      </c>
      <c r="C414" t="s">
        <v>388</v>
      </c>
      <c r="F414">
        <v>2440864.8</v>
      </c>
      <c r="G414" t="str">
        <f t="shared" si="6"/>
        <v>ok</v>
      </c>
      <c r="H414">
        <v>5665</v>
      </c>
      <c r="I414" t="s">
        <v>388</v>
      </c>
    </row>
    <row r="415" spans="2:9" ht="12.75">
      <c r="B415">
        <v>5670</v>
      </c>
      <c r="C415" t="s">
        <v>389</v>
      </c>
      <c r="G415" t="str">
        <f t="shared" si="6"/>
        <v>ok</v>
      </c>
      <c r="H415">
        <v>5670</v>
      </c>
      <c r="I415" t="s">
        <v>389</v>
      </c>
    </row>
    <row r="416" spans="2:9" ht="12.75">
      <c r="B416">
        <v>5675</v>
      </c>
      <c r="C416" t="s">
        <v>390</v>
      </c>
      <c r="F416">
        <v>4704836.69</v>
      </c>
      <c r="G416" t="str">
        <f t="shared" si="6"/>
        <v>ok</v>
      </c>
      <c r="H416">
        <v>5675</v>
      </c>
      <c r="I416" t="s">
        <v>390</v>
      </c>
    </row>
    <row r="417" spans="2:9" ht="12.75">
      <c r="B417">
        <v>5680</v>
      </c>
      <c r="C417" t="s">
        <v>391</v>
      </c>
      <c r="G417" t="str">
        <f t="shared" si="6"/>
        <v>ok</v>
      </c>
      <c r="H417">
        <v>5680</v>
      </c>
      <c r="I417" t="s">
        <v>391</v>
      </c>
    </row>
    <row r="418" spans="2:9" ht="12.75">
      <c r="B418">
        <v>5685</v>
      </c>
      <c r="C418" t="s">
        <v>392</v>
      </c>
      <c r="G418" t="str">
        <f t="shared" si="6"/>
        <v>ok</v>
      </c>
      <c r="H418">
        <v>5685</v>
      </c>
      <c r="I418" t="s">
        <v>392</v>
      </c>
    </row>
    <row r="419" spans="2:9" ht="12.75">
      <c r="B419">
        <v>5705</v>
      </c>
      <c r="C419" t="s">
        <v>393</v>
      </c>
      <c r="F419">
        <f>36733562+2986888-39267-84622-250287</f>
        <v>39346274</v>
      </c>
      <c r="G419" t="str">
        <f t="shared" si="6"/>
        <v>ok</v>
      </c>
      <c r="H419">
        <v>5705</v>
      </c>
      <c r="I419" t="s">
        <v>394</v>
      </c>
    </row>
    <row r="420" spans="2:9" ht="12.75">
      <c r="B420">
        <v>5710</v>
      </c>
      <c r="C420" t="s">
        <v>395</v>
      </c>
      <c r="G420" t="str">
        <f t="shared" si="6"/>
        <v>ok</v>
      </c>
      <c r="H420">
        <v>5710</v>
      </c>
      <c r="I420" t="s">
        <v>395</v>
      </c>
    </row>
    <row r="421" spans="2:9" ht="12.75">
      <c r="B421">
        <v>5715</v>
      </c>
      <c r="C421" t="s">
        <v>396</v>
      </c>
      <c r="G421" t="str">
        <f t="shared" si="6"/>
        <v>ok</v>
      </c>
      <c r="H421">
        <v>5715</v>
      </c>
      <c r="I421" t="s">
        <v>396</v>
      </c>
    </row>
    <row r="422" spans="2:9" ht="12.75">
      <c r="B422">
        <v>5720</v>
      </c>
      <c r="C422" t="s">
        <v>397</v>
      </c>
      <c r="G422" t="str">
        <f t="shared" si="6"/>
        <v>ok</v>
      </c>
      <c r="H422">
        <v>5720</v>
      </c>
      <c r="I422" t="s">
        <v>397</v>
      </c>
    </row>
    <row r="423" spans="2:9" ht="12.75">
      <c r="B423">
        <v>5725</v>
      </c>
      <c r="C423" t="s">
        <v>398</v>
      </c>
      <c r="F423">
        <v>11484.5</v>
      </c>
      <c r="G423" t="str">
        <f t="shared" si="6"/>
        <v>ok</v>
      </c>
      <c r="H423">
        <v>5725</v>
      </c>
      <c r="I423" t="s">
        <v>398</v>
      </c>
    </row>
    <row r="424" spans="2:9" ht="12.75">
      <c r="B424">
        <v>5730</v>
      </c>
      <c r="C424" t="s">
        <v>399</v>
      </c>
      <c r="G424" t="str">
        <f t="shared" si="6"/>
        <v>ok</v>
      </c>
      <c r="H424">
        <v>5730</v>
      </c>
      <c r="I424" t="s">
        <v>399</v>
      </c>
    </row>
    <row r="425" spans="2:9" ht="12.75">
      <c r="B425">
        <v>5735</v>
      </c>
      <c r="C425" t="s">
        <v>400</v>
      </c>
      <c r="G425" t="str">
        <f t="shared" si="6"/>
        <v>ok</v>
      </c>
      <c r="H425">
        <v>5735</v>
      </c>
      <c r="I425" t="s">
        <v>400</v>
      </c>
    </row>
    <row r="426" spans="2:9" ht="12.75">
      <c r="B426">
        <v>5740</v>
      </c>
      <c r="C426" t="s">
        <v>401</v>
      </c>
      <c r="G426" t="str">
        <f t="shared" si="6"/>
        <v>ok</v>
      </c>
      <c r="H426">
        <v>5740</v>
      </c>
      <c r="I426" t="s">
        <v>401</v>
      </c>
    </row>
    <row r="427" spans="2:9" ht="12.75">
      <c r="B427">
        <v>6005</v>
      </c>
      <c r="C427" t="s">
        <v>402</v>
      </c>
      <c r="F427">
        <v>19789275.4</v>
      </c>
      <c r="G427" t="str">
        <f t="shared" si="6"/>
        <v>ok</v>
      </c>
      <c r="H427">
        <v>6005</v>
      </c>
      <c r="I427" t="s">
        <v>402</v>
      </c>
    </row>
    <row r="428" spans="2:9" ht="12.75">
      <c r="B428">
        <v>6010</v>
      </c>
      <c r="C428" t="s">
        <v>403</v>
      </c>
      <c r="G428" t="str">
        <f t="shared" si="6"/>
        <v>ok</v>
      </c>
      <c r="H428">
        <v>6010</v>
      </c>
      <c r="I428" t="s">
        <v>403</v>
      </c>
    </row>
    <row r="429" spans="2:9" ht="12.75">
      <c r="B429">
        <v>6015</v>
      </c>
      <c r="C429" t="s">
        <v>404</v>
      </c>
      <c r="G429" t="str">
        <f t="shared" si="6"/>
        <v>ok</v>
      </c>
      <c r="H429">
        <v>6015</v>
      </c>
      <c r="I429" t="s">
        <v>405</v>
      </c>
    </row>
    <row r="430" spans="2:9" ht="12.75">
      <c r="B430">
        <v>6020</v>
      </c>
      <c r="C430" t="s">
        <v>406</v>
      </c>
      <c r="G430" t="str">
        <f t="shared" si="6"/>
        <v>ok</v>
      </c>
      <c r="H430">
        <v>6020</v>
      </c>
      <c r="I430" t="s">
        <v>406</v>
      </c>
    </row>
    <row r="431" spans="2:9" ht="12.75">
      <c r="B431">
        <v>6025</v>
      </c>
      <c r="C431" t="s">
        <v>407</v>
      </c>
      <c r="G431" t="str">
        <f t="shared" si="6"/>
        <v>ok</v>
      </c>
      <c r="H431">
        <v>6025</v>
      </c>
      <c r="I431" t="s">
        <v>407</v>
      </c>
    </row>
    <row r="432" spans="2:9" ht="12.75">
      <c r="B432">
        <v>6030</v>
      </c>
      <c r="C432" t="s">
        <v>408</v>
      </c>
      <c r="G432" t="str">
        <f t="shared" si="6"/>
        <v>ok</v>
      </c>
      <c r="H432">
        <v>6030</v>
      </c>
      <c r="I432" t="s">
        <v>408</v>
      </c>
    </row>
    <row r="433" spans="2:9" ht="12.75">
      <c r="B433">
        <v>6035</v>
      </c>
      <c r="C433" t="s">
        <v>409</v>
      </c>
      <c r="F433">
        <v>177260.09</v>
      </c>
      <c r="G433" t="str">
        <f t="shared" si="6"/>
        <v>ok</v>
      </c>
      <c r="H433">
        <v>6035</v>
      </c>
      <c r="I433" t="s">
        <v>409</v>
      </c>
    </row>
    <row r="434" spans="2:9" ht="12.75">
      <c r="B434">
        <v>6040</v>
      </c>
      <c r="C434" t="s">
        <v>410</v>
      </c>
      <c r="G434" t="str">
        <f t="shared" si="6"/>
        <v>ok</v>
      </c>
      <c r="H434">
        <v>6040</v>
      </c>
      <c r="I434" t="s">
        <v>410</v>
      </c>
    </row>
    <row r="435" spans="2:9" ht="12.75">
      <c r="B435">
        <v>6042</v>
      </c>
      <c r="C435" t="s">
        <v>411</v>
      </c>
      <c r="F435">
        <f>-1039491.3+111297</f>
        <v>-928194.3</v>
      </c>
      <c r="G435" t="str">
        <f t="shared" si="6"/>
        <v>ok</v>
      </c>
      <c r="H435">
        <v>6042</v>
      </c>
      <c r="I435" t="s">
        <v>411</v>
      </c>
    </row>
    <row r="436" spans="2:9" ht="12.75">
      <c r="B436">
        <v>6045</v>
      </c>
      <c r="C436" t="s">
        <v>412</v>
      </c>
      <c r="G436" t="str">
        <f t="shared" si="6"/>
        <v>ok</v>
      </c>
      <c r="H436">
        <v>6045</v>
      </c>
      <c r="I436" t="s">
        <v>412</v>
      </c>
    </row>
    <row r="437" spans="2:9" ht="12.75">
      <c r="B437">
        <v>6105</v>
      </c>
      <c r="C437" t="s">
        <v>413</v>
      </c>
      <c r="F437">
        <v>1806109.32</v>
      </c>
      <c r="G437" t="str">
        <f t="shared" si="6"/>
        <v>ok</v>
      </c>
      <c r="H437">
        <v>6105</v>
      </c>
      <c r="I437" t="s">
        <v>413</v>
      </c>
    </row>
    <row r="438" spans="2:9" ht="12.75">
      <c r="B438">
        <v>6110</v>
      </c>
      <c r="C438" t="s">
        <v>414</v>
      </c>
      <c r="G438" t="str">
        <f t="shared" si="6"/>
        <v>ok</v>
      </c>
      <c r="H438">
        <v>6110</v>
      </c>
      <c r="I438" t="s">
        <v>414</v>
      </c>
    </row>
    <row r="439" spans="2:9" ht="12.75">
      <c r="B439">
        <v>6115</v>
      </c>
      <c r="C439" t="s">
        <v>415</v>
      </c>
      <c r="G439" t="str">
        <f t="shared" si="6"/>
        <v>ok</v>
      </c>
      <c r="H439">
        <v>6115</v>
      </c>
      <c r="I439" t="s">
        <v>415</v>
      </c>
    </row>
    <row r="440" spans="2:9" ht="12.75">
      <c r="B440">
        <v>6205</v>
      </c>
      <c r="C440" t="s">
        <v>416</v>
      </c>
      <c r="F440">
        <v>173400</v>
      </c>
      <c r="G440" t="str">
        <f t="shared" si="6"/>
        <v>ok</v>
      </c>
      <c r="H440">
        <v>6205</v>
      </c>
      <c r="I440" t="s">
        <v>416</v>
      </c>
    </row>
    <row r="441" spans="2:9" ht="12.75">
      <c r="B441">
        <v>6210</v>
      </c>
      <c r="C441" t="s">
        <v>417</v>
      </c>
      <c r="G441" t="str">
        <f t="shared" si="6"/>
        <v>ok</v>
      </c>
      <c r="H441">
        <v>6210</v>
      </c>
      <c r="I441" t="s">
        <v>417</v>
      </c>
    </row>
    <row r="442" spans="2:9" ht="12.75">
      <c r="B442">
        <v>6215</v>
      </c>
      <c r="C442" t="s">
        <v>418</v>
      </c>
      <c r="G442" t="str">
        <f t="shared" si="6"/>
        <v>ok</v>
      </c>
      <c r="H442">
        <v>6215</v>
      </c>
      <c r="I442" t="s">
        <v>418</v>
      </c>
    </row>
    <row r="443" spans="2:9" ht="12.75">
      <c r="B443">
        <v>6225</v>
      </c>
      <c r="C443" t="s">
        <v>419</v>
      </c>
      <c r="G443" t="str">
        <f t="shared" si="6"/>
        <v>ok</v>
      </c>
      <c r="H443">
        <v>6225</v>
      </c>
      <c r="I443" t="s">
        <v>419</v>
      </c>
    </row>
    <row r="444" spans="2:9" ht="12.75">
      <c r="B444">
        <v>6305</v>
      </c>
      <c r="C444" t="s">
        <v>420</v>
      </c>
      <c r="G444" t="str">
        <f t="shared" si="6"/>
        <v>ok</v>
      </c>
      <c r="H444">
        <v>6305</v>
      </c>
      <c r="I444" t="s">
        <v>420</v>
      </c>
    </row>
    <row r="445" spans="2:9" ht="12.75">
      <c r="B445">
        <v>6310</v>
      </c>
      <c r="C445" t="s">
        <v>421</v>
      </c>
      <c r="G445" t="str">
        <f t="shared" si="6"/>
        <v>ok</v>
      </c>
      <c r="H445">
        <v>6310</v>
      </c>
      <c r="I445" t="s">
        <v>421</v>
      </c>
    </row>
    <row r="446" spans="2:9" ht="12.75">
      <c r="B446">
        <v>6315</v>
      </c>
      <c r="C446" t="s">
        <v>422</v>
      </c>
      <c r="G446" t="str">
        <f t="shared" si="6"/>
        <v>ok</v>
      </c>
      <c r="H446">
        <v>6315</v>
      </c>
      <c r="I446" t="s">
        <v>422</v>
      </c>
    </row>
    <row r="447" spans="2:9" ht="12.75">
      <c r="B447">
        <v>6405</v>
      </c>
      <c r="C447" t="s">
        <v>423</v>
      </c>
      <c r="G447" t="str">
        <f t="shared" si="6"/>
        <v>ok</v>
      </c>
      <c r="H447">
        <v>6405</v>
      </c>
      <c r="I447" t="s">
        <v>423</v>
      </c>
    </row>
    <row r="448" spans="2:9" ht="12.75">
      <c r="B448">
        <v>6410</v>
      </c>
      <c r="C448" t="s">
        <v>424</v>
      </c>
      <c r="G448" t="str">
        <f t="shared" si="6"/>
        <v>ok</v>
      </c>
      <c r="H448">
        <v>6410</v>
      </c>
      <c r="I448" t="s">
        <v>424</v>
      </c>
    </row>
    <row r="449" spans="2:9" ht="12.75">
      <c r="B449">
        <v>6415</v>
      </c>
      <c r="C449" t="s">
        <v>425</v>
      </c>
      <c r="G449" t="str">
        <f t="shared" si="6"/>
        <v>ok</v>
      </c>
      <c r="H449">
        <v>6415</v>
      </c>
      <c r="I449" t="s">
        <v>425</v>
      </c>
    </row>
    <row r="450" spans="3:6" ht="12.75">
      <c r="C450" t="s">
        <v>426</v>
      </c>
      <c r="D450">
        <f>SUM(D17:D449)</f>
        <v>0</v>
      </c>
      <c r="E450">
        <f>SUM(E17:E449)</f>
        <v>549934671.09</v>
      </c>
      <c r="F450">
        <f>SUM(F17:F449)</f>
        <v>1398123610.5812547</v>
      </c>
    </row>
    <row r="451" spans="3:6" ht="12.75">
      <c r="C451" t="s">
        <v>427</v>
      </c>
      <c r="D451">
        <v>0</v>
      </c>
      <c r="E451">
        <f>+E450</f>
        <v>549934671.09</v>
      </c>
      <c r="F451">
        <f>+F450</f>
        <v>1398123610.5812547</v>
      </c>
    </row>
    <row r="452" spans="3:6" ht="12.75">
      <c r="C452" t="s">
        <v>428</v>
      </c>
      <c r="D452">
        <f>+D450-D451</f>
        <v>0</v>
      </c>
      <c r="E452">
        <f>+E450-E451</f>
        <v>0</v>
      </c>
      <c r="F452">
        <f>+F450-F451</f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4"/>
  <sheetViews>
    <sheetView workbookViewId="0" topLeftCell="A1">
      <selection activeCell="A1" sqref="A1"/>
    </sheetView>
  </sheetViews>
  <sheetFormatPr defaultColWidth="9.140625" defaultRowHeight="12.75"/>
  <sheetData>
    <row r="3" ht="12.75">
      <c r="B3" t="s">
        <v>665</v>
      </c>
    </row>
    <row r="7" spans="1:10" ht="12.75">
      <c r="A7" t="s">
        <v>3</v>
      </c>
      <c r="C7" t="s">
        <v>666</v>
      </c>
      <c r="D7" t="s">
        <v>667</v>
      </c>
      <c r="E7" t="s">
        <v>668</v>
      </c>
      <c r="H7" t="s">
        <v>669</v>
      </c>
      <c r="J7" t="s">
        <v>670</v>
      </c>
    </row>
    <row r="9" ht="12.75">
      <c r="C9" t="s">
        <v>671</v>
      </c>
    </row>
    <row r="11" spans="3:4" ht="12.75">
      <c r="C11" t="s">
        <v>672</v>
      </c>
      <c r="D11" t="s">
        <v>673</v>
      </c>
    </row>
    <row r="12" spans="3:10" ht="12.75">
      <c r="C12" t="s">
        <v>674</v>
      </c>
      <c r="D12" t="s">
        <v>675</v>
      </c>
      <c r="J12" t="s">
        <v>676</v>
      </c>
    </row>
    <row r="13" spans="3:4" ht="12.75">
      <c r="C13" t="s">
        <v>677</v>
      </c>
      <c r="D13" t="s">
        <v>678</v>
      </c>
    </row>
    <row r="15" spans="3:10" ht="12.75">
      <c r="C15" t="s">
        <v>679</v>
      </c>
      <c r="D15" t="s">
        <v>680</v>
      </c>
      <c r="J15" t="s">
        <v>681</v>
      </c>
    </row>
    <row r="17" spans="3:10" ht="12.75">
      <c r="C17" t="s">
        <v>682</v>
      </c>
      <c r="D17">
        <v>12.1</v>
      </c>
      <c r="J17" t="s">
        <v>683</v>
      </c>
    </row>
    <row r="19" spans="3:10" ht="12.75">
      <c r="C19" t="s">
        <v>684</v>
      </c>
      <c r="D19">
        <v>10.7</v>
      </c>
      <c r="J19" t="s">
        <v>685</v>
      </c>
    </row>
    <row r="22" spans="3:10" ht="12.75">
      <c r="C22" t="s">
        <v>686</v>
      </c>
      <c r="J22" t="s">
        <v>687</v>
      </c>
    </row>
    <row r="24" spans="3:8" ht="12.75">
      <c r="C24" t="s">
        <v>688</v>
      </c>
      <c r="H24">
        <f>SUM(H9:H23)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30"/>
  <sheetViews>
    <sheetView workbookViewId="0" topLeftCell="A1">
      <selection activeCell="A1" sqref="A1"/>
    </sheetView>
  </sheetViews>
  <sheetFormatPr defaultColWidth="9.140625" defaultRowHeight="12.75"/>
  <sheetData>
    <row r="3" ht="12.75">
      <c r="B3" t="s">
        <v>689</v>
      </c>
    </row>
    <row r="9" spans="1:6" ht="12.75">
      <c r="A9" t="s">
        <v>3</v>
      </c>
      <c r="D9" t="s">
        <v>6</v>
      </c>
      <c r="F9" t="s">
        <v>6</v>
      </c>
    </row>
    <row r="10" ht="12.75">
      <c r="B10" t="s">
        <v>690</v>
      </c>
    </row>
    <row r="12" ht="12.75">
      <c r="B12" t="s">
        <v>691</v>
      </c>
    </row>
    <row r="13" ht="12.75">
      <c r="B13" t="s">
        <v>692</v>
      </c>
    </row>
    <row r="14" ht="12.75">
      <c r="B14" t="s">
        <v>693</v>
      </c>
    </row>
    <row r="15" ht="12.75">
      <c r="C15" t="s">
        <v>694</v>
      </c>
    </row>
    <row r="16" ht="12.75">
      <c r="C16" t="s">
        <v>695</v>
      </c>
    </row>
    <row r="17" ht="12.75">
      <c r="C17" t="s">
        <v>696</v>
      </c>
    </row>
    <row r="18" ht="12.75">
      <c r="C18" t="s">
        <v>475</v>
      </c>
    </row>
    <row r="19" ht="12.75">
      <c r="C19" t="s">
        <v>697</v>
      </c>
    </row>
    <row r="21" spans="2:6" ht="12.75">
      <c r="B21" t="s">
        <v>698</v>
      </c>
      <c r="D21">
        <f>SUM(D14:D20)</f>
        <v>0</v>
      </c>
      <c r="F21">
        <f>D21</f>
        <v>0</v>
      </c>
    </row>
    <row r="23" spans="2:6" ht="12.75">
      <c r="B23" t="s">
        <v>699</v>
      </c>
      <c r="F23">
        <f>+F10-F21</f>
        <v>0</v>
      </c>
    </row>
    <row r="24" ht="12.75">
      <c r="B24" t="s">
        <v>700</v>
      </c>
    </row>
    <row r="25" ht="12.75">
      <c r="C25" t="s">
        <v>0</v>
      </c>
    </row>
    <row r="27" spans="2:6" ht="12.75">
      <c r="B27" t="s">
        <v>0</v>
      </c>
      <c r="F27" t="s">
        <v>0</v>
      </c>
    </row>
    <row r="29" ht="12.75">
      <c r="F29" t="s">
        <v>0</v>
      </c>
    </row>
    <row r="30" ht="12.75">
      <c r="F30" t="s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7" spans="1:4" ht="12.75">
      <c r="A7" t="s">
        <v>701</v>
      </c>
      <c r="D7" t="s">
        <v>702</v>
      </c>
    </row>
    <row r="8" spans="1:4" ht="12.75">
      <c r="A8" t="s">
        <v>703</v>
      </c>
      <c r="D8" t="s">
        <v>704</v>
      </c>
    </row>
    <row r="11" spans="4:9" ht="12.75">
      <c r="D11" t="s">
        <v>705</v>
      </c>
      <c r="G11" t="s">
        <v>706</v>
      </c>
      <c r="I11" t="s">
        <v>707</v>
      </c>
    </row>
    <row r="13" spans="1:4" ht="12.75">
      <c r="A13" t="s">
        <v>3</v>
      </c>
      <c r="D13" t="s">
        <v>708</v>
      </c>
    </row>
    <row r="14" spans="2:12" ht="12.75">
      <c r="B14" t="s">
        <v>709</v>
      </c>
      <c r="L14" t="s">
        <v>710</v>
      </c>
    </row>
    <row r="15" spans="2:12" ht="12.75">
      <c r="B15">
        <v>1</v>
      </c>
      <c r="D15" t="s">
        <v>712</v>
      </c>
      <c r="J15" t="s">
        <v>713</v>
      </c>
      <c r="L15">
        <v>0</v>
      </c>
    </row>
    <row r="16" spans="1:12" ht="12.75">
      <c r="A16">
        <v>1</v>
      </c>
      <c r="B16">
        <f>+B15+1</f>
        <v>2</v>
      </c>
      <c r="C16" t="s">
        <v>712</v>
      </c>
      <c r="D16" t="s">
        <v>714</v>
      </c>
      <c r="E16" t="s">
        <v>715</v>
      </c>
      <c r="G16" t="s">
        <v>713</v>
      </c>
      <c r="J16" t="s">
        <v>713</v>
      </c>
      <c r="L16">
        <v>1</v>
      </c>
    </row>
    <row r="17" spans="1:12" ht="12.75">
      <c r="A17">
        <f>IF(OR(UPPER(G17)="X",UPPER(K17)="X"),ROUND(A16,0)+1,A16+0.01)</f>
        <v>1.01</v>
      </c>
      <c r="B17">
        <f>+B16+1</f>
        <v>3</v>
      </c>
      <c r="C17" t="s">
        <v>712</v>
      </c>
      <c r="D17" t="s">
        <v>714</v>
      </c>
      <c r="E17" t="s">
        <v>716</v>
      </c>
      <c r="L17">
        <v>2</v>
      </c>
    </row>
    <row r="18" spans="1:12" ht="12.75">
      <c r="A18">
        <f aca="true" t="shared" si="0" ref="A18:A81">IF(OR(UPPER(G18)="X",UPPER(K18)="X"),ROUND(A17,0)+1,A17+0.01)</f>
        <v>1.02</v>
      </c>
      <c r="B18">
        <f aca="true" t="shared" si="1" ref="B18:B81">+B17+1</f>
        <v>4</v>
      </c>
      <c r="C18" t="s">
        <v>712</v>
      </c>
      <c r="D18" t="s">
        <v>714</v>
      </c>
      <c r="E18" t="s">
        <v>717</v>
      </c>
      <c r="L18">
        <v>3</v>
      </c>
    </row>
    <row r="19" spans="1:12" ht="12.75">
      <c r="A19">
        <f t="shared" si="0"/>
        <v>1.03</v>
      </c>
      <c r="B19">
        <f t="shared" si="1"/>
        <v>5</v>
      </c>
      <c r="C19" t="s">
        <v>712</v>
      </c>
      <c r="D19" t="s">
        <v>714</v>
      </c>
      <c r="E19" t="s">
        <v>718</v>
      </c>
      <c r="L19">
        <v>4</v>
      </c>
    </row>
    <row r="20" spans="1:12" ht="12.75">
      <c r="A20">
        <f t="shared" si="0"/>
        <v>1.04</v>
      </c>
      <c r="B20">
        <f t="shared" si="1"/>
        <v>6</v>
      </c>
      <c r="C20" t="s">
        <v>712</v>
      </c>
      <c r="D20" t="s">
        <v>719</v>
      </c>
      <c r="E20" t="s">
        <v>715</v>
      </c>
      <c r="L20">
        <v>1</v>
      </c>
    </row>
    <row r="21" spans="1:12" ht="12.75">
      <c r="A21">
        <f t="shared" si="0"/>
        <v>1.05</v>
      </c>
      <c r="B21">
        <f t="shared" si="1"/>
        <v>7</v>
      </c>
      <c r="C21" t="s">
        <v>712</v>
      </c>
      <c r="D21" t="s">
        <v>719</v>
      </c>
      <c r="E21" t="s">
        <v>716</v>
      </c>
      <c r="L21">
        <v>2</v>
      </c>
    </row>
    <row r="22" spans="1:12" ht="12.75">
      <c r="A22">
        <f t="shared" si="0"/>
        <v>1.06</v>
      </c>
      <c r="B22">
        <f t="shared" si="1"/>
        <v>8</v>
      </c>
      <c r="C22" t="s">
        <v>712</v>
      </c>
      <c r="D22" t="s">
        <v>719</v>
      </c>
      <c r="E22" t="s">
        <v>717</v>
      </c>
      <c r="L22">
        <v>3</v>
      </c>
    </row>
    <row r="23" spans="1:12" ht="12.75">
      <c r="A23">
        <f t="shared" si="0"/>
        <v>1.07</v>
      </c>
      <c r="B23">
        <f t="shared" si="1"/>
        <v>9</v>
      </c>
      <c r="C23" t="s">
        <v>712</v>
      </c>
      <c r="D23" t="s">
        <v>719</v>
      </c>
      <c r="E23" t="s">
        <v>718</v>
      </c>
      <c r="L23">
        <v>4</v>
      </c>
    </row>
    <row r="24" spans="1:12" ht="12.75">
      <c r="A24">
        <f t="shared" si="0"/>
        <v>1.08</v>
      </c>
      <c r="B24">
        <f t="shared" si="1"/>
        <v>10</v>
      </c>
      <c r="C24" t="s">
        <v>712</v>
      </c>
      <c r="D24" t="s">
        <v>720</v>
      </c>
      <c r="E24" t="s">
        <v>715</v>
      </c>
      <c r="L24">
        <v>1</v>
      </c>
    </row>
    <row r="25" spans="1:12" ht="12.75">
      <c r="A25">
        <f t="shared" si="0"/>
        <v>1.09</v>
      </c>
      <c r="B25">
        <f t="shared" si="1"/>
        <v>11</v>
      </c>
      <c r="C25" t="s">
        <v>712</v>
      </c>
      <c r="D25" t="s">
        <v>720</v>
      </c>
      <c r="E25" t="s">
        <v>716</v>
      </c>
      <c r="L25">
        <v>2</v>
      </c>
    </row>
    <row r="26" spans="1:12" ht="12.75">
      <c r="A26">
        <f t="shared" si="0"/>
        <v>1.1</v>
      </c>
      <c r="B26">
        <f t="shared" si="1"/>
        <v>12</v>
      </c>
      <c r="C26" t="s">
        <v>712</v>
      </c>
      <c r="D26" t="s">
        <v>720</v>
      </c>
      <c r="E26" t="s">
        <v>717</v>
      </c>
      <c r="L26">
        <v>3</v>
      </c>
    </row>
    <row r="27" spans="1:12" ht="12.75">
      <c r="A27">
        <f t="shared" si="0"/>
        <v>1.11</v>
      </c>
      <c r="B27">
        <f t="shared" si="1"/>
        <v>13</v>
      </c>
      <c r="C27" t="s">
        <v>712</v>
      </c>
      <c r="D27" t="s">
        <v>720</v>
      </c>
      <c r="E27" t="s">
        <v>718</v>
      </c>
      <c r="L27">
        <v>4</v>
      </c>
    </row>
    <row r="28" spans="1:12" ht="12.75">
      <c r="A28">
        <f t="shared" si="0"/>
        <v>1.12</v>
      </c>
      <c r="B28">
        <f t="shared" si="1"/>
        <v>14</v>
      </c>
      <c r="C28" t="s">
        <v>712</v>
      </c>
      <c r="D28" t="s">
        <v>721</v>
      </c>
      <c r="E28" t="s">
        <v>715</v>
      </c>
      <c r="L28">
        <v>1</v>
      </c>
    </row>
    <row r="29" spans="1:12" ht="12.75">
      <c r="A29">
        <f t="shared" si="0"/>
        <v>1.1300000000000001</v>
      </c>
      <c r="B29">
        <f t="shared" si="1"/>
        <v>15</v>
      </c>
      <c r="C29" t="s">
        <v>712</v>
      </c>
      <c r="D29" t="s">
        <v>721</v>
      </c>
      <c r="E29" t="s">
        <v>716</v>
      </c>
      <c r="L29">
        <v>2</v>
      </c>
    </row>
    <row r="30" spans="1:12" ht="12.75">
      <c r="A30">
        <f t="shared" si="0"/>
        <v>1.1400000000000001</v>
      </c>
      <c r="B30">
        <f t="shared" si="1"/>
        <v>16</v>
      </c>
      <c r="C30" t="s">
        <v>712</v>
      </c>
      <c r="D30" t="s">
        <v>721</v>
      </c>
      <c r="E30" t="s">
        <v>717</v>
      </c>
      <c r="L30">
        <v>3</v>
      </c>
    </row>
    <row r="31" spans="1:12" ht="12.75">
      <c r="A31">
        <f t="shared" si="0"/>
        <v>1.1500000000000001</v>
      </c>
      <c r="B31">
        <f t="shared" si="1"/>
        <v>17</v>
      </c>
      <c r="C31" t="s">
        <v>712</v>
      </c>
      <c r="D31" t="s">
        <v>721</v>
      </c>
      <c r="E31" t="s">
        <v>718</v>
      </c>
      <c r="L31">
        <v>4</v>
      </c>
    </row>
    <row r="32" spans="1:12" ht="12.75">
      <c r="A32">
        <f t="shared" si="0"/>
        <v>1.1600000000000001</v>
      </c>
      <c r="B32">
        <f t="shared" si="1"/>
        <v>18</v>
      </c>
      <c r="C32" t="s">
        <v>712</v>
      </c>
      <c r="D32" t="s">
        <v>722</v>
      </c>
      <c r="E32" t="s">
        <v>715</v>
      </c>
      <c r="L32">
        <v>1</v>
      </c>
    </row>
    <row r="33" spans="1:12" ht="12.75">
      <c r="A33">
        <f t="shared" si="0"/>
        <v>1.1700000000000002</v>
      </c>
      <c r="B33">
        <f t="shared" si="1"/>
        <v>19</v>
      </c>
      <c r="C33" t="s">
        <v>712</v>
      </c>
      <c r="D33" t="s">
        <v>722</v>
      </c>
      <c r="E33" t="s">
        <v>716</v>
      </c>
      <c r="F33">
        <f>IF(+F32=0,"",+F32)</f>
      </c>
      <c r="L33">
        <v>2</v>
      </c>
    </row>
    <row r="34" spans="1:12" ht="12.75">
      <c r="A34">
        <f t="shared" si="0"/>
        <v>1.1800000000000002</v>
      </c>
      <c r="B34">
        <f t="shared" si="1"/>
        <v>20</v>
      </c>
      <c r="C34" t="s">
        <v>712</v>
      </c>
      <c r="D34" t="s">
        <v>722</v>
      </c>
      <c r="E34" t="s">
        <v>717</v>
      </c>
      <c r="F34">
        <f>IF(+F33=0,0,+F33)</f>
      </c>
      <c r="L34">
        <v>3</v>
      </c>
    </row>
    <row r="35" spans="1:12" ht="12.75">
      <c r="A35">
        <f t="shared" si="0"/>
        <v>1.1900000000000002</v>
      </c>
      <c r="B35">
        <f t="shared" si="1"/>
        <v>21</v>
      </c>
      <c r="C35" t="s">
        <v>712</v>
      </c>
      <c r="D35" t="s">
        <v>722</v>
      </c>
      <c r="E35" t="s">
        <v>718</v>
      </c>
      <c r="F35">
        <f>IF(+F34=0,0,+F34)</f>
      </c>
      <c r="L35">
        <v>4</v>
      </c>
    </row>
    <row r="36" spans="1:12" ht="12.75">
      <c r="A36">
        <f t="shared" si="0"/>
        <v>1.2000000000000002</v>
      </c>
      <c r="B36">
        <f t="shared" si="1"/>
        <v>22</v>
      </c>
      <c r="C36" t="s">
        <v>712</v>
      </c>
      <c r="D36" t="s">
        <v>722</v>
      </c>
      <c r="E36" t="s">
        <v>715</v>
      </c>
      <c r="L36">
        <v>1</v>
      </c>
    </row>
    <row r="37" spans="1:12" ht="12.75">
      <c r="A37">
        <f t="shared" si="0"/>
        <v>1.2100000000000002</v>
      </c>
      <c r="B37">
        <f t="shared" si="1"/>
        <v>23</v>
      </c>
      <c r="C37" t="s">
        <v>712</v>
      </c>
      <c r="D37" t="s">
        <v>722</v>
      </c>
      <c r="E37" t="s">
        <v>716</v>
      </c>
      <c r="F37">
        <f>IF(+F36=0,"",+F36)</f>
      </c>
      <c r="L37">
        <v>2</v>
      </c>
    </row>
    <row r="38" spans="1:12" ht="12.75">
      <c r="A38">
        <f t="shared" si="0"/>
        <v>1.2200000000000002</v>
      </c>
      <c r="B38">
        <f t="shared" si="1"/>
        <v>24</v>
      </c>
      <c r="C38" t="s">
        <v>712</v>
      </c>
      <c r="D38" t="s">
        <v>722</v>
      </c>
      <c r="E38" t="s">
        <v>717</v>
      </c>
      <c r="F38">
        <f>IF(+F37=0,0,+F37)</f>
      </c>
      <c r="L38">
        <v>3</v>
      </c>
    </row>
    <row r="39" spans="1:12" ht="12.75">
      <c r="A39">
        <f t="shared" si="0"/>
        <v>1.2300000000000002</v>
      </c>
      <c r="B39">
        <f t="shared" si="1"/>
        <v>25</v>
      </c>
      <c r="C39" t="s">
        <v>712</v>
      </c>
      <c r="D39" t="s">
        <v>722</v>
      </c>
      <c r="E39" t="s">
        <v>718</v>
      </c>
      <c r="F39">
        <f>IF(+F38=0,0,+F38)</f>
      </c>
      <c r="L39">
        <v>4</v>
      </c>
    </row>
    <row r="40" spans="1:12" ht="12.75">
      <c r="A40">
        <f t="shared" si="0"/>
        <v>1.2400000000000002</v>
      </c>
      <c r="B40">
        <f t="shared" si="1"/>
        <v>26</v>
      </c>
      <c r="C40" t="s">
        <v>712</v>
      </c>
      <c r="D40" t="s">
        <v>722</v>
      </c>
      <c r="E40" t="s">
        <v>715</v>
      </c>
      <c r="L40">
        <v>1</v>
      </c>
    </row>
    <row r="41" spans="1:12" ht="12.75">
      <c r="A41">
        <f t="shared" si="0"/>
        <v>1.2500000000000002</v>
      </c>
      <c r="B41">
        <f t="shared" si="1"/>
        <v>27</v>
      </c>
      <c r="C41" t="s">
        <v>712</v>
      </c>
      <c r="D41" t="s">
        <v>722</v>
      </c>
      <c r="E41" t="s">
        <v>716</v>
      </c>
      <c r="F41">
        <f>IF(+F40=0,"",+F40)</f>
      </c>
      <c r="L41">
        <v>2</v>
      </c>
    </row>
    <row r="42" spans="1:12" ht="12.75">
      <c r="A42">
        <f t="shared" si="0"/>
        <v>1.2600000000000002</v>
      </c>
      <c r="B42">
        <f t="shared" si="1"/>
        <v>28</v>
      </c>
      <c r="C42" t="s">
        <v>712</v>
      </c>
      <c r="D42" t="s">
        <v>722</v>
      </c>
      <c r="E42" t="s">
        <v>717</v>
      </c>
      <c r="F42">
        <f>IF(+F41=0,0,+F41)</f>
      </c>
      <c r="L42">
        <v>3</v>
      </c>
    </row>
    <row r="43" spans="1:12" ht="12.75">
      <c r="A43">
        <f t="shared" si="0"/>
        <v>1.2700000000000002</v>
      </c>
      <c r="B43">
        <f t="shared" si="1"/>
        <v>29</v>
      </c>
      <c r="C43" t="s">
        <v>712</v>
      </c>
      <c r="D43" t="s">
        <v>722</v>
      </c>
      <c r="E43" t="s">
        <v>718</v>
      </c>
      <c r="F43">
        <f>IF(+F42=0,0,+F42)</f>
      </c>
      <c r="L43">
        <v>4</v>
      </c>
    </row>
    <row r="44" spans="1:12" ht="12.75">
      <c r="A44">
        <f t="shared" si="0"/>
        <v>1.2800000000000002</v>
      </c>
      <c r="B44">
        <f t="shared" si="1"/>
        <v>30</v>
      </c>
      <c r="C44" t="s">
        <v>712</v>
      </c>
      <c r="D44" t="s">
        <v>722</v>
      </c>
      <c r="E44" t="s">
        <v>715</v>
      </c>
      <c r="L44">
        <v>1</v>
      </c>
    </row>
    <row r="45" spans="1:12" ht="12.75">
      <c r="A45">
        <f t="shared" si="0"/>
        <v>1.2900000000000003</v>
      </c>
      <c r="B45">
        <f t="shared" si="1"/>
        <v>31</v>
      </c>
      <c r="C45" t="s">
        <v>712</v>
      </c>
      <c r="D45" t="s">
        <v>722</v>
      </c>
      <c r="E45" t="s">
        <v>716</v>
      </c>
      <c r="F45">
        <f>IF(+F44=0,"",+F44)</f>
      </c>
      <c r="L45">
        <v>2</v>
      </c>
    </row>
    <row r="46" spans="1:12" ht="12.75">
      <c r="A46">
        <f t="shared" si="0"/>
        <v>1.3000000000000003</v>
      </c>
      <c r="B46">
        <f t="shared" si="1"/>
        <v>32</v>
      </c>
      <c r="C46" t="s">
        <v>712</v>
      </c>
      <c r="D46" t="s">
        <v>722</v>
      </c>
      <c r="E46" t="s">
        <v>717</v>
      </c>
      <c r="F46">
        <f>IF(+F45=0,0,+F45)</f>
      </c>
      <c r="L46">
        <v>3</v>
      </c>
    </row>
    <row r="47" spans="1:12" ht="12.75">
      <c r="A47">
        <f t="shared" si="0"/>
        <v>1.3100000000000003</v>
      </c>
      <c r="B47">
        <f t="shared" si="1"/>
        <v>33</v>
      </c>
      <c r="C47" t="s">
        <v>712</v>
      </c>
      <c r="D47" t="s">
        <v>722</v>
      </c>
      <c r="E47" t="s">
        <v>718</v>
      </c>
      <c r="F47">
        <f>IF(+F46=0,0,+F46)</f>
      </c>
      <c r="L47">
        <v>4</v>
      </c>
    </row>
    <row r="48" spans="1:12" ht="12.75">
      <c r="A48">
        <f t="shared" si="0"/>
        <v>1.3200000000000003</v>
      </c>
      <c r="B48">
        <f t="shared" si="1"/>
        <v>34</v>
      </c>
      <c r="C48" t="s">
        <v>712</v>
      </c>
      <c r="D48" t="s">
        <v>722</v>
      </c>
      <c r="E48" t="s">
        <v>715</v>
      </c>
      <c r="L48">
        <v>1</v>
      </c>
    </row>
    <row r="49" spans="1:12" ht="12.75">
      <c r="A49">
        <f t="shared" si="0"/>
        <v>1.3300000000000003</v>
      </c>
      <c r="B49">
        <f t="shared" si="1"/>
        <v>35</v>
      </c>
      <c r="C49" t="s">
        <v>712</v>
      </c>
      <c r="D49" t="s">
        <v>722</v>
      </c>
      <c r="E49" t="s">
        <v>716</v>
      </c>
      <c r="F49">
        <f>IF(+F48=0,"",+F48)</f>
      </c>
      <c r="L49">
        <v>2</v>
      </c>
    </row>
    <row r="50" spans="1:12" ht="12.75">
      <c r="A50">
        <f t="shared" si="0"/>
        <v>1.3400000000000003</v>
      </c>
      <c r="B50">
        <f t="shared" si="1"/>
        <v>36</v>
      </c>
      <c r="C50" t="s">
        <v>712</v>
      </c>
      <c r="D50" t="s">
        <v>722</v>
      </c>
      <c r="E50" t="s">
        <v>717</v>
      </c>
      <c r="F50">
        <f>IF(+F49=0,0,+F49)</f>
      </c>
      <c r="L50">
        <v>3</v>
      </c>
    </row>
    <row r="51" spans="1:12" ht="12.75">
      <c r="A51">
        <f t="shared" si="0"/>
        <v>1.3500000000000003</v>
      </c>
      <c r="B51">
        <f t="shared" si="1"/>
        <v>37</v>
      </c>
      <c r="C51" t="s">
        <v>712</v>
      </c>
      <c r="D51" t="s">
        <v>722</v>
      </c>
      <c r="E51" t="s">
        <v>718</v>
      </c>
      <c r="F51">
        <f>IF(+F50=0,0,+F50)</f>
      </c>
      <c r="L51">
        <v>4</v>
      </c>
    </row>
    <row r="52" spans="1:3" ht="12.75">
      <c r="A52">
        <f t="shared" si="0"/>
        <v>1.3600000000000003</v>
      </c>
      <c r="B52">
        <f t="shared" si="1"/>
        <v>38</v>
      </c>
    </row>
    <row r="53" spans="1:12" ht="12.75">
      <c r="A53">
        <f>+A52+0.01</f>
        <v>1.3700000000000003</v>
      </c>
      <c r="B53">
        <f t="shared" si="1"/>
        <v>39</v>
      </c>
      <c r="D53" t="s">
        <v>723</v>
      </c>
      <c r="J53" t="s">
        <v>713</v>
      </c>
      <c r="L53">
        <v>1</v>
      </c>
    </row>
    <row r="54" spans="1:12" ht="12.75">
      <c r="A54">
        <f t="shared" si="0"/>
        <v>2</v>
      </c>
      <c r="B54">
        <f t="shared" si="1"/>
        <v>40</v>
      </c>
      <c r="C54" t="s">
        <v>723</v>
      </c>
      <c r="D54" t="s">
        <v>724</v>
      </c>
      <c r="E54" t="s">
        <v>715</v>
      </c>
      <c r="G54" t="s">
        <v>713</v>
      </c>
      <c r="J54" t="s">
        <v>713</v>
      </c>
      <c r="L54">
        <v>1</v>
      </c>
    </row>
    <row r="55" spans="1:12" ht="12.75">
      <c r="A55">
        <f t="shared" si="0"/>
        <v>2.01</v>
      </c>
      <c r="B55">
        <f t="shared" si="1"/>
        <v>41</v>
      </c>
      <c r="C55" t="s">
        <v>723</v>
      </c>
      <c r="D55" t="s">
        <v>724</v>
      </c>
      <c r="E55" t="s">
        <v>716</v>
      </c>
      <c r="L55">
        <v>2</v>
      </c>
    </row>
    <row r="56" spans="1:12" ht="12.75">
      <c r="A56">
        <f t="shared" si="0"/>
        <v>2.0199999999999996</v>
      </c>
      <c r="B56">
        <f t="shared" si="1"/>
        <v>42</v>
      </c>
      <c r="C56" t="s">
        <v>723</v>
      </c>
      <c r="D56" t="s">
        <v>724</v>
      </c>
      <c r="E56" t="s">
        <v>717</v>
      </c>
      <c r="L56">
        <v>3</v>
      </c>
    </row>
    <row r="57" spans="1:12" ht="12.75">
      <c r="A57">
        <f t="shared" si="0"/>
        <v>2.0299999999999994</v>
      </c>
      <c r="B57">
        <f t="shared" si="1"/>
        <v>43</v>
      </c>
      <c r="C57" t="s">
        <v>723</v>
      </c>
      <c r="D57" t="s">
        <v>724</v>
      </c>
      <c r="E57" t="s">
        <v>718</v>
      </c>
      <c r="L57">
        <v>4</v>
      </c>
    </row>
    <row r="58" spans="1:12" ht="12.75">
      <c r="A58">
        <f t="shared" si="0"/>
        <v>2.039999999999999</v>
      </c>
      <c r="B58">
        <f t="shared" si="1"/>
        <v>44</v>
      </c>
      <c r="C58" t="s">
        <v>723</v>
      </c>
      <c r="D58" t="s">
        <v>725</v>
      </c>
      <c r="E58" t="s">
        <v>715</v>
      </c>
      <c r="L58">
        <v>1</v>
      </c>
    </row>
    <row r="59" spans="1:12" ht="12.75">
      <c r="A59">
        <f t="shared" si="0"/>
        <v>2.049999999999999</v>
      </c>
      <c r="B59">
        <f t="shared" si="1"/>
        <v>45</v>
      </c>
      <c r="C59" t="s">
        <v>723</v>
      </c>
      <c r="D59" t="s">
        <v>725</v>
      </c>
      <c r="E59" t="s">
        <v>716</v>
      </c>
      <c r="L59">
        <v>2</v>
      </c>
    </row>
    <row r="60" spans="1:12" ht="12.75">
      <c r="A60">
        <f t="shared" si="0"/>
        <v>2.0599999999999987</v>
      </c>
      <c r="B60">
        <f t="shared" si="1"/>
        <v>46</v>
      </c>
      <c r="C60" t="s">
        <v>723</v>
      </c>
      <c r="D60" t="s">
        <v>725</v>
      </c>
      <c r="E60" t="s">
        <v>717</v>
      </c>
      <c r="L60">
        <v>3</v>
      </c>
    </row>
    <row r="61" spans="1:12" ht="12.75">
      <c r="A61">
        <f t="shared" si="0"/>
        <v>2.0699999999999985</v>
      </c>
      <c r="B61">
        <f t="shared" si="1"/>
        <v>47</v>
      </c>
      <c r="C61" t="s">
        <v>723</v>
      </c>
      <c r="D61" t="s">
        <v>725</v>
      </c>
      <c r="E61" t="s">
        <v>718</v>
      </c>
      <c r="L61">
        <v>4</v>
      </c>
    </row>
    <row r="62" spans="1:12" ht="12.75">
      <c r="A62">
        <f t="shared" si="0"/>
        <v>2.0799999999999983</v>
      </c>
      <c r="B62">
        <f t="shared" si="1"/>
        <v>48</v>
      </c>
      <c r="C62" t="s">
        <v>723</v>
      </c>
      <c r="D62" t="s">
        <v>726</v>
      </c>
      <c r="E62" t="s">
        <v>715</v>
      </c>
      <c r="L62">
        <v>1</v>
      </c>
    </row>
    <row r="63" spans="1:12" ht="12.75">
      <c r="A63">
        <f t="shared" si="0"/>
        <v>2.089999999999998</v>
      </c>
      <c r="B63">
        <f t="shared" si="1"/>
        <v>49</v>
      </c>
      <c r="C63" t="s">
        <v>723</v>
      </c>
      <c r="D63" t="s">
        <v>726</v>
      </c>
      <c r="E63" t="s">
        <v>716</v>
      </c>
      <c r="F63">
        <f>IF(+F62=0,"",+F62)</f>
      </c>
      <c r="L63">
        <v>2</v>
      </c>
    </row>
    <row r="64" spans="1:12" ht="12.75">
      <c r="A64">
        <f t="shared" si="0"/>
        <v>2.099999999999998</v>
      </c>
      <c r="B64">
        <f t="shared" si="1"/>
        <v>50</v>
      </c>
      <c r="C64" t="s">
        <v>723</v>
      </c>
      <c r="D64" t="s">
        <v>726</v>
      </c>
      <c r="E64" t="s">
        <v>717</v>
      </c>
      <c r="F64">
        <f>IF(+F63=0,0,+F63)</f>
      </c>
      <c r="L64">
        <v>3</v>
      </c>
    </row>
    <row r="65" spans="1:12" ht="12.75">
      <c r="A65">
        <f t="shared" si="0"/>
        <v>2.1099999999999977</v>
      </c>
      <c r="B65">
        <f t="shared" si="1"/>
        <v>51</v>
      </c>
      <c r="C65" t="s">
        <v>723</v>
      </c>
      <c r="D65" t="s">
        <v>726</v>
      </c>
      <c r="E65" t="s">
        <v>718</v>
      </c>
      <c r="F65">
        <f>IF(+F64=0,0,+F64)</f>
      </c>
      <c r="L65">
        <v>4</v>
      </c>
    </row>
    <row r="66" spans="1:12" ht="12.75">
      <c r="A66">
        <f t="shared" si="0"/>
        <v>3</v>
      </c>
      <c r="B66">
        <f t="shared" si="1"/>
        <v>52</v>
      </c>
      <c r="C66" t="s">
        <v>723</v>
      </c>
      <c r="D66" t="s">
        <v>727</v>
      </c>
      <c r="E66" t="s">
        <v>715</v>
      </c>
      <c r="F66" t="s">
        <v>0</v>
      </c>
      <c r="G66" t="s">
        <v>713</v>
      </c>
      <c r="J66" t="s">
        <v>713</v>
      </c>
      <c r="L66">
        <v>1</v>
      </c>
    </row>
    <row r="67" spans="1:12" ht="12.75">
      <c r="A67">
        <f t="shared" si="0"/>
        <v>3.01</v>
      </c>
      <c r="B67">
        <f t="shared" si="1"/>
        <v>53</v>
      </c>
      <c r="C67" t="s">
        <v>723</v>
      </c>
      <c r="D67" t="s">
        <v>728</v>
      </c>
      <c r="E67" t="s">
        <v>716</v>
      </c>
      <c r="L67">
        <v>2</v>
      </c>
    </row>
    <row r="68" spans="1:12" ht="12.75">
      <c r="A68">
        <f t="shared" si="0"/>
        <v>3.0199999999999996</v>
      </c>
      <c r="B68">
        <f t="shared" si="1"/>
        <v>54</v>
      </c>
      <c r="C68" t="s">
        <v>723</v>
      </c>
      <c r="D68" t="s">
        <v>728</v>
      </c>
      <c r="E68" t="s">
        <v>717</v>
      </c>
      <c r="L68">
        <v>3</v>
      </c>
    </row>
    <row r="69" spans="1:12" ht="12.75">
      <c r="A69">
        <f t="shared" si="0"/>
        <v>3.0299999999999994</v>
      </c>
      <c r="B69">
        <f t="shared" si="1"/>
        <v>55</v>
      </c>
      <c r="C69" t="s">
        <v>723</v>
      </c>
      <c r="D69" t="s">
        <v>728</v>
      </c>
      <c r="E69" t="s">
        <v>718</v>
      </c>
      <c r="L69">
        <v>4</v>
      </c>
    </row>
    <row r="70" spans="1:12" ht="12.75">
      <c r="A70">
        <f t="shared" si="0"/>
        <v>4</v>
      </c>
      <c r="B70">
        <f t="shared" si="1"/>
        <v>56</v>
      </c>
      <c r="C70" t="s">
        <v>723</v>
      </c>
      <c r="D70" t="s">
        <v>729</v>
      </c>
      <c r="E70" t="s">
        <v>715</v>
      </c>
      <c r="F70" t="s">
        <v>0</v>
      </c>
      <c r="G70" t="s">
        <v>713</v>
      </c>
      <c r="J70" t="s">
        <v>713</v>
      </c>
      <c r="L70">
        <v>1</v>
      </c>
    </row>
    <row r="71" spans="1:12" ht="12.75">
      <c r="A71">
        <f t="shared" si="0"/>
        <v>4.01</v>
      </c>
      <c r="B71">
        <f t="shared" si="1"/>
        <v>57</v>
      </c>
      <c r="C71" t="s">
        <v>723</v>
      </c>
      <c r="D71" t="s">
        <v>730</v>
      </c>
      <c r="E71" t="s">
        <v>716</v>
      </c>
      <c r="L71">
        <v>2</v>
      </c>
    </row>
    <row r="72" spans="1:12" ht="12.75">
      <c r="A72">
        <f t="shared" si="0"/>
        <v>4.02</v>
      </c>
      <c r="B72">
        <f t="shared" si="1"/>
        <v>58</v>
      </c>
      <c r="C72" t="s">
        <v>723</v>
      </c>
      <c r="D72" t="s">
        <v>730</v>
      </c>
      <c r="E72" t="s">
        <v>717</v>
      </c>
      <c r="L72">
        <v>3</v>
      </c>
    </row>
    <row r="73" spans="1:12" ht="12.75">
      <c r="A73">
        <f t="shared" si="0"/>
        <v>4.029999999999999</v>
      </c>
      <c r="B73">
        <f t="shared" si="1"/>
        <v>59</v>
      </c>
      <c r="C73" t="s">
        <v>723</v>
      </c>
      <c r="D73" t="s">
        <v>730</v>
      </c>
      <c r="E73" t="s">
        <v>718</v>
      </c>
      <c r="L73">
        <v>4</v>
      </c>
    </row>
    <row r="74" spans="1:12" ht="12.75">
      <c r="A74">
        <f t="shared" si="0"/>
        <v>4.039999999999999</v>
      </c>
      <c r="B74">
        <f t="shared" si="1"/>
        <v>60</v>
      </c>
      <c r="C74" t="s">
        <v>723</v>
      </c>
      <c r="D74" t="s">
        <v>731</v>
      </c>
      <c r="E74" t="s">
        <v>715</v>
      </c>
      <c r="L74">
        <v>1</v>
      </c>
    </row>
    <row r="75" spans="1:12" ht="12.75">
      <c r="A75">
        <f t="shared" si="0"/>
        <v>4.049999999999999</v>
      </c>
      <c r="B75">
        <f t="shared" si="1"/>
        <v>61</v>
      </c>
      <c r="C75" t="s">
        <v>723</v>
      </c>
      <c r="D75" t="s">
        <v>731</v>
      </c>
      <c r="E75" t="s">
        <v>716</v>
      </c>
      <c r="F75">
        <f>IF(+F74=0,"",+F74)</f>
      </c>
      <c r="L75">
        <v>2</v>
      </c>
    </row>
    <row r="76" spans="1:12" ht="12.75">
      <c r="A76">
        <f t="shared" si="0"/>
        <v>4.059999999999999</v>
      </c>
      <c r="B76">
        <f t="shared" si="1"/>
        <v>62</v>
      </c>
      <c r="C76" t="s">
        <v>723</v>
      </c>
      <c r="D76" t="s">
        <v>731</v>
      </c>
      <c r="E76" t="s">
        <v>717</v>
      </c>
      <c r="F76">
        <f>IF(+F75=0,0,+F75)</f>
      </c>
      <c r="L76">
        <v>3</v>
      </c>
    </row>
    <row r="77" spans="1:12" ht="12.75">
      <c r="A77">
        <f t="shared" si="0"/>
        <v>4.0699999999999985</v>
      </c>
      <c r="B77">
        <f t="shared" si="1"/>
        <v>63</v>
      </c>
      <c r="C77" t="s">
        <v>723</v>
      </c>
      <c r="D77" t="s">
        <v>731</v>
      </c>
      <c r="E77" t="s">
        <v>718</v>
      </c>
      <c r="F77">
        <f>IF(+F76=0,0,+F76)</f>
      </c>
      <c r="L77">
        <v>4</v>
      </c>
    </row>
    <row r="78" spans="1:12" ht="12.75">
      <c r="A78">
        <f t="shared" si="0"/>
        <v>4.079999999999998</v>
      </c>
      <c r="B78">
        <f t="shared" si="1"/>
        <v>64</v>
      </c>
      <c r="C78" t="s">
        <v>723</v>
      </c>
      <c r="D78" t="s">
        <v>731</v>
      </c>
      <c r="E78" t="s">
        <v>715</v>
      </c>
      <c r="L78">
        <v>1</v>
      </c>
    </row>
    <row r="79" spans="1:12" ht="12.75">
      <c r="A79">
        <f t="shared" si="0"/>
        <v>4.089999999999998</v>
      </c>
      <c r="B79">
        <f t="shared" si="1"/>
        <v>65</v>
      </c>
      <c r="C79" t="s">
        <v>723</v>
      </c>
      <c r="D79" t="s">
        <v>731</v>
      </c>
      <c r="E79" t="s">
        <v>716</v>
      </c>
      <c r="F79">
        <f>IF(+F78=0,"",+F78)</f>
      </c>
      <c r="L79">
        <v>2</v>
      </c>
    </row>
    <row r="80" spans="1:12" ht="12.75">
      <c r="A80">
        <f t="shared" si="0"/>
        <v>4.099999999999998</v>
      </c>
      <c r="B80">
        <f t="shared" si="1"/>
        <v>66</v>
      </c>
      <c r="C80" t="s">
        <v>723</v>
      </c>
      <c r="D80" t="s">
        <v>731</v>
      </c>
      <c r="E80" t="s">
        <v>717</v>
      </c>
      <c r="F80">
        <f>IF(+F79=0,0,+F79)</f>
      </c>
      <c r="L80">
        <v>3</v>
      </c>
    </row>
    <row r="81" spans="1:12" ht="12.75">
      <c r="A81">
        <f t="shared" si="0"/>
        <v>4.109999999999998</v>
      </c>
      <c r="B81">
        <f t="shared" si="1"/>
        <v>67</v>
      </c>
      <c r="C81" t="s">
        <v>723</v>
      </c>
      <c r="D81" t="s">
        <v>731</v>
      </c>
      <c r="E81" t="s">
        <v>718</v>
      </c>
      <c r="F81">
        <f>IF(+F80=0,0,+F80)</f>
      </c>
      <c r="L81">
        <v>4</v>
      </c>
    </row>
    <row r="82" spans="1:12" ht="12.75">
      <c r="A82">
        <f aca="true" t="shared" si="2" ref="A82:A118">IF(OR(UPPER(G82)="X",UPPER(K82)="X"),ROUND(A81,0)+1,A81+0.01)</f>
        <v>4.119999999999997</v>
      </c>
      <c r="B82">
        <f aca="true" t="shared" si="3" ref="B82:B118">+B81+1</f>
        <v>68</v>
      </c>
      <c r="C82" t="s">
        <v>723</v>
      </c>
      <c r="D82" t="s">
        <v>731</v>
      </c>
      <c r="E82" t="s">
        <v>715</v>
      </c>
      <c r="L82">
        <v>1</v>
      </c>
    </row>
    <row r="83" spans="1:12" ht="12.75">
      <c r="A83">
        <f t="shared" si="2"/>
        <v>4.129999999999997</v>
      </c>
      <c r="B83">
        <f t="shared" si="3"/>
        <v>69</v>
      </c>
      <c r="C83" t="s">
        <v>723</v>
      </c>
      <c r="D83" t="s">
        <v>731</v>
      </c>
      <c r="E83" t="s">
        <v>716</v>
      </c>
      <c r="F83">
        <f>IF(+F82=0,"",+F82)</f>
      </c>
      <c r="L83">
        <v>2</v>
      </c>
    </row>
    <row r="84" spans="1:12" ht="12.75">
      <c r="A84">
        <f t="shared" si="2"/>
        <v>4.139999999999997</v>
      </c>
      <c r="B84">
        <f t="shared" si="3"/>
        <v>70</v>
      </c>
      <c r="C84" t="s">
        <v>723</v>
      </c>
      <c r="D84" t="s">
        <v>731</v>
      </c>
      <c r="E84" t="s">
        <v>717</v>
      </c>
      <c r="F84">
        <f>IF(+F83=0,0,+F83)</f>
      </c>
      <c r="L84">
        <v>3</v>
      </c>
    </row>
    <row r="85" spans="1:12" ht="12.75">
      <c r="A85">
        <f t="shared" si="2"/>
        <v>4.149999999999997</v>
      </c>
      <c r="B85">
        <f t="shared" si="3"/>
        <v>71</v>
      </c>
      <c r="C85" t="s">
        <v>723</v>
      </c>
      <c r="D85" t="s">
        <v>731</v>
      </c>
      <c r="E85" t="s">
        <v>718</v>
      </c>
      <c r="F85">
        <f>IF(+F84=0,0,+F84)</f>
      </c>
      <c r="L85">
        <v>4</v>
      </c>
    </row>
    <row r="86" spans="1:12" ht="12.75">
      <c r="A86">
        <f t="shared" si="2"/>
        <v>4.159999999999997</v>
      </c>
      <c r="B86">
        <f t="shared" si="3"/>
        <v>72</v>
      </c>
      <c r="C86" t="s">
        <v>723</v>
      </c>
      <c r="D86" t="s">
        <v>732</v>
      </c>
      <c r="E86" t="s">
        <v>715</v>
      </c>
      <c r="F86" t="s">
        <v>733</v>
      </c>
      <c r="L86">
        <v>1</v>
      </c>
    </row>
    <row r="87" spans="1:12" ht="12.75">
      <c r="A87">
        <f t="shared" si="2"/>
        <v>4.169999999999996</v>
      </c>
      <c r="B87">
        <f t="shared" si="3"/>
        <v>73</v>
      </c>
      <c r="C87" t="s">
        <v>723</v>
      </c>
      <c r="D87" t="s">
        <v>734</v>
      </c>
      <c r="E87" t="s">
        <v>716</v>
      </c>
      <c r="L87">
        <v>2</v>
      </c>
    </row>
    <row r="88" spans="1:12" ht="12.75">
      <c r="A88">
        <f t="shared" si="2"/>
        <v>4.179999999999996</v>
      </c>
      <c r="B88">
        <f t="shared" si="3"/>
        <v>74</v>
      </c>
      <c r="C88" t="s">
        <v>723</v>
      </c>
      <c r="D88" t="s">
        <v>734</v>
      </c>
      <c r="E88" t="s">
        <v>717</v>
      </c>
      <c r="L88">
        <v>3</v>
      </c>
    </row>
    <row r="89" spans="1:12" ht="12.75">
      <c r="A89">
        <f t="shared" si="2"/>
        <v>4.189999999999996</v>
      </c>
      <c r="B89">
        <f t="shared" si="3"/>
        <v>75</v>
      </c>
      <c r="C89" t="s">
        <v>723</v>
      </c>
      <c r="D89" t="s">
        <v>734</v>
      </c>
      <c r="E89" t="s">
        <v>718</v>
      </c>
      <c r="L89">
        <v>4</v>
      </c>
    </row>
    <row r="90" spans="1:12" ht="12.75">
      <c r="A90">
        <f t="shared" si="2"/>
        <v>5</v>
      </c>
      <c r="B90">
        <f t="shared" si="3"/>
        <v>76</v>
      </c>
      <c r="C90" t="s">
        <v>723</v>
      </c>
      <c r="D90" t="s">
        <v>735</v>
      </c>
      <c r="E90" t="s">
        <v>715</v>
      </c>
      <c r="G90" t="s">
        <v>713</v>
      </c>
      <c r="J90" t="s">
        <v>713</v>
      </c>
      <c r="L90">
        <v>1</v>
      </c>
    </row>
    <row r="91" spans="1:12" ht="12.75">
      <c r="A91">
        <f t="shared" si="2"/>
        <v>5.01</v>
      </c>
      <c r="B91">
        <f t="shared" si="3"/>
        <v>77</v>
      </c>
      <c r="C91" t="s">
        <v>723</v>
      </c>
      <c r="D91" t="s">
        <v>735</v>
      </c>
      <c r="E91" t="s">
        <v>716</v>
      </c>
      <c r="L91">
        <v>2</v>
      </c>
    </row>
    <row r="92" spans="1:12" ht="12.75">
      <c r="A92">
        <f t="shared" si="2"/>
        <v>5.02</v>
      </c>
      <c r="B92">
        <f t="shared" si="3"/>
        <v>78</v>
      </c>
      <c r="C92" t="s">
        <v>723</v>
      </c>
      <c r="D92" t="s">
        <v>735</v>
      </c>
      <c r="E92" t="s">
        <v>717</v>
      </c>
      <c r="L92">
        <v>3</v>
      </c>
    </row>
    <row r="93" spans="1:12" ht="12.75">
      <c r="A93">
        <f t="shared" si="2"/>
        <v>5.029999999999999</v>
      </c>
      <c r="B93">
        <f t="shared" si="3"/>
        <v>79</v>
      </c>
      <c r="C93" t="s">
        <v>723</v>
      </c>
      <c r="D93" t="s">
        <v>735</v>
      </c>
      <c r="E93" t="s">
        <v>718</v>
      </c>
      <c r="L93">
        <v>4</v>
      </c>
    </row>
    <row r="94" spans="1:12" ht="12.75">
      <c r="A94">
        <f t="shared" si="2"/>
        <v>6</v>
      </c>
      <c r="B94">
        <f t="shared" si="3"/>
        <v>80</v>
      </c>
      <c r="C94" t="s">
        <v>723</v>
      </c>
      <c r="D94" t="s">
        <v>736</v>
      </c>
      <c r="E94" t="s">
        <v>715</v>
      </c>
      <c r="G94" t="s">
        <v>713</v>
      </c>
      <c r="J94" t="s">
        <v>713</v>
      </c>
      <c r="L94">
        <v>1</v>
      </c>
    </row>
    <row r="95" spans="1:12" ht="12.75">
      <c r="A95">
        <f t="shared" si="2"/>
        <v>6.01</v>
      </c>
      <c r="B95">
        <f t="shared" si="3"/>
        <v>81</v>
      </c>
      <c r="C95" t="s">
        <v>723</v>
      </c>
      <c r="D95" t="s">
        <v>736</v>
      </c>
      <c r="E95" t="s">
        <v>716</v>
      </c>
      <c r="L95">
        <v>2</v>
      </c>
    </row>
    <row r="96" spans="1:12" ht="12.75">
      <c r="A96">
        <f t="shared" si="2"/>
        <v>6.02</v>
      </c>
      <c r="B96">
        <f t="shared" si="3"/>
        <v>82</v>
      </c>
      <c r="C96" t="s">
        <v>723</v>
      </c>
      <c r="D96" t="s">
        <v>736</v>
      </c>
      <c r="E96" t="s">
        <v>717</v>
      </c>
      <c r="L96">
        <v>3</v>
      </c>
    </row>
    <row r="97" spans="1:12" ht="12.75">
      <c r="A97">
        <f t="shared" si="2"/>
        <v>6.029999999999999</v>
      </c>
      <c r="B97">
        <f t="shared" si="3"/>
        <v>83</v>
      </c>
      <c r="C97" t="s">
        <v>723</v>
      </c>
      <c r="D97" t="s">
        <v>736</v>
      </c>
      <c r="E97" t="s">
        <v>718</v>
      </c>
      <c r="L97">
        <v>4</v>
      </c>
    </row>
    <row r="98" spans="1:3" ht="12.75">
      <c r="A98">
        <f t="shared" si="2"/>
        <v>6.039999999999999</v>
      </c>
      <c r="B98">
        <f t="shared" si="3"/>
        <v>84</v>
      </c>
    </row>
    <row r="99" spans="1:12" ht="12.75">
      <c r="A99">
        <f t="shared" si="2"/>
        <v>7</v>
      </c>
      <c r="B99">
        <f t="shared" si="3"/>
        <v>85</v>
      </c>
      <c r="D99" t="s">
        <v>737</v>
      </c>
      <c r="E99" t="s">
        <v>715</v>
      </c>
      <c r="G99" t="s">
        <v>713</v>
      </c>
      <c r="J99" t="s">
        <v>713</v>
      </c>
      <c r="L99">
        <v>1</v>
      </c>
    </row>
    <row r="100" spans="1:12" ht="12.75">
      <c r="A100">
        <f t="shared" si="2"/>
        <v>7.01</v>
      </c>
      <c r="B100">
        <f t="shared" si="3"/>
        <v>86</v>
      </c>
      <c r="D100" t="s">
        <v>737</v>
      </c>
      <c r="E100" t="s">
        <v>716</v>
      </c>
      <c r="L100">
        <v>2</v>
      </c>
    </row>
    <row r="101" spans="1:12" ht="12.75">
      <c r="A101">
        <f t="shared" si="2"/>
        <v>7.02</v>
      </c>
      <c r="B101">
        <f t="shared" si="3"/>
        <v>87</v>
      </c>
      <c r="D101" t="s">
        <v>737</v>
      </c>
      <c r="E101" t="s">
        <v>717</v>
      </c>
      <c r="L101">
        <v>3</v>
      </c>
    </row>
    <row r="102" spans="1:12" ht="12.75">
      <c r="A102">
        <f t="shared" si="2"/>
        <v>7.029999999999999</v>
      </c>
      <c r="B102">
        <f t="shared" si="3"/>
        <v>88</v>
      </c>
      <c r="D102" t="s">
        <v>737</v>
      </c>
      <c r="E102" t="s">
        <v>718</v>
      </c>
      <c r="L102">
        <v>4</v>
      </c>
    </row>
    <row r="103" spans="1:12" ht="12.75">
      <c r="A103">
        <f t="shared" si="2"/>
        <v>8</v>
      </c>
      <c r="B103">
        <f t="shared" si="3"/>
        <v>89</v>
      </c>
      <c r="D103" t="s">
        <v>738</v>
      </c>
      <c r="E103" t="s">
        <v>715</v>
      </c>
      <c r="G103" t="s">
        <v>713</v>
      </c>
      <c r="J103" t="s">
        <v>713</v>
      </c>
      <c r="L103">
        <v>1</v>
      </c>
    </row>
    <row r="104" spans="1:12" ht="12.75">
      <c r="A104">
        <f t="shared" si="2"/>
        <v>8.01</v>
      </c>
      <c r="B104">
        <f t="shared" si="3"/>
        <v>90</v>
      </c>
      <c r="D104" t="s">
        <v>738</v>
      </c>
      <c r="E104" t="s">
        <v>716</v>
      </c>
      <c r="L104">
        <v>2</v>
      </c>
    </row>
    <row r="105" spans="1:12" ht="12.75">
      <c r="A105">
        <f t="shared" si="2"/>
        <v>8.02</v>
      </c>
      <c r="B105">
        <f t="shared" si="3"/>
        <v>91</v>
      </c>
      <c r="D105" t="s">
        <v>738</v>
      </c>
      <c r="E105" t="s">
        <v>717</v>
      </c>
      <c r="L105">
        <v>3</v>
      </c>
    </row>
    <row r="106" spans="1:12" ht="12.75">
      <c r="A106">
        <f t="shared" si="2"/>
        <v>8.03</v>
      </c>
      <c r="B106">
        <f t="shared" si="3"/>
        <v>92</v>
      </c>
      <c r="D106" t="s">
        <v>738</v>
      </c>
      <c r="E106" t="s">
        <v>718</v>
      </c>
      <c r="L106">
        <v>4</v>
      </c>
    </row>
    <row r="107" spans="1:12" ht="12.75">
      <c r="A107">
        <f t="shared" si="2"/>
        <v>8.04</v>
      </c>
      <c r="B107">
        <f t="shared" si="3"/>
        <v>93</v>
      </c>
      <c r="D107" t="s">
        <v>739</v>
      </c>
      <c r="E107" t="s">
        <v>715</v>
      </c>
      <c r="F107" t="s">
        <v>740</v>
      </c>
      <c r="J107" t="s">
        <v>713</v>
      </c>
      <c r="L107">
        <v>1</v>
      </c>
    </row>
    <row r="108" spans="1:12" ht="12.75">
      <c r="A108">
        <f t="shared" si="2"/>
        <v>8.049999999999999</v>
      </c>
      <c r="B108">
        <f t="shared" si="3"/>
        <v>94</v>
      </c>
      <c r="D108" t="s">
        <v>741</v>
      </c>
      <c r="E108" t="s">
        <v>716</v>
      </c>
      <c r="L108">
        <v>2</v>
      </c>
    </row>
    <row r="109" spans="1:12" ht="12.75">
      <c r="A109">
        <f t="shared" si="2"/>
        <v>8.059999999999999</v>
      </c>
      <c r="B109">
        <f t="shared" si="3"/>
        <v>95</v>
      </c>
      <c r="D109" t="s">
        <v>741</v>
      </c>
      <c r="E109" t="s">
        <v>717</v>
      </c>
      <c r="L109">
        <v>3</v>
      </c>
    </row>
    <row r="110" spans="1:12" ht="12.75">
      <c r="A110">
        <f t="shared" si="2"/>
        <v>8.069999999999999</v>
      </c>
      <c r="B110">
        <f t="shared" si="3"/>
        <v>96</v>
      </c>
      <c r="D110" t="s">
        <v>741</v>
      </c>
      <c r="E110" t="s">
        <v>718</v>
      </c>
      <c r="L110">
        <v>4</v>
      </c>
    </row>
    <row r="111" spans="1:12" ht="12.75">
      <c r="A111">
        <f t="shared" si="2"/>
        <v>8.079999999999998</v>
      </c>
      <c r="B111">
        <f t="shared" si="3"/>
        <v>97</v>
      </c>
      <c r="D111" t="s">
        <v>739</v>
      </c>
      <c r="E111" t="s">
        <v>715</v>
      </c>
      <c r="F111" t="s">
        <v>742</v>
      </c>
      <c r="J111" t="s">
        <v>713</v>
      </c>
      <c r="L111">
        <v>1</v>
      </c>
    </row>
    <row r="112" spans="1:12" ht="12.75">
      <c r="A112">
        <f t="shared" si="2"/>
        <v>8.089999999999998</v>
      </c>
      <c r="B112">
        <f t="shared" si="3"/>
        <v>98</v>
      </c>
      <c r="D112" t="s">
        <v>722</v>
      </c>
      <c r="E112" t="s">
        <v>716</v>
      </c>
      <c r="L112">
        <v>2</v>
      </c>
    </row>
    <row r="113" spans="1:12" ht="12.75">
      <c r="A113">
        <f t="shared" si="2"/>
        <v>8.099999999999998</v>
      </c>
      <c r="B113">
        <f t="shared" si="3"/>
        <v>99</v>
      </c>
      <c r="D113" t="s">
        <v>722</v>
      </c>
      <c r="E113" t="s">
        <v>717</v>
      </c>
      <c r="L113">
        <v>3</v>
      </c>
    </row>
    <row r="114" spans="1:12" ht="12.75">
      <c r="A114">
        <f t="shared" si="2"/>
        <v>8.109999999999998</v>
      </c>
      <c r="B114">
        <f t="shared" si="3"/>
        <v>100</v>
      </c>
      <c r="D114" t="s">
        <v>722</v>
      </c>
      <c r="E114" t="s">
        <v>718</v>
      </c>
      <c r="L114">
        <v>4</v>
      </c>
    </row>
    <row r="115" spans="1:12" ht="12.75">
      <c r="A115">
        <f t="shared" si="2"/>
        <v>8.119999999999997</v>
      </c>
      <c r="B115">
        <f t="shared" si="3"/>
        <v>101</v>
      </c>
      <c r="D115" t="s">
        <v>739</v>
      </c>
      <c r="E115" t="s">
        <v>715</v>
      </c>
      <c r="F115" t="s">
        <v>743</v>
      </c>
      <c r="J115" t="s">
        <v>713</v>
      </c>
      <c r="L115">
        <v>1</v>
      </c>
    </row>
    <row r="116" spans="1:12" ht="12.75">
      <c r="A116">
        <f t="shared" si="2"/>
        <v>8.129999999999997</v>
      </c>
      <c r="B116">
        <f t="shared" si="3"/>
        <v>102</v>
      </c>
      <c r="D116" t="s">
        <v>722</v>
      </c>
      <c r="E116" t="s">
        <v>716</v>
      </c>
      <c r="L116">
        <v>2</v>
      </c>
    </row>
    <row r="117" spans="1:12" ht="12.75">
      <c r="A117">
        <f t="shared" si="2"/>
        <v>8.139999999999997</v>
      </c>
      <c r="B117">
        <f t="shared" si="3"/>
        <v>103</v>
      </c>
      <c r="D117" t="s">
        <v>722</v>
      </c>
      <c r="E117" t="s">
        <v>717</v>
      </c>
      <c r="L117">
        <v>3</v>
      </c>
    </row>
    <row r="118" spans="1:12" ht="12.75">
      <c r="A118">
        <f t="shared" si="2"/>
        <v>8.149999999999997</v>
      </c>
      <c r="B118">
        <f t="shared" si="3"/>
        <v>104</v>
      </c>
      <c r="D118" t="s">
        <v>722</v>
      </c>
      <c r="E118" t="s">
        <v>718</v>
      </c>
      <c r="L118">
        <v>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T120"/>
  <sheetViews>
    <sheetView workbookViewId="0" topLeftCell="A1">
      <selection activeCell="A1" sqref="A1"/>
    </sheetView>
  </sheetViews>
  <sheetFormatPr defaultColWidth="9.140625" defaultRowHeight="12.75"/>
  <sheetData>
    <row r="7" ht="12.75">
      <c r="D7" t="s">
        <v>744</v>
      </c>
    </row>
    <row r="8" ht="12.75">
      <c r="D8" t="s">
        <v>745</v>
      </c>
    </row>
    <row r="9" ht="12.75">
      <c r="D9" t="s">
        <v>0</v>
      </c>
    </row>
    <row r="11" spans="8:19" ht="12.75">
      <c r="H11" t="s">
        <v>746</v>
      </c>
      <c r="K11" t="s">
        <v>0</v>
      </c>
      <c r="L11" t="s">
        <v>747</v>
      </c>
      <c r="O11" t="s">
        <v>0</v>
      </c>
      <c r="P11" t="s">
        <v>748</v>
      </c>
      <c r="S11" t="s">
        <v>0</v>
      </c>
    </row>
    <row r="13" spans="1:20" ht="12.75">
      <c r="A13" t="s">
        <v>3</v>
      </c>
      <c r="H13">
        <v>2010</v>
      </c>
      <c r="I13">
        <v>2011</v>
      </c>
      <c r="J13">
        <v>2012</v>
      </c>
      <c r="L13">
        <v>2010</v>
      </c>
      <c r="M13">
        <v>2011</v>
      </c>
      <c r="N13">
        <v>2012</v>
      </c>
      <c r="P13">
        <v>2010</v>
      </c>
      <c r="Q13">
        <v>2011</v>
      </c>
      <c r="R13">
        <v>2012</v>
      </c>
      <c r="T13" t="s">
        <v>749</v>
      </c>
    </row>
    <row r="14" spans="2:18" ht="12.75">
      <c r="B14" t="s">
        <v>709</v>
      </c>
      <c r="F14" t="s">
        <v>750</v>
      </c>
      <c r="G14" t="s">
        <v>751</v>
      </c>
      <c r="H14" t="s">
        <v>752</v>
      </c>
      <c r="I14" t="s">
        <v>752</v>
      </c>
      <c r="J14" t="s">
        <v>752</v>
      </c>
      <c r="L14" t="s">
        <v>753</v>
      </c>
      <c r="M14" t="s">
        <v>753</v>
      </c>
      <c r="N14" t="s">
        <v>753</v>
      </c>
      <c r="P14" t="s">
        <v>754</v>
      </c>
      <c r="Q14" t="s">
        <v>754</v>
      </c>
      <c r="R14" t="s">
        <v>754</v>
      </c>
    </row>
    <row r="15" ht="12.75">
      <c r="L15">
        <v>1000</v>
      </c>
    </row>
    <row r="16" spans="8:20" ht="12.75">
      <c r="H16">
        <v>271603</v>
      </c>
      <c r="I16">
        <v>276903</v>
      </c>
      <c r="J16">
        <v>282648</v>
      </c>
      <c r="L16">
        <v>2272251</v>
      </c>
      <c r="M16">
        <v>2274465</v>
      </c>
      <c r="N16">
        <v>2267544</v>
      </c>
      <c r="T16" t="s">
        <v>755</v>
      </c>
    </row>
    <row r="17" ht="12.75">
      <c r="T17" t="s">
        <v>755</v>
      </c>
    </row>
    <row r="18" ht="12.75">
      <c r="T18" t="s">
        <v>755</v>
      </c>
    </row>
    <row r="19" ht="12.75">
      <c r="T19" t="s">
        <v>755</v>
      </c>
    </row>
    <row r="20" ht="12.75">
      <c r="T20" t="s">
        <v>755</v>
      </c>
    </row>
    <row r="21" ht="12.75">
      <c r="T21" t="s">
        <v>755</v>
      </c>
    </row>
    <row r="22" ht="12.75">
      <c r="T22" t="s">
        <v>755</v>
      </c>
    </row>
    <row r="23" ht="12.75">
      <c r="T23" t="s">
        <v>755</v>
      </c>
    </row>
    <row r="24" ht="12.75">
      <c r="T24" t="s">
        <v>755</v>
      </c>
    </row>
    <row r="25" ht="12.75">
      <c r="T25" t="s">
        <v>755</v>
      </c>
    </row>
    <row r="26" ht="12.75">
      <c r="T26" t="s">
        <v>755</v>
      </c>
    </row>
    <row r="27" ht="12.75">
      <c r="T27" t="s">
        <v>755</v>
      </c>
    </row>
    <row r="28" ht="12.75">
      <c r="T28" t="s">
        <v>755</v>
      </c>
    </row>
    <row r="29" ht="12.75">
      <c r="T29" t="s">
        <v>755</v>
      </c>
    </row>
    <row r="30" ht="12.75">
      <c r="T30" t="s">
        <v>755</v>
      </c>
    </row>
    <row r="31" ht="12.75">
      <c r="T31" t="s">
        <v>755</v>
      </c>
    </row>
    <row r="32" ht="12.75">
      <c r="T32" t="s">
        <v>755</v>
      </c>
    </row>
    <row r="33" ht="12.75">
      <c r="T33" t="s">
        <v>755</v>
      </c>
    </row>
    <row r="34" ht="12.75">
      <c r="T34" t="s">
        <v>755</v>
      </c>
    </row>
    <row r="35" ht="12.75">
      <c r="T35" t="s">
        <v>755</v>
      </c>
    </row>
    <row r="36" ht="12.75">
      <c r="T36" t="s">
        <v>755</v>
      </c>
    </row>
    <row r="37" ht="12.75">
      <c r="T37" t="s">
        <v>755</v>
      </c>
    </row>
    <row r="38" ht="12.75">
      <c r="T38" t="s">
        <v>755</v>
      </c>
    </row>
    <row r="39" ht="12.75">
      <c r="T39" t="s">
        <v>755</v>
      </c>
    </row>
    <row r="40" ht="12.75">
      <c r="T40" t="s">
        <v>755</v>
      </c>
    </row>
    <row r="41" ht="12.75">
      <c r="T41" t="s">
        <v>755</v>
      </c>
    </row>
    <row r="42" ht="12.75">
      <c r="T42" t="s">
        <v>755</v>
      </c>
    </row>
    <row r="43" ht="12.75">
      <c r="T43" t="s">
        <v>755</v>
      </c>
    </row>
    <row r="44" ht="12.75">
      <c r="T44" t="s">
        <v>755</v>
      </c>
    </row>
    <row r="45" ht="12.75">
      <c r="T45" t="s">
        <v>755</v>
      </c>
    </row>
    <row r="46" ht="12.75">
      <c r="T46" t="s">
        <v>755</v>
      </c>
    </row>
    <row r="47" ht="12.75">
      <c r="T47" t="s">
        <v>755</v>
      </c>
    </row>
    <row r="48" ht="12.75">
      <c r="T48" t="s">
        <v>755</v>
      </c>
    </row>
    <row r="49" ht="12.75">
      <c r="T49" t="s">
        <v>755</v>
      </c>
    </row>
    <row r="50" ht="12.75">
      <c r="T50" t="s">
        <v>755</v>
      </c>
    </row>
    <row r="51" ht="12.75">
      <c r="T51" t="s">
        <v>755</v>
      </c>
    </row>
    <row r="54" spans="8:20" ht="12.75">
      <c r="H54">
        <v>23434</v>
      </c>
      <c r="I54">
        <v>23545</v>
      </c>
      <c r="J54">
        <v>23636</v>
      </c>
      <c r="L54">
        <v>726404</v>
      </c>
      <c r="M54">
        <v>766682</v>
      </c>
      <c r="N54">
        <v>760702</v>
      </c>
      <c r="T54" t="s">
        <v>755</v>
      </c>
    </row>
    <row r="55" ht="12.75">
      <c r="T55" t="s">
        <v>755</v>
      </c>
    </row>
    <row r="56" ht="12.75">
      <c r="T56" t="s">
        <v>755</v>
      </c>
    </row>
    <row r="57" ht="12.75">
      <c r="T57" t="s">
        <v>755</v>
      </c>
    </row>
    <row r="58" ht="12.75">
      <c r="T58" t="s">
        <v>755</v>
      </c>
    </row>
    <row r="59" ht="12.75">
      <c r="T59" t="s">
        <v>755</v>
      </c>
    </row>
    <row r="60" ht="12.75">
      <c r="T60" t="s">
        <v>755</v>
      </c>
    </row>
    <row r="61" ht="12.75">
      <c r="T61" t="s">
        <v>755</v>
      </c>
    </row>
    <row r="62" ht="12.75">
      <c r="T62" t="s">
        <v>755</v>
      </c>
    </row>
    <row r="63" ht="12.75">
      <c r="T63" t="s">
        <v>755</v>
      </c>
    </row>
    <row r="64" ht="12.75">
      <c r="T64" t="s">
        <v>755</v>
      </c>
    </row>
    <row r="65" ht="12.75">
      <c r="T65" t="s">
        <v>755</v>
      </c>
    </row>
    <row r="66" spans="8:20" ht="12.75">
      <c r="H66">
        <v>3279</v>
      </c>
      <c r="I66">
        <v>3286</v>
      </c>
      <c r="J66">
        <v>3310</v>
      </c>
      <c r="L66">
        <v>3017287</v>
      </c>
      <c r="M66">
        <v>3024136</v>
      </c>
      <c r="N66">
        <v>3007655</v>
      </c>
      <c r="P66">
        <f>4194347+2418187+766058</f>
        <v>7378592</v>
      </c>
      <c r="Q66">
        <f>4288383+2375808+793512</f>
        <v>7457703</v>
      </c>
      <c r="R66">
        <f>4218352+2381333+783622</f>
        <v>7383307</v>
      </c>
      <c r="T66" t="s">
        <v>754</v>
      </c>
    </row>
    <row r="67" ht="12.75">
      <c r="T67" t="s">
        <v>754</v>
      </c>
    </row>
    <row r="68" ht="12.75">
      <c r="T68" t="s">
        <v>754</v>
      </c>
    </row>
    <row r="69" ht="12.75">
      <c r="T69" t="s">
        <v>754</v>
      </c>
    </row>
    <row r="70" spans="8:20" ht="12.75">
      <c r="H70">
        <v>66</v>
      </c>
      <c r="I70">
        <v>67</v>
      </c>
      <c r="J70">
        <v>67</v>
      </c>
      <c r="L70">
        <v>829446</v>
      </c>
      <c r="M70">
        <v>831101</v>
      </c>
      <c r="N70">
        <v>827861</v>
      </c>
      <c r="P70">
        <v>1756217</v>
      </c>
      <c r="Q70">
        <v>1751354</v>
      </c>
      <c r="R70">
        <v>1719678</v>
      </c>
      <c r="T70" t="s">
        <v>754</v>
      </c>
    </row>
    <row r="71" spans="10:20" ht="12.75">
      <c r="J71">
        <v>11</v>
      </c>
      <c r="T71" t="s">
        <v>754</v>
      </c>
    </row>
    <row r="72" ht="12.75">
      <c r="T72" t="s">
        <v>754</v>
      </c>
    </row>
    <row r="73" ht="12.75">
      <c r="T73" t="s">
        <v>754</v>
      </c>
    </row>
    <row r="74" ht="12.75">
      <c r="T74" t="s">
        <v>754</v>
      </c>
    </row>
    <row r="75" ht="12.75">
      <c r="T75" t="s">
        <v>754</v>
      </c>
    </row>
    <row r="76" ht="12.75">
      <c r="T76" t="s">
        <v>754</v>
      </c>
    </row>
    <row r="77" ht="12.75">
      <c r="T77" t="s">
        <v>754</v>
      </c>
    </row>
    <row r="78" ht="12.75">
      <c r="T78" t="s">
        <v>754</v>
      </c>
    </row>
    <row r="79" ht="12.75">
      <c r="T79" t="s">
        <v>754</v>
      </c>
    </row>
    <row r="80" ht="12.75">
      <c r="T80" t="s">
        <v>754</v>
      </c>
    </row>
    <row r="81" ht="12.75">
      <c r="T81" t="s">
        <v>754</v>
      </c>
    </row>
    <row r="82" ht="12.75">
      <c r="T82" t="s">
        <v>754</v>
      </c>
    </row>
    <row r="83" ht="12.75">
      <c r="T83" t="s">
        <v>754</v>
      </c>
    </row>
    <row r="84" ht="12.75">
      <c r="T84" t="s">
        <v>754</v>
      </c>
    </row>
    <row r="85" ht="12.75">
      <c r="T85" t="s">
        <v>754</v>
      </c>
    </row>
    <row r="86" ht="12.75">
      <c r="T86" t="s">
        <v>754</v>
      </c>
    </row>
    <row r="87" ht="12.75">
      <c r="T87" t="s">
        <v>754</v>
      </c>
    </row>
    <row r="88" ht="12.75">
      <c r="T88" t="s">
        <v>754</v>
      </c>
    </row>
    <row r="89" ht="12.75">
      <c r="T89" t="s">
        <v>754</v>
      </c>
    </row>
    <row r="90" spans="8:20" ht="12.75">
      <c r="H90">
        <v>12</v>
      </c>
      <c r="I90">
        <v>12</v>
      </c>
      <c r="J90">
        <v>12</v>
      </c>
      <c r="L90">
        <v>685667</v>
      </c>
      <c r="M90">
        <v>663932</v>
      </c>
      <c r="N90">
        <v>665596</v>
      </c>
      <c r="P90">
        <v>1224829</v>
      </c>
      <c r="Q90">
        <v>1199853</v>
      </c>
      <c r="R90">
        <v>1187623</v>
      </c>
      <c r="T90" t="s">
        <v>754</v>
      </c>
    </row>
    <row r="91" ht="12.75">
      <c r="T91" t="s">
        <v>754</v>
      </c>
    </row>
    <row r="92" ht="12.75">
      <c r="T92" t="s">
        <v>754</v>
      </c>
    </row>
    <row r="93" ht="12.75">
      <c r="T93" t="s">
        <v>754</v>
      </c>
    </row>
    <row r="94" spans="8:20" ht="12.75">
      <c r="H94">
        <v>2889</v>
      </c>
      <c r="I94">
        <v>3093</v>
      </c>
      <c r="J94">
        <v>3093</v>
      </c>
      <c r="L94">
        <v>17309</v>
      </c>
      <c r="M94">
        <v>17392</v>
      </c>
      <c r="N94">
        <v>17184</v>
      </c>
      <c r="T94" t="s">
        <v>755</v>
      </c>
    </row>
    <row r="95" ht="12.75">
      <c r="T95" t="s">
        <v>755</v>
      </c>
    </row>
    <row r="96" ht="12.75">
      <c r="T96" t="s">
        <v>755</v>
      </c>
    </row>
    <row r="97" ht="12.75">
      <c r="T97" t="s">
        <v>755</v>
      </c>
    </row>
    <row r="99" spans="8:20" ht="12.75">
      <c r="H99">
        <v>73</v>
      </c>
      <c r="I99">
        <v>73</v>
      </c>
      <c r="J99">
        <v>73</v>
      </c>
      <c r="R99">
        <v>221</v>
      </c>
      <c r="T99" t="s">
        <v>754</v>
      </c>
    </row>
    <row r="100" ht="12.75">
      <c r="T100" t="s">
        <v>754</v>
      </c>
    </row>
    <row r="101" ht="12.75">
      <c r="T101" t="s">
        <v>754</v>
      </c>
    </row>
    <row r="102" ht="12.75">
      <c r="T102" t="s">
        <v>754</v>
      </c>
    </row>
    <row r="103" spans="8:20" ht="12.75">
      <c r="H103">
        <v>54380</v>
      </c>
      <c r="I103">
        <v>54716</v>
      </c>
      <c r="J103">
        <v>55546</v>
      </c>
      <c r="L103">
        <v>43535</v>
      </c>
      <c r="M103">
        <v>40798</v>
      </c>
      <c r="N103">
        <v>40737</v>
      </c>
      <c r="P103">
        <v>120823</v>
      </c>
      <c r="Q103">
        <v>120755</v>
      </c>
      <c r="R103">
        <v>121500</v>
      </c>
      <c r="T103" t="s">
        <v>754</v>
      </c>
    </row>
    <row r="104" ht="12.75">
      <c r="T104" t="s">
        <v>754</v>
      </c>
    </row>
    <row r="105" ht="12.75">
      <c r="T105" t="s">
        <v>754</v>
      </c>
    </row>
    <row r="106" ht="12.75">
      <c r="T106" t="s">
        <v>754</v>
      </c>
    </row>
    <row r="107" spans="8:20" ht="12.75">
      <c r="H107">
        <v>0</v>
      </c>
      <c r="I107">
        <v>0</v>
      </c>
      <c r="J107">
        <v>0</v>
      </c>
      <c r="T107" t="s">
        <v>754</v>
      </c>
    </row>
    <row r="108" ht="12.75">
      <c r="T108" t="s">
        <v>754</v>
      </c>
    </row>
    <row r="109" ht="12.75">
      <c r="T109" t="s">
        <v>754</v>
      </c>
    </row>
    <row r="110" ht="12.75">
      <c r="T110" t="s">
        <v>754</v>
      </c>
    </row>
    <row r="111" spans="8:20" ht="12.75">
      <c r="H111">
        <v>1</v>
      </c>
      <c r="I111">
        <v>2</v>
      </c>
      <c r="J111">
        <v>2</v>
      </c>
      <c r="R111">
        <v>86400</v>
      </c>
      <c r="T111" t="s">
        <v>754</v>
      </c>
    </row>
    <row r="112" ht="12.75">
      <c r="T112" t="s">
        <v>754</v>
      </c>
    </row>
    <row r="113" ht="12.75">
      <c r="T113" t="s">
        <v>754</v>
      </c>
    </row>
    <row r="114" ht="12.75">
      <c r="T114" t="s">
        <v>754</v>
      </c>
    </row>
    <row r="115" spans="8:20" ht="12.75">
      <c r="H115">
        <v>0</v>
      </c>
      <c r="I115">
        <v>0</v>
      </c>
      <c r="J115">
        <v>0</v>
      </c>
      <c r="T115" t="s">
        <v>754</v>
      </c>
    </row>
    <row r="116" ht="12.75">
      <c r="T116" t="s">
        <v>754</v>
      </c>
    </row>
    <row r="117" ht="12.75">
      <c r="T117" t="s">
        <v>754</v>
      </c>
    </row>
    <row r="118" ht="12.75">
      <c r="T118" t="s">
        <v>754</v>
      </c>
    </row>
    <row r="120" spans="4:18" ht="12.75">
      <c r="D120" t="s">
        <v>756</v>
      </c>
      <c r="H120">
        <f>SUM(H16:H118)</f>
        <v>355737</v>
      </c>
      <c r="I120">
        <f>SUM(I16:I118)</f>
        <v>361697</v>
      </c>
      <c r="L120">
        <f>SUM(L16:L118)</f>
        <v>7591899</v>
      </c>
      <c r="M120">
        <f>SUM(M16:M118)</f>
        <v>7618506</v>
      </c>
      <c r="N120">
        <f>SUM(N16:N118)</f>
        <v>7587279</v>
      </c>
      <c r="P120">
        <f>SUM(P16:P118)</f>
        <v>10480461</v>
      </c>
      <c r="Q120">
        <f>SUM(Q16:Q118)</f>
        <v>10529665</v>
      </c>
      <c r="R120">
        <f>SUM(R16:R118)</f>
        <v>10498729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16"/>
  <sheetViews>
    <sheetView workbookViewId="0" topLeftCell="A1">
      <selection activeCell="A1" sqref="A1"/>
    </sheetView>
  </sheetViews>
  <sheetFormatPr defaultColWidth="9.140625" defaultRowHeight="12.75"/>
  <sheetData>
    <row r="1" spans="9:14" ht="12.75">
      <c r="I1" t="s">
        <v>757</v>
      </c>
      <c r="J1" t="s">
        <v>757</v>
      </c>
      <c r="M1" t="s">
        <v>757</v>
      </c>
      <c r="N1" t="s">
        <v>757</v>
      </c>
    </row>
    <row r="3" ht="12.75">
      <c r="D3" t="s">
        <v>758</v>
      </c>
    </row>
    <row r="7" spans="8:19" ht="12.75">
      <c r="H7">
        <v>2010</v>
      </c>
      <c r="K7" t="s">
        <v>0</v>
      </c>
      <c r="L7">
        <v>2011</v>
      </c>
      <c r="O7" t="s">
        <v>0</v>
      </c>
      <c r="P7">
        <v>2012</v>
      </c>
      <c r="S7" t="s">
        <v>0</v>
      </c>
    </row>
    <row r="9" spans="1:18" ht="12.75">
      <c r="A9" t="s">
        <v>3</v>
      </c>
      <c r="H9" t="s">
        <v>754</v>
      </c>
      <c r="I9" t="s">
        <v>759</v>
      </c>
      <c r="J9" t="s">
        <v>6</v>
      </c>
      <c r="L9" t="s">
        <v>754</v>
      </c>
      <c r="M9" t="s">
        <v>759</v>
      </c>
      <c r="N9" t="s">
        <v>6</v>
      </c>
      <c r="P9" t="s">
        <v>754</v>
      </c>
      <c r="Q9" t="s">
        <v>759</v>
      </c>
      <c r="R9" t="s">
        <v>6</v>
      </c>
    </row>
    <row r="10" spans="2:7" ht="12.75">
      <c r="B10" t="s">
        <v>709</v>
      </c>
      <c r="F10" t="s">
        <v>750</v>
      </c>
      <c r="G10" t="s">
        <v>751</v>
      </c>
    </row>
    <row r="12" spans="10:18" ht="12.75">
      <c r="J12">
        <f aca="true" t="shared" si="0" ref="J12:J47">+H12*I12</f>
        <v>0</v>
      </c>
      <c r="N12">
        <f aca="true" t="shared" si="1" ref="N12:N47">+L12*M12</f>
        <v>0</v>
      </c>
      <c r="R12">
        <f aca="true" t="shared" si="2" ref="R12:R47">+P12*Q12</f>
        <v>0</v>
      </c>
    </row>
    <row r="13" spans="10:18" ht="12.75">
      <c r="J13">
        <f t="shared" si="0"/>
        <v>0</v>
      </c>
      <c r="N13">
        <f t="shared" si="1"/>
        <v>0</v>
      </c>
      <c r="R13">
        <f t="shared" si="2"/>
        <v>0</v>
      </c>
    </row>
    <row r="14" spans="10:18" ht="12.75">
      <c r="J14">
        <f t="shared" si="0"/>
        <v>0</v>
      </c>
      <c r="N14">
        <f t="shared" si="1"/>
        <v>0</v>
      </c>
      <c r="R14">
        <f t="shared" si="2"/>
        <v>0</v>
      </c>
    </row>
    <row r="15" spans="10:18" ht="12.75">
      <c r="J15">
        <f t="shared" si="0"/>
        <v>0</v>
      </c>
      <c r="N15">
        <f t="shared" si="1"/>
        <v>0</v>
      </c>
      <c r="R15">
        <f t="shared" si="2"/>
        <v>0</v>
      </c>
    </row>
    <row r="16" spans="10:18" ht="12.75">
      <c r="J16">
        <f t="shared" si="0"/>
        <v>0</v>
      </c>
      <c r="N16">
        <f t="shared" si="1"/>
        <v>0</v>
      </c>
      <c r="R16">
        <f t="shared" si="2"/>
        <v>0</v>
      </c>
    </row>
    <row r="17" spans="10:18" ht="12.75">
      <c r="J17">
        <f t="shared" si="0"/>
        <v>0</v>
      </c>
      <c r="N17">
        <f t="shared" si="1"/>
        <v>0</v>
      </c>
      <c r="R17">
        <f t="shared" si="2"/>
        <v>0</v>
      </c>
    </row>
    <row r="18" spans="10:18" ht="12.75">
      <c r="J18">
        <f t="shared" si="0"/>
        <v>0</v>
      </c>
      <c r="N18">
        <f t="shared" si="1"/>
        <v>0</v>
      </c>
      <c r="R18">
        <f t="shared" si="2"/>
        <v>0</v>
      </c>
    </row>
    <row r="19" spans="10:18" ht="12.75">
      <c r="J19">
        <f t="shared" si="0"/>
        <v>0</v>
      </c>
      <c r="N19">
        <f t="shared" si="1"/>
        <v>0</v>
      </c>
      <c r="R19">
        <f t="shared" si="2"/>
        <v>0</v>
      </c>
    </row>
    <row r="20" spans="10:18" ht="12.75">
      <c r="J20">
        <f t="shared" si="0"/>
        <v>0</v>
      </c>
      <c r="N20">
        <f t="shared" si="1"/>
        <v>0</v>
      </c>
      <c r="R20">
        <f t="shared" si="2"/>
        <v>0</v>
      </c>
    </row>
    <row r="21" spans="10:18" ht="12.75">
      <c r="J21">
        <f t="shared" si="0"/>
        <v>0</v>
      </c>
      <c r="N21">
        <f t="shared" si="1"/>
        <v>0</v>
      </c>
      <c r="R21">
        <f t="shared" si="2"/>
        <v>0</v>
      </c>
    </row>
    <row r="22" spans="10:18" ht="12.75">
      <c r="J22">
        <f t="shared" si="0"/>
        <v>0</v>
      </c>
      <c r="N22">
        <f t="shared" si="1"/>
        <v>0</v>
      </c>
      <c r="R22">
        <f t="shared" si="2"/>
        <v>0</v>
      </c>
    </row>
    <row r="23" spans="10:18" ht="12.75">
      <c r="J23">
        <f t="shared" si="0"/>
        <v>0</v>
      </c>
      <c r="N23">
        <f t="shared" si="1"/>
        <v>0</v>
      </c>
      <c r="R23">
        <f t="shared" si="2"/>
        <v>0</v>
      </c>
    </row>
    <row r="24" spans="10:18" ht="12.75">
      <c r="J24">
        <f t="shared" si="0"/>
        <v>0</v>
      </c>
      <c r="N24">
        <f t="shared" si="1"/>
        <v>0</v>
      </c>
      <c r="R24">
        <f t="shared" si="2"/>
        <v>0</v>
      </c>
    </row>
    <row r="25" spans="10:18" ht="12.75">
      <c r="J25">
        <f t="shared" si="0"/>
        <v>0</v>
      </c>
      <c r="N25">
        <f t="shared" si="1"/>
        <v>0</v>
      </c>
      <c r="R25">
        <f t="shared" si="2"/>
        <v>0</v>
      </c>
    </row>
    <row r="26" spans="10:18" ht="12.75">
      <c r="J26">
        <f t="shared" si="0"/>
        <v>0</v>
      </c>
      <c r="N26">
        <f t="shared" si="1"/>
        <v>0</v>
      </c>
      <c r="R26">
        <f t="shared" si="2"/>
        <v>0</v>
      </c>
    </row>
    <row r="27" spans="10:18" ht="12.75">
      <c r="J27">
        <f t="shared" si="0"/>
        <v>0</v>
      </c>
      <c r="N27">
        <f t="shared" si="1"/>
        <v>0</v>
      </c>
      <c r="R27">
        <f t="shared" si="2"/>
        <v>0</v>
      </c>
    </row>
    <row r="28" spans="10:18" ht="12.75">
      <c r="J28">
        <f t="shared" si="0"/>
        <v>0</v>
      </c>
      <c r="N28">
        <f t="shared" si="1"/>
        <v>0</v>
      </c>
      <c r="R28">
        <f t="shared" si="2"/>
        <v>0</v>
      </c>
    </row>
    <row r="29" spans="10:18" ht="12.75">
      <c r="J29">
        <f t="shared" si="0"/>
        <v>0</v>
      </c>
      <c r="N29">
        <f t="shared" si="1"/>
        <v>0</v>
      </c>
      <c r="R29">
        <f t="shared" si="2"/>
        <v>0</v>
      </c>
    </row>
    <row r="30" spans="10:18" ht="12.75">
      <c r="J30">
        <f t="shared" si="0"/>
        <v>0</v>
      </c>
      <c r="N30">
        <f t="shared" si="1"/>
        <v>0</v>
      </c>
      <c r="R30">
        <f t="shared" si="2"/>
        <v>0</v>
      </c>
    </row>
    <row r="31" spans="10:18" ht="12.75">
      <c r="J31">
        <f t="shared" si="0"/>
        <v>0</v>
      </c>
      <c r="N31">
        <f t="shared" si="1"/>
        <v>0</v>
      </c>
      <c r="R31">
        <f t="shared" si="2"/>
        <v>0</v>
      </c>
    </row>
    <row r="32" spans="10:18" ht="12.75">
      <c r="J32">
        <f t="shared" si="0"/>
        <v>0</v>
      </c>
      <c r="N32">
        <f t="shared" si="1"/>
        <v>0</v>
      </c>
      <c r="R32">
        <f t="shared" si="2"/>
        <v>0</v>
      </c>
    </row>
    <row r="33" spans="10:18" ht="12.75">
      <c r="J33">
        <f t="shared" si="0"/>
        <v>0</v>
      </c>
      <c r="N33">
        <f t="shared" si="1"/>
        <v>0</v>
      </c>
      <c r="R33">
        <f t="shared" si="2"/>
        <v>0</v>
      </c>
    </row>
    <row r="34" spans="10:18" ht="12.75">
      <c r="J34">
        <f t="shared" si="0"/>
        <v>0</v>
      </c>
      <c r="N34">
        <f t="shared" si="1"/>
        <v>0</v>
      </c>
      <c r="R34">
        <f t="shared" si="2"/>
        <v>0</v>
      </c>
    </row>
    <row r="35" spans="10:18" ht="12.75">
      <c r="J35">
        <f t="shared" si="0"/>
        <v>0</v>
      </c>
      <c r="N35">
        <f t="shared" si="1"/>
        <v>0</v>
      </c>
      <c r="R35">
        <f t="shared" si="2"/>
        <v>0</v>
      </c>
    </row>
    <row r="36" spans="10:18" ht="12.75">
      <c r="J36">
        <f t="shared" si="0"/>
        <v>0</v>
      </c>
      <c r="N36">
        <f t="shared" si="1"/>
        <v>0</v>
      </c>
      <c r="R36">
        <f t="shared" si="2"/>
        <v>0</v>
      </c>
    </row>
    <row r="37" spans="10:18" ht="12.75">
      <c r="J37">
        <f t="shared" si="0"/>
        <v>0</v>
      </c>
      <c r="N37">
        <f t="shared" si="1"/>
        <v>0</v>
      </c>
      <c r="R37">
        <f t="shared" si="2"/>
        <v>0</v>
      </c>
    </row>
    <row r="38" spans="10:18" ht="12.75">
      <c r="J38">
        <f t="shared" si="0"/>
        <v>0</v>
      </c>
      <c r="N38">
        <f t="shared" si="1"/>
        <v>0</v>
      </c>
      <c r="R38">
        <f t="shared" si="2"/>
        <v>0</v>
      </c>
    </row>
    <row r="39" spans="10:18" ht="12.75">
      <c r="J39">
        <f t="shared" si="0"/>
        <v>0</v>
      </c>
      <c r="N39">
        <f t="shared" si="1"/>
        <v>0</v>
      </c>
      <c r="R39">
        <f t="shared" si="2"/>
        <v>0</v>
      </c>
    </row>
    <row r="40" spans="10:18" ht="12.75">
      <c r="J40">
        <f t="shared" si="0"/>
        <v>0</v>
      </c>
      <c r="N40">
        <f t="shared" si="1"/>
        <v>0</v>
      </c>
      <c r="R40">
        <f t="shared" si="2"/>
        <v>0</v>
      </c>
    </row>
    <row r="41" spans="10:18" ht="12.75">
      <c r="J41">
        <f t="shared" si="0"/>
        <v>0</v>
      </c>
      <c r="N41">
        <f t="shared" si="1"/>
        <v>0</v>
      </c>
      <c r="R41">
        <f t="shared" si="2"/>
        <v>0</v>
      </c>
    </row>
    <row r="42" spans="10:18" ht="12.75">
      <c r="J42">
        <f t="shared" si="0"/>
        <v>0</v>
      </c>
      <c r="N42">
        <f t="shared" si="1"/>
        <v>0</v>
      </c>
      <c r="R42">
        <f t="shared" si="2"/>
        <v>0</v>
      </c>
    </row>
    <row r="43" spans="10:18" ht="12.75">
      <c r="J43">
        <f t="shared" si="0"/>
        <v>0</v>
      </c>
      <c r="N43">
        <f t="shared" si="1"/>
        <v>0</v>
      </c>
      <c r="R43">
        <f t="shared" si="2"/>
        <v>0</v>
      </c>
    </row>
    <row r="44" spans="10:18" ht="12.75">
      <c r="J44">
        <f t="shared" si="0"/>
        <v>0</v>
      </c>
      <c r="N44">
        <f t="shared" si="1"/>
        <v>0</v>
      </c>
      <c r="R44">
        <f t="shared" si="2"/>
        <v>0</v>
      </c>
    </row>
    <row r="45" spans="10:18" ht="12.75">
      <c r="J45">
        <f t="shared" si="0"/>
        <v>0</v>
      </c>
      <c r="N45">
        <f t="shared" si="1"/>
        <v>0</v>
      </c>
      <c r="R45">
        <f t="shared" si="2"/>
        <v>0</v>
      </c>
    </row>
    <row r="46" spans="10:18" ht="12.75">
      <c r="J46">
        <f t="shared" si="0"/>
        <v>0</v>
      </c>
      <c r="N46">
        <f t="shared" si="1"/>
        <v>0</v>
      </c>
      <c r="R46">
        <f t="shared" si="2"/>
        <v>0</v>
      </c>
    </row>
    <row r="47" spans="10:18" ht="12.75">
      <c r="J47">
        <f t="shared" si="0"/>
        <v>0</v>
      </c>
      <c r="N47">
        <f t="shared" si="1"/>
        <v>0</v>
      </c>
      <c r="R47">
        <f t="shared" si="2"/>
        <v>0</v>
      </c>
    </row>
    <row r="50" spans="10:18" ht="12.75">
      <c r="J50">
        <f aca="true" t="shared" si="3" ref="J50:J93">+H50*I50</f>
        <v>0</v>
      </c>
      <c r="N50">
        <f aca="true" t="shared" si="4" ref="N50:N93">+L50*M50</f>
        <v>0</v>
      </c>
      <c r="R50">
        <f aca="true" t="shared" si="5" ref="R50:R93">+P50*Q50</f>
        <v>0</v>
      </c>
    </row>
    <row r="51" spans="10:18" ht="12.75">
      <c r="J51">
        <f t="shared" si="3"/>
        <v>0</v>
      </c>
      <c r="N51">
        <f t="shared" si="4"/>
        <v>0</v>
      </c>
      <c r="R51">
        <f t="shared" si="5"/>
        <v>0</v>
      </c>
    </row>
    <row r="52" spans="10:18" ht="12.75">
      <c r="J52">
        <f t="shared" si="3"/>
        <v>0</v>
      </c>
      <c r="N52">
        <f t="shared" si="4"/>
        <v>0</v>
      </c>
      <c r="R52">
        <f t="shared" si="5"/>
        <v>0</v>
      </c>
    </row>
    <row r="53" spans="10:18" ht="12.75">
      <c r="J53">
        <f t="shared" si="3"/>
        <v>0</v>
      </c>
      <c r="N53">
        <f t="shared" si="4"/>
        <v>0</v>
      </c>
      <c r="R53">
        <f t="shared" si="5"/>
        <v>0</v>
      </c>
    </row>
    <row r="54" spans="10:18" ht="12.75">
      <c r="J54">
        <f t="shared" si="3"/>
        <v>0</v>
      </c>
      <c r="N54">
        <f t="shared" si="4"/>
        <v>0</v>
      </c>
      <c r="R54">
        <f t="shared" si="5"/>
        <v>0</v>
      </c>
    </row>
    <row r="55" spans="10:18" ht="12.75">
      <c r="J55">
        <f t="shared" si="3"/>
        <v>0</v>
      </c>
      <c r="N55">
        <f t="shared" si="4"/>
        <v>0</v>
      </c>
      <c r="R55">
        <f t="shared" si="5"/>
        <v>0</v>
      </c>
    </row>
    <row r="56" spans="10:18" ht="12.75">
      <c r="J56">
        <f t="shared" si="3"/>
        <v>0</v>
      </c>
      <c r="N56">
        <f t="shared" si="4"/>
        <v>0</v>
      </c>
      <c r="R56">
        <f t="shared" si="5"/>
        <v>0</v>
      </c>
    </row>
    <row r="57" spans="10:18" ht="12.75">
      <c r="J57">
        <f t="shared" si="3"/>
        <v>0</v>
      </c>
      <c r="N57">
        <f t="shared" si="4"/>
        <v>0</v>
      </c>
      <c r="R57">
        <f t="shared" si="5"/>
        <v>0</v>
      </c>
    </row>
    <row r="58" spans="10:18" ht="12.75">
      <c r="J58">
        <f t="shared" si="3"/>
        <v>0</v>
      </c>
      <c r="N58">
        <f t="shared" si="4"/>
        <v>0</v>
      </c>
      <c r="R58">
        <f t="shared" si="5"/>
        <v>0</v>
      </c>
    </row>
    <row r="59" spans="10:18" ht="12.75">
      <c r="J59">
        <f t="shared" si="3"/>
        <v>0</v>
      </c>
      <c r="N59">
        <f t="shared" si="4"/>
        <v>0</v>
      </c>
      <c r="R59">
        <f t="shared" si="5"/>
        <v>0</v>
      </c>
    </row>
    <row r="60" spans="10:18" ht="12.75">
      <c r="J60">
        <f t="shared" si="3"/>
        <v>0</v>
      </c>
      <c r="N60">
        <f t="shared" si="4"/>
        <v>0</v>
      </c>
      <c r="R60">
        <f t="shared" si="5"/>
        <v>0</v>
      </c>
    </row>
    <row r="61" spans="10:18" ht="12.75">
      <c r="J61">
        <f t="shared" si="3"/>
        <v>0</v>
      </c>
      <c r="N61">
        <f t="shared" si="4"/>
        <v>0</v>
      </c>
      <c r="R61">
        <f t="shared" si="5"/>
        <v>0</v>
      </c>
    </row>
    <row r="62" spans="9:18" ht="12.75">
      <c r="I62">
        <v>0.45</v>
      </c>
      <c r="J62">
        <f t="shared" si="3"/>
        <v>0</v>
      </c>
      <c r="M62">
        <v>0.45</v>
      </c>
      <c r="N62">
        <f t="shared" si="4"/>
        <v>0</v>
      </c>
      <c r="P62">
        <v>1853320</v>
      </c>
      <c r="Q62">
        <v>0.45</v>
      </c>
      <c r="R62">
        <f t="shared" si="5"/>
        <v>833994</v>
      </c>
    </row>
    <row r="63" spans="8:18" ht="12.75">
      <c r="H63">
        <v>1863495.6259383475</v>
      </c>
      <c r="J63">
        <f t="shared" si="3"/>
        <v>0</v>
      </c>
      <c r="N63">
        <f t="shared" si="4"/>
        <v>0</v>
      </c>
      <c r="R63">
        <f t="shared" si="5"/>
        <v>0</v>
      </c>
    </row>
    <row r="64" spans="8:18" ht="12.75">
      <c r="H64">
        <v>1863495.6259383475</v>
      </c>
      <c r="J64">
        <f t="shared" si="3"/>
        <v>0</v>
      </c>
      <c r="N64">
        <f t="shared" si="4"/>
        <v>0</v>
      </c>
      <c r="R64">
        <f t="shared" si="5"/>
        <v>0</v>
      </c>
    </row>
    <row r="65" spans="10:18" ht="12.75">
      <c r="J65">
        <f t="shared" si="3"/>
        <v>0</v>
      </c>
      <c r="N65">
        <f t="shared" si="4"/>
        <v>0</v>
      </c>
      <c r="R65">
        <f t="shared" si="5"/>
        <v>0</v>
      </c>
    </row>
    <row r="66" spans="9:18" ht="12.75">
      <c r="I66">
        <v>0.45</v>
      </c>
      <c r="J66">
        <f t="shared" si="3"/>
        <v>0</v>
      </c>
      <c r="M66">
        <v>0.45</v>
      </c>
      <c r="N66">
        <f t="shared" si="4"/>
        <v>0</v>
      </c>
      <c r="P66">
        <v>429920</v>
      </c>
      <c r="Q66">
        <v>0.45</v>
      </c>
      <c r="R66">
        <f t="shared" si="5"/>
        <v>193464</v>
      </c>
    </row>
    <row r="67" spans="10:18" ht="12.75">
      <c r="J67">
        <f t="shared" si="3"/>
        <v>0</v>
      </c>
      <c r="N67">
        <f t="shared" si="4"/>
        <v>0</v>
      </c>
      <c r="R67">
        <f t="shared" si="5"/>
        <v>0</v>
      </c>
    </row>
    <row r="68" spans="10:18" ht="12.75">
      <c r="J68">
        <f t="shared" si="3"/>
        <v>0</v>
      </c>
      <c r="N68">
        <f t="shared" si="4"/>
        <v>0</v>
      </c>
      <c r="R68">
        <f t="shared" si="5"/>
        <v>0</v>
      </c>
    </row>
    <row r="69" spans="10:18" ht="12.75">
      <c r="J69">
        <f t="shared" si="3"/>
        <v>0</v>
      </c>
      <c r="N69">
        <f t="shared" si="4"/>
        <v>0</v>
      </c>
      <c r="R69">
        <f t="shared" si="5"/>
        <v>0</v>
      </c>
    </row>
    <row r="70" spans="10:18" ht="12.75">
      <c r="J70">
        <f t="shared" si="3"/>
        <v>0</v>
      </c>
      <c r="N70">
        <f t="shared" si="4"/>
        <v>0</v>
      </c>
      <c r="R70">
        <f t="shared" si="5"/>
        <v>0</v>
      </c>
    </row>
    <row r="71" spans="10:18" ht="12.75">
      <c r="J71">
        <f t="shared" si="3"/>
        <v>0</v>
      </c>
      <c r="N71">
        <f t="shared" si="4"/>
        <v>0</v>
      </c>
      <c r="R71">
        <f t="shared" si="5"/>
        <v>0</v>
      </c>
    </row>
    <row r="72" spans="10:18" ht="12.75">
      <c r="J72">
        <f t="shared" si="3"/>
        <v>0</v>
      </c>
      <c r="N72">
        <f t="shared" si="4"/>
        <v>0</v>
      </c>
      <c r="R72">
        <f t="shared" si="5"/>
        <v>0</v>
      </c>
    </row>
    <row r="73" spans="10:18" ht="12.75">
      <c r="J73">
        <f t="shared" si="3"/>
        <v>0</v>
      </c>
      <c r="N73">
        <f t="shared" si="4"/>
        <v>0</v>
      </c>
      <c r="R73">
        <f t="shared" si="5"/>
        <v>0</v>
      </c>
    </row>
    <row r="74" spans="10:18" ht="12.75">
      <c r="J74">
        <f t="shared" si="3"/>
        <v>0</v>
      </c>
      <c r="N74">
        <f t="shared" si="4"/>
        <v>0</v>
      </c>
      <c r="R74">
        <f t="shared" si="5"/>
        <v>0</v>
      </c>
    </row>
    <row r="75" spans="10:18" ht="12.75">
      <c r="J75">
        <f t="shared" si="3"/>
        <v>0</v>
      </c>
      <c r="N75">
        <f t="shared" si="4"/>
        <v>0</v>
      </c>
      <c r="R75">
        <f t="shared" si="5"/>
        <v>0</v>
      </c>
    </row>
    <row r="76" spans="10:18" ht="12.75">
      <c r="J76">
        <f t="shared" si="3"/>
        <v>0</v>
      </c>
      <c r="N76">
        <f t="shared" si="4"/>
        <v>0</v>
      </c>
      <c r="R76">
        <f t="shared" si="5"/>
        <v>0</v>
      </c>
    </row>
    <row r="77" spans="10:18" ht="12.75">
      <c r="J77">
        <f t="shared" si="3"/>
        <v>0</v>
      </c>
      <c r="N77">
        <f t="shared" si="4"/>
        <v>0</v>
      </c>
      <c r="R77">
        <f t="shared" si="5"/>
        <v>0</v>
      </c>
    </row>
    <row r="78" spans="10:18" ht="12.75">
      <c r="J78">
        <f t="shared" si="3"/>
        <v>0</v>
      </c>
      <c r="N78">
        <f t="shared" si="4"/>
        <v>0</v>
      </c>
      <c r="R78">
        <f t="shared" si="5"/>
        <v>0</v>
      </c>
    </row>
    <row r="79" spans="10:18" ht="12.75">
      <c r="J79">
        <f t="shared" si="3"/>
        <v>0</v>
      </c>
      <c r="N79">
        <f t="shared" si="4"/>
        <v>0</v>
      </c>
      <c r="R79">
        <f t="shared" si="5"/>
        <v>0</v>
      </c>
    </row>
    <row r="80" spans="10:18" ht="12.75">
      <c r="J80">
        <f t="shared" si="3"/>
        <v>0</v>
      </c>
      <c r="N80">
        <f t="shared" si="4"/>
        <v>0</v>
      </c>
      <c r="R80">
        <f t="shared" si="5"/>
        <v>0</v>
      </c>
    </row>
    <row r="81" spans="10:18" ht="12.75">
      <c r="J81">
        <f t="shared" si="3"/>
        <v>0</v>
      </c>
      <c r="N81">
        <f t="shared" si="4"/>
        <v>0</v>
      </c>
      <c r="R81">
        <f t="shared" si="5"/>
        <v>0</v>
      </c>
    </row>
    <row r="82" spans="10:18" ht="12.75">
      <c r="J82">
        <f t="shared" si="3"/>
        <v>0</v>
      </c>
      <c r="N82">
        <f t="shared" si="4"/>
        <v>0</v>
      </c>
      <c r="R82">
        <f t="shared" si="5"/>
        <v>0</v>
      </c>
    </row>
    <row r="83" spans="10:18" ht="12.75">
      <c r="J83">
        <f t="shared" si="3"/>
        <v>0</v>
      </c>
      <c r="N83">
        <f t="shared" si="4"/>
        <v>0</v>
      </c>
      <c r="R83">
        <f t="shared" si="5"/>
        <v>0</v>
      </c>
    </row>
    <row r="84" spans="10:18" ht="12.75">
      <c r="J84">
        <f t="shared" si="3"/>
        <v>0</v>
      </c>
      <c r="N84">
        <f t="shared" si="4"/>
        <v>0</v>
      </c>
      <c r="R84">
        <f t="shared" si="5"/>
        <v>0</v>
      </c>
    </row>
    <row r="85" spans="10:18" ht="12.75">
      <c r="J85">
        <f t="shared" si="3"/>
        <v>0</v>
      </c>
      <c r="N85">
        <f t="shared" si="4"/>
        <v>0</v>
      </c>
      <c r="R85">
        <f t="shared" si="5"/>
        <v>0</v>
      </c>
    </row>
    <row r="86" spans="9:18" ht="12.75">
      <c r="I86">
        <v>0.45</v>
      </c>
      <c r="J86">
        <f t="shared" si="3"/>
        <v>0</v>
      </c>
      <c r="M86">
        <v>0.45</v>
      </c>
      <c r="N86">
        <f t="shared" si="4"/>
        <v>0</v>
      </c>
      <c r="P86">
        <v>296906</v>
      </c>
      <c r="Q86">
        <v>0.45</v>
      </c>
      <c r="R86">
        <f t="shared" si="5"/>
        <v>133607.7</v>
      </c>
    </row>
    <row r="87" spans="10:18" ht="12.75">
      <c r="J87">
        <f t="shared" si="3"/>
        <v>0</v>
      </c>
      <c r="N87">
        <f t="shared" si="4"/>
        <v>0</v>
      </c>
      <c r="R87">
        <f t="shared" si="5"/>
        <v>0</v>
      </c>
    </row>
    <row r="88" spans="10:18" ht="12.75">
      <c r="J88">
        <f t="shared" si="3"/>
        <v>0</v>
      </c>
      <c r="N88">
        <f t="shared" si="4"/>
        <v>0</v>
      </c>
      <c r="R88">
        <f t="shared" si="5"/>
        <v>0</v>
      </c>
    </row>
    <row r="89" spans="10:18" ht="12.75">
      <c r="J89">
        <f t="shared" si="3"/>
        <v>0</v>
      </c>
      <c r="N89">
        <f t="shared" si="4"/>
        <v>0</v>
      </c>
      <c r="R89">
        <f t="shared" si="5"/>
        <v>0</v>
      </c>
    </row>
    <row r="90" spans="10:18" ht="12.75">
      <c r="J90">
        <f t="shared" si="3"/>
        <v>0</v>
      </c>
      <c r="N90">
        <f t="shared" si="4"/>
        <v>0</v>
      </c>
      <c r="R90">
        <f t="shared" si="5"/>
        <v>0</v>
      </c>
    </row>
    <row r="91" spans="10:18" ht="12.75">
      <c r="J91">
        <f t="shared" si="3"/>
        <v>0</v>
      </c>
      <c r="N91">
        <f t="shared" si="4"/>
        <v>0</v>
      </c>
      <c r="R91">
        <f t="shared" si="5"/>
        <v>0</v>
      </c>
    </row>
    <row r="92" spans="10:18" ht="12.75">
      <c r="J92">
        <f t="shared" si="3"/>
        <v>0</v>
      </c>
      <c r="N92">
        <f t="shared" si="4"/>
        <v>0</v>
      </c>
      <c r="R92">
        <f t="shared" si="5"/>
        <v>0</v>
      </c>
    </row>
    <row r="93" spans="10:18" ht="12.75">
      <c r="J93">
        <f t="shared" si="3"/>
        <v>0</v>
      </c>
      <c r="N93">
        <f t="shared" si="4"/>
        <v>0</v>
      </c>
      <c r="R93">
        <f t="shared" si="5"/>
        <v>0</v>
      </c>
    </row>
    <row r="95" spans="10:18" ht="12.75">
      <c r="J95">
        <f aca="true" t="shared" si="6" ref="J95:J114">+H95*I95</f>
        <v>0</v>
      </c>
      <c r="N95">
        <f aca="true" t="shared" si="7" ref="N95:N114">+L95*M95</f>
        <v>0</v>
      </c>
      <c r="R95">
        <f aca="true" t="shared" si="8" ref="R95:R114">+P95*Q95</f>
        <v>0</v>
      </c>
    </row>
    <row r="96" spans="10:18" ht="12.75">
      <c r="J96">
        <f t="shared" si="6"/>
        <v>0</v>
      </c>
      <c r="N96">
        <f t="shared" si="7"/>
        <v>0</v>
      </c>
      <c r="R96">
        <f t="shared" si="8"/>
        <v>0</v>
      </c>
    </row>
    <row r="97" spans="10:18" ht="12.75">
      <c r="J97">
        <f t="shared" si="6"/>
        <v>0</v>
      </c>
      <c r="N97">
        <f t="shared" si="7"/>
        <v>0</v>
      </c>
      <c r="R97">
        <f t="shared" si="8"/>
        <v>0</v>
      </c>
    </row>
    <row r="98" spans="10:18" ht="12.75">
      <c r="J98">
        <f t="shared" si="6"/>
        <v>0</v>
      </c>
      <c r="N98">
        <f t="shared" si="7"/>
        <v>0</v>
      </c>
      <c r="R98">
        <f t="shared" si="8"/>
        <v>0</v>
      </c>
    </row>
    <row r="99" spans="10:18" ht="12.75">
      <c r="J99">
        <f t="shared" si="6"/>
        <v>0</v>
      </c>
      <c r="N99">
        <f t="shared" si="7"/>
        <v>0</v>
      </c>
      <c r="R99">
        <f t="shared" si="8"/>
        <v>0</v>
      </c>
    </row>
    <row r="100" spans="10:18" ht="12.75">
      <c r="J100">
        <f t="shared" si="6"/>
        <v>0</v>
      </c>
      <c r="N100">
        <f t="shared" si="7"/>
        <v>0</v>
      </c>
      <c r="R100">
        <f t="shared" si="8"/>
        <v>0</v>
      </c>
    </row>
    <row r="101" spans="10:18" ht="12.75">
      <c r="J101">
        <f t="shared" si="6"/>
        <v>0</v>
      </c>
      <c r="N101">
        <f t="shared" si="7"/>
        <v>0</v>
      </c>
      <c r="R101">
        <f t="shared" si="8"/>
        <v>0</v>
      </c>
    </row>
    <row r="102" spans="10:18" ht="12.75">
      <c r="J102">
        <f t="shared" si="6"/>
        <v>0</v>
      </c>
      <c r="N102">
        <f t="shared" si="7"/>
        <v>0</v>
      </c>
      <c r="R102">
        <f t="shared" si="8"/>
        <v>0</v>
      </c>
    </row>
    <row r="103" spans="10:18" ht="12.75">
      <c r="J103">
        <f t="shared" si="6"/>
        <v>0</v>
      </c>
      <c r="N103">
        <f t="shared" si="7"/>
        <v>0</v>
      </c>
      <c r="R103">
        <f t="shared" si="8"/>
        <v>0</v>
      </c>
    </row>
    <row r="104" spans="10:18" ht="12.75">
      <c r="J104">
        <f t="shared" si="6"/>
        <v>0</v>
      </c>
      <c r="N104">
        <f t="shared" si="7"/>
        <v>0</v>
      </c>
      <c r="R104">
        <f t="shared" si="8"/>
        <v>0</v>
      </c>
    </row>
    <row r="105" spans="10:18" ht="12.75">
      <c r="J105">
        <f t="shared" si="6"/>
        <v>0</v>
      </c>
      <c r="N105">
        <f t="shared" si="7"/>
        <v>0</v>
      </c>
      <c r="R105">
        <f t="shared" si="8"/>
        <v>0</v>
      </c>
    </row>
    <row r="106" spans="10:18" ht="12.75">
      <c r="J106">
        <f t="shared" si="6"/>
        <v>0</v>
      </c>
      <c r="N106">
        <f t="shared" si="7"/>
        <v>0</v>
      </c>
      <c r="R106">
        <f t="shared" si="8"/>
        <v>0</v>
      </c>
    </row>
    <row r="107" spans="10:18" ht="12.75">
      <c r="J107">
        <f t="shared" si="6"/>
        <v>0</v>
      </c>
      <c r="N107">
        <f t="shared" si="7"/>
        <v>0</v>
      </c>
      <c r="R107">
        <f t="shared" si="8"/>
        <v>0</v>
      </c>
    </row>
    <row r="108" spans="10:18" ht="12.75">
      <c r="J108">
        <f t="shared" si="6"/>
        <v>0</v>
      </c>
      <c r="N108">
        <f t="shared" si="7"/>
        <v>0</v>
      </c>
      <c r="R108">
        <f t="shared" si="8"/>
        <v>0</v>
      </c>
    </row>
    <row r="109" spans="10:18" ht="12.75">
      <c r="J109">
        <f t="shared" si="6"/>
        <v>0</v>
      </c>
      <c r="N109">
        <f t="shared" si="7"/>
        <v>0</v>
      </c>
      <c r="R109">
        <f t="shared" si="8"/>
        <v>0</v>
      </c>
    </row>
    <row r="110" spans="10:18" ht="12.75">
      <c r="J110">
        <f t="shared" si="6"/>
        <v>0</v>
      </c>
      <c r="N110">
        <f t="shared" si="7"/>
        <v>0</v>
      </c>
      <c r="R110">
        <f t="shared" si="8"/>
        <v>0</v>
      </c>
    </row>
    <row r="111" spans="10:18" ht="12.75">
      <c r="J111">
        <f t="shared" si="6"/>
        <v>0</v>
      </c>
      <c r="N111">
        <f t="shared" si="7"/>
        <v>0</v>
      </c>
      <c r="R111">
        <f t="shared" si="8"/>
        <v>0</v>
      </c>
    </row>
    <row r="112" spans="10:18" ht="12.75">
      <c r="J112">
        <f t="shared" si="6"/>
        <v>0</v>
      </c>
      <c r="N112">
        <f t="shared" si="7"/>
        <v>0</v>
      </c>
      <c r="R112">
        <f t="shared" si="8"/>
        <v>0</v>
      </c>
    </row>
    <row r="113" spans="10:18" ht="12.75">
      <c r="J113">
        <f t="shared" si="6"/>
        <v>0</v>
      </c>
      <c r="N113">
        <f t="shared" si="7"/>
        <v>0</v>
      </c>
      <c r="R113">
        <f t="shared" si="8"/>
        <v>0</v>
      </c>
    </row>
    <row r="114" spans="10:18" ht="12.75">
      <c r="J114">
        <f t="shared" si="6"/>
        <v>0</v>
      </c>
      <c r="N114">
        <f t="shared" si="7"/>
        <v>0</v>
      </c>
      <c r="R114">
        <f t="shared" si="8"/>
        <v>0</v>
      </c>
    </row>
    <row r="116" spans="4:18" ht="12.75">
      <c r="D116" t="s">
        <v>756</v>
      </c>
      <c r="H116">
        <f>H62+H66+H86</f>
        <v>0</v>
      </c>
      <c r="J116">
        <f>SUM(J12:J114)</f>
        <v>0</v>
      </c>
      <c r="L116">
        <f>SUM(L12:L114)</f>
        <v>0</v>
      </c>
      <c r="N116">
        <f>SUM(N12:N114)</f>
        <v>0</v>
      </c>
      <c r="P116">
        <f>SUM(P12:P114)</f>
        <v>2580146</v>
      </c>
      <c r="R116">
        <f>SUM(R12:R114)</f>
        <v>1161065.7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N118"/>
  <sheetViews>
    <sheetView workbookViewId="0" topLeftCell="A1">
      <selection activeCell="A1" sqref="A1"/>
    </sheetView>
  </sheetViews>
  <sheetFormatPr defaultColWidth="9.140625" defaultRowHeight="12.75"/>
  <sheetData>
    <row r="3" ht="12.75">
      <c r="D3" t="s">
        <v>760</v>
      </c>
    </row>
    <row r="4" ht="12.75">
      <c r="D4" t="s">
        <v>0</v>
      </c>
    </row>
    <row r="8" spans="4:14" ht="12.75">
      <c r="D8" t="s">
        <v>761</v>
      </c>
      <c r="H8" t="s">
        <v>762</v>
      </c>
      <c r="J8" t="s">
        <v>763</v>
      </c>
      <c r="K8" t="s">
        <v>764</v>
      </c>
      <c r="L8" t="s">
        <v>765</v>
      </c>
      <c r="M8" t="s">
        <v>766</v>
      </c>
      <c r="N8" t="s">
        <v>767</v>
      </c>
    </row>
    <row r="9" spans="1:14" ht="12.75">
      <c r="A9" t="s">
        <v>3</v>
      </c>
      <c r="H9" t="s">
        <v>768</v>
      </c>
      <c r="I9" t="s">
        <v>769</v>
      </c>
      <c r="L9">
        <v>440000</v>
      </c>
      <c r="N9" t="s">
        <v>770</v>
      </c>
    </row>
    <row r="10" spans="2:7" ht="12.75">
      <c r="B10" t="s">
        <v>709</v>
      </c>
      <c r="F10" t="s">
        <v>750</v>
      </c>
      <c r="G10" t="s">
        <v>751</v>
      </c>
    </row>
    <row r="12" spans="8:14" ht="12.75">
      <c r="H12">
        <v>0.0042</v>
      </c>
      <c r="K12">
        <f aca="true" t="shared" si="0" ref="K12:K47">+J12/$J$116</f>
        <v>0</v>
      </c>
      <c r="L12">
        <f>$L$9*K12</f>
        <v>0</v>
      </c>
      <c r="N12" t="e">
        <f>L12/M12/1000</f>
        <v>#DIV/0!</v>
      </c>
    </row>
    <row r="13" spans="11:12" ht="12.75">
      <c r="K13">
        <f t="shared" si="0"/>
        <v>0</v>
      </c>
      <c r="L13">
        <f aca="true" t="shared" si="1" ref="L13:L47">+$D$9*K13</f>
        <v>0</v>
      </c>
    </row>
    <row r="14" spans="11:12" ht="12.75">
      <c r="K14">
        <f t="shared" si="0"/>
        <v>0</v>
      </c>
      <c r="L14">
        <f t="shared" si="1"/>
        <v>0</v>
      </c>
    </row>
    <row r="15" spans="11:12" ht="12.75">
      <c r="K15">
        <f t="shared" si="0"/>
        <v>0</v>
      </c>
      <c r="L15">
        <f t="shared" si="1"/>
        <v>0</v>
      </c>
    </row>
    <row r="16" spans="11:12" ht="12.75">
      <c r="K16">
        <f t="shared" si="0"/>
        <v>0</v>
      </c>
      <c r="L16">
        <f t="shared" si="1"/>
        <v>0</v>
      </c>
    </row>
    <row r="17" spans="11:12" ht="12.75">
      <c r="K17">
        <f t="shared" si="0"/>
        <v>0</v>
      </c>
      <c r="L17">
        <f t="shared" si="1"/>
        <v>0</v>
      </c>
    </row>
    <row r="18" spans="11:12" ht="12.75">
      <c r="K18">
        <f t="shared" si="0"/>
        <v>0</v>
      </c>
      <c r="L18">
        <f t="shared" si="1"/>
        <v>0</v>
      </c>
    </row>
    <row r="19" spans="11:12" ht="12.75">
      <c r="K19">
        <f t="shared" si="0"/>
        <v>0</v>
      </c>
      <c r="L19">
        <f t="shared" si="1"/>
        <v>0</v>
      </c>
    </row>
    <row r="20" spans="11:12" ht="12.75">
      <c r="K20">
        <f t="shared" si="0"/>
        <v>0</v>
      </c>
      <c r="L20">
        <f t="shared" si="1"/>
        <v>0</v>
      </c>
    </row>
    <row r="21" spans="11:12" ht="12.75">
      <c r="K21">
        <f t="shared" si="0"/>
        <v>0</v>
      </c>
      <c r="L21">
        <f t="shared" si="1"/>
        <v>0</v>
      </c>
    </row>
    <row r="22" spans="11:12" ht="12.75">
      <c r="K22">
        <f t="shared" si="0"/>
        <v>0</v>
      </c>
      <c r="L22">
        <f t="shared" si="1"/>
        <v>0</v>
      </c>
    </row>
    <row r="23" spans="11:12" ht="12.75">
      <c r="K23">
        <f t="shared" si="0"/>
        <v>0</v>
      </c>
      <c r="L23">
        <f t="shared" si="1"/>
        <v>0</v>
      </c>
    </row>
    <row r="24" spans="11:12" ht="12.75">
      <c r="K24">
        <f t="shared" si="0"/>
        <v>0</v>
      </c>
      <c r="L24">
        <f t="shared" si="1"/>
        <v>0</v>
      </c>
    </row>
    <row r="25" spans="11:12" ht="12.75">
      <c r="K25">
        <f t="shared" si="0"/>
        <v>0</v>
      </c>
      <c r="L25">
        <f t="shared" si="1"/>
        <v>0</v>
      </c>
    </row>
    <row r="26" spans="11:12" ht="12.75">
      <c r="K26">
        <f t="shared" si="0"/>
        <v>0</v>
      </c>
      <c r="L26">
        <f t="shared" si="1"/>
        <v>0</v>
      </c>
    </row>
    <row r="27" spans="11:12" ht="12.75">
      <c r="K27">
        <f t="shared" si="0"/>
        <v>0</v>
      </c>
      <c r="L27">
        <f t="shared" si="1"/>
        <v>0</v>
      </c>
    </row>
    <row r="28" spans="11:12" ht="12.75">
      <c r="K28">
        <f t="shared" si="0"/>
        <v>0</v>
      </c>
      <c r="L28">
        <f t="shared" si="1"/>
        <v>0</v>
      </c>
    </row>
    <row r="29" spans="11:12" ht="12.75">
      <c r="K29">
        <f t="shared" si="0"/>
        <v>0</v>
      </c>
      <c r="L29">
        <f t="shared" si="1"/>
        <v>0</v>
      </c>
    </row>
    <row r="30" spans="11:12" ht="12.75">
      <c r="K30">
        <f t="shared" si="0"/>
        <v>0</v>
      </c>
      <c r="L30">
        <f t="shared" si="1"/>
        <v>0</v>
      </c>
    </row>
    <row r="31" spans="11:12" ht="12.75">
      <c r="K31">
        <f t="shared" si="0"/>
        <v>0</v>
      </c>
      <c r="L31">
        <f t="shared" si="1"/>
        <v>0</v>
      </c>
    </row>
    <row r="32" spans="11:12" ht="12.75">
      <c r="K32">
        <f t="shared" si="0"/>
        <v>0</v>
      </c>
      <c r="L32">
        <f t="shared" si="1"/>
        <v>0</v>
      </c>
    </row>
    <row r="33" spans="11:12" ht="12.75">
      <c r="K33">
        <f t="shared" si="0"/>
        <v>0</v>
      </c>
      <c r="L33">
        <f t="shared" si="1"/>
        <v>0</v>
      </c>
    </row>
    <row r="34" spans="11:12" ht="12.75">
      <c r="K34">
        <f t="shared" si="0"/>
        <v>0</v>
      </c>
      <c r="L34">
        <f t="shared" si="1"/>
        <v>0</v>
      </c>
    </row>
    <row r="35" spans="11:12" ht="12.75">
      <c r="K35">
        <f t="shared" si="0"/>
        <v>0</v>
      </c>
      <c r="L35">
        <f t="shared" si="1"/>
        <v>0</v>
      </c>
    </row>
    <row r="36" spans="11:12" ht="12.75">
      <c r="K36">
        <f t="shared" si="0"/>
        <v>0</v>
      </c>
      <c r="L36">
        <f t="shared" si="1"/>
        <v>0</v>
      </c>
    </row>
    <row r="37" spans="11:12" ht="12.75">
      <c r="K37">
        <f t="shared" si="0"/>
        <v>0</v>
      </c>
      <c r="L37">
        <f t="shared" si="1"/>
        <v>0</v>
      </c>
    </row>
    <row r="38" spans="11:12" ht="12.75">
      <c r="K38">
        <f t="shared" si="0"/>
        <v>0</v>
      </c>
      <c r="L38">
        <f t="shared" si="1"/>
        <v>0</v>
      </c>
    </row>
    <row r="39" spans="11:12" ht="12.75">
      <c r="K39">
        <f t="shared" si="0"/>
        <v>0</v>
      </c>
      <c r="L39">
        <f t="shared" si="1"/>
        <v>0</v>
      </c>
    </row>
    <row r="40" spans="11:12" ht="12.75">
      <c r="K40">
        <f t="shared" si="0"/>
        <v>0</v>
      </c>
      <c r="L40">
        <f t="shared" si="1"/>
        <v>0</v>
      </c>
    </row>
    <row r="41" spans="11:12" ht="12.75">
      <c r="K41">
        <f t="shared" si="0"/>
        <v>0</v>
      </c>
      <c r="L41">
        <f t="shared" si="1"/>
        <v>0</v>
      </c>
    </row>
    <row r="42" spans="11:12" ht="12.75">
      <c r="K42">
        <f t="shared" si="0"/>
        <v>0</v>
      </c>
      <c r="L42">
        <f t="shared" si="1"/>
        <v>0</v>
      </c>
    </row>
    <row r="43" spans="11:12" ht="12.75">
      <c r="K43">
        <f t="shared" si="0"/>
        <v>0</v>
      </c>
      <c r="L43">
        <f t="shared" si="1"/>
        <v>0</v>
      </c>
    </row>
    <row r="44" spans="11:12" ht="12.75">
      <c r="K44">
        <f t="shared" si="0"/>
        <v>0</v>
      </c>
      <c r="L44">
        <f t="shared" si="1"/>
        <v>0</v>
      </c>
    </row>
    <row r="45" spans="11:12" ht="12.75">
      <c r="K45">
        <f t="shared" si="0"/>
        <v>0</v>
      </c>
      <c r="L45">
        <f t="shared" si="1"/>
        <v>0</v>
      </c>
    </row>
    <row r="46" spans="11:12" ht="12.75">
      <c r="K46">
        <f t="shared" si="0"/>
        <v>0</v>
      </c>
      <c r="L46">
        <f t="shared" si="1"/>
        <v>0</v>
      </c>
    </row>
    <row r="47" spans="11:12" ht="12.75">
      <c r="K47">
        <f t="shared" si="0"/>
        <v>0</v>
      </c>
      <c r="L47">
        <f t="shared" si="1"/>
        <v>0</v>
      </c>
    </row>
    <row r="50" spans="8:14" ht="12.75">
      <c r="H50">
        <v>0.0039</v>
      </c>
      <c r="K50">
        <f aca="true" t="shared" si="2" ref="K50:K93">+J50/$J$116</f>
        <v>0</v>
      </c>
      <c r="L50">
        <f>$L$9*K50</f>
        <v>0</v>
      </c>
      <c r="N50" t="e">
        <f>L50/M50/1000</f>
        <v>#DIV/0!</v>
      </c>
    </row>
    <row r="51" spans="11:12" ht="12.75">
      <c r="K51">
        <f t="shared" si="2"/>
        <v>0</v>
      </c>
      <c r="L51">
        <f aca="true" t="shared" si="3" ref="L51:L93">+$D$9*K51</f>
        <v>0</v>
      </c>
    </row>
    <row r="52" spans="11:12" ht="12.75">
      <c r="K52">
        <f t="shared" si="2"/>
        <v>0</v>
      </c>
      <c r="L52">
        <f t="shared" si="3"/>
        <v>0</v>
      </c>
    </row>
    <row r="53" spans="11:12" ht="12.75">
      <c r="K53">
        <f t="shared" si="2"/>
        <v>0</v>
      </c>
      <c r="L53">
        <f t="shared" si="3"/>
        <v>0</v>
      </c>
    </row>
    <row r="54" spans="11:12" ht="12.75">
      <c r="K54">
        <f t="shared" si="2"/>
        <v>0</v>
      </c>
      <c r="L54">
        <f t="shared" si="3"/>
        <v>0</v>
      </c>
    </row>
    <row r="55" spans="11:12" ht="12.75">
      <c r="K55">
        <f t="shared" si="2"/>
        <v>0</v>
      </c>
      <c r="L55">
        <f t="shared" si="3"/>
        <v>0</v>
      </c>
    </row>
    <row r="56" spans="11:12" ht="12.75">
      <c r="K56">
        <f t="shared" si="2"/>
        <v>0</v>
      </c>
      <c r="L56">
        <f t="shared" si="3"/>
        <v>0</v>
      </c>
    </row>
    <row r="57" spans="11:12" ht="12.75">
      <c r="K57">
        <f t="shared" si="2"/>
        <v>0</v>
      </c>
      <c r="L57">
        <f t="shared" si="3"/>
        <v>0</v>
      </c>
    </row>
    <row r="58" spans="11:12" ht="12.75">
      <c r="K58">
        <f t="shared" si="2"/>
        <v>0</v>
      </c>
      <c r="L58">
        <f t="shared" si="3"/>
        <v>0</v>
      </c>
    </row>
    <row r="59" spans="11:12" ht="12.75">
      <c r="K59">
        <f t="shared" si="2"/>
        <v>0</v>
      </c>
      <c r="L59">
        <f t="shared" si="3"/>
        <v>0</v>
      </c>
    </row>
    <row r="60" spans="11:12" ht="12.75">
      <c r="K60">
        <f t="shared" si="2"/>
        <v>0</v>
      </c>
      <c r="L60">
        <f t="shared" si="3"/>
        <v>0</v>
      </c>
    </row>
    <row r="61" spans="11:12" ht="12.75">
      <c r="K61">
        <f t="shared" si="2"/>
        <v>0</v>
      </c>
      <c r="L61">
        <f t="shared" si="3"/>
        <v>0</v>
      </c>
    </row>
    <row r="62" spans="9:14" ht="12.75">
      <c r="I62">
        <v>1.5797</v>
      </c>
      <c r="K62">
        <f t="shared" si="2"/>
        <v>0</v>
      </c>
      <c r="L62">
        <f>$L$9*K62</f>
        <v>0</v>
      </c>
      <c r="N62" t="e">
        <f>L62/M62</f>
        <v>#DIV/0!</v>
      </c>
    </row>
    <row r="63" spans="11:12" ht="12.75">
      <c r="K63">
        <f t="shared" si="2"/>
        <v>0</v>
      </c>
      <c r="L63">
        <f t="shared" si="3"/>
        <v>0</v>
      </c>
    </row>
    <row r="64" spans="11:12" ht="12.75">
      <c r="K64">
        <f t="shared" si="2"/>
        <v>0</v>
      </c>
      <c r="L64">
        <f t="shared" si="3"/>
        <v>0</v>
      </c>
    </row>
    <row r="65" spans="11:12" ht="12.75">
      <c r="K65">
        <f t="shared" si="2"/>
        <v>0</v>
      </c>
      <c r="L65">
        <f t="shared" si="3"/>
        <v>0</v>
      </c>
    </row>
    <row r="66" spans="9:14" ht="12.75">
      <c r="I66">
        <v>1.6881</v>
      </c>
      <c r="K66">
        <f t="shared" si="2"/>
        <v>0</v>
      </c>
      <c r="L66">
        <f>$L$9*K66</f>
        <v>0</v>
      </c>
      <c r="N66" t="e">
        <f>L66/M66</f>
        <v>#DIV/0!</v>
      </c>
    </row>
    <row r="67" spans="11:12" ht="12.75">
      <c r="K67">
        <f t="shared" si="2"/>
        <v>0</v>
      </c>
      <c r="L67">
        <f t="shared" si="3"/>
        <v>0</v>
      </c>
    </row>
    <row r="68" spans="11:12" ht="12.75">
      <c r="K68">
        <f t="shared" si="2"/>
        <v>0</v>
      </c>
      <c r="L68">
        <f t="shared" si="3"/>
        <v>0</v>
      </c>
    </row>
    <row r="69" spans="11:12" ht="12.75">
      <c r="K69">
        <f t="shared" si="2"/>
        <v>0</v>
      </c>
      <c r="L69">
        <f t="shared" si="3"/>
        <v>0</v>
      </c>
    </row>
    <row r="70" spans="11:12" ht="12.75">
      <c r="K70">
        <f t="shared" si="2"/>
        <v>0</v>
      </c>
      <c r="L70">
        <f t="shared" si="3"/>
        <v>0</v>
      </c>
    </row>
    <row r="71" spans="11:12" ht="12.75">
      <c r="K71">
        <f t="shared" si="2"/>
        <v>0</v>
      </c>
      <c r="L71">
        <f t="shared" si="3"/>
        <v>0</v>
      </c>
    </row>
    <row r="72" spans="11:12" ht="12.75">
      <c r="K72">
        <f t="shared" si="2"/>
        <v>0</v>
      </c>
      <c r="L72">
        <f t="shared" si="3"/>
        <v>0</v>
      </c>
    </row>
    <row r="73" spans="11:12" ht="12.75">
      <c r="K73">
        <f t="shared" si="2"/>
        <v>0</v>
      </c>
      <c r="L73">
        <f t="shared" si="3"/>
        <v>0</v>
      </c>
    </row>
    <row r="74" spans="11:12" ht="12.75">
      <c r="K74">
        <f t="shared" si="2"/>
        <v>0</v>
      </c>
      <c r="L74">
        <f t="shared" si="3"/>
        <v>0</v>
      </c>
    </row>
    <row r="75" spans="11:12" ht="12.75">
      <c r="K75">
        <f t="shared" si="2"/>
        <v>0</v>
      </c>
      <c r="L75">
        <f t="shared" si="3"/>
        <v>0</v>
      </c>
    </row>
    <row r="76" spans="11:12" ht="12.75">
      <c r="K76">
        <f t="shared" si="2"/>
        <v>0</v>
      </c>
      <c r="L76">
        <f t="shared" si="3"/>
        <v>0</v>
      </c>
    </row>
    <row r="77" spans="11:12" ht="12.75">
      <c r="K77">
        <f t="shared" si="2"/>
        <v>0</v>
      </c>
      <c r="L77">
        <f t="shared" si="3"/>
        <v>0</v>
      </c>
    </row>
    <row r="78" spans="11:12" ht="12.75">
      <c r="K78">
        <f t="shared" si="2"/>
        <v>0</v>
      </c>
      <c r="L78">
        <f t="shared" si="3"/>
        <v>0</v>
      </c>
    </row>
    <row r="79" spans="11:12" ht="12.75">
      <c r="K79">
        <f t="shared" si="2"/>
        <v>0</v>
      </c>
      <c r="L79">
        <f t="shared" si="3"/>
        <v>0</v>
      </c>
    </row>
    <row r="80" spans="11:12" ht="12.75">
      <c r="K80">
        <f t="shared" si="2"/>
        <v>0</v>
      </c>
      <c r="L80">
        <f t="shared" si="3"/>
        <v>0</v>
      </c>
    </row>
    <row r="81" spans="11:12" ht="12.75">
      <c r="K81">
        <f t="shared" si="2"/>
        <v>0</v>
      </c>
      <c r="L81">
        <f t="shared" si="3"/>
        <v>0</v>
      </c>
    </row>
    <row r="82" spans="11:12" ht="12.75">
      <c r="K82">
        <f t="shared" si="2"/>
        <v>0</v>
      </c>
      <c r="L82">
        <f t="shared" si="3"/>
        <v>0</v>
      </c>
    </row>
    <row r="83" spans="11:12" ht="12.75">
      <c r="K83">
        <f t="shared" si="2"/>
        <v>0</v>
      </c>
      <c r="L83">
        <f t="shared" si="3"/>
        <v>0</v>
      </c>
    </row>
    <row r="84" spans="11:12" ht="12.75">
      <c r="K84">
        <f t="shared" si="2"/>
        <v>0</v>
      </c>
      <c r="L84">
        <f t="shared" si="3"/>
        <v>0</v>
      </c>
    </row>
    <row r="85" spans="11:12" ht="12.75">
      <c r="K85">
        <f t="shared" si="2"/>
        <v>0</v>
      </c>
      <c r="L85">
        <f t="shared" si="3"/>
        <v>0</v>
      </c>
    </row>
    <row r="86" spans="9:14" ht="12.75">
      <c r="I86">
        <v>1.9011</v>
      </c>
      <c r="K86">
        <f t="shared" si="2"/>
        <v>0</v>
      </c>
      <c r="L86">
        <f>$L$9*K86</f>
        <v>0</v>
      </c>
      <c r="N86" t="e">
        <f>L86/M86</f>
        <v>#DIV/0!</v>
      </c>
    </row>
    <row r="87" spans="11:12" ht="12.75">
      <c r="K87">
        <f t="shared" si="2"/>
        <v>0</v>
      </c>
      <c r="L87">
        <f t="shared" si="3"/>
        <v>0</v>
      </c>
    </row>
    <row r="88" spans="11:12" ht="12.75">
      <c r="K88">
        <f t="shared" si="2"/>
        <v>0</v>
      </c>
      <c r="L88">
        <f t="shared" si="3"/>
        <v>0</v>
      </c>
    </row>
    <row r="89" spans="11:12" ht="12.75">
      <c r="K89">
        <f t="shared" si="2"/>
        <v>0</v>
      </c>
      <c r="L89">
        <f t="shared" si="3"/>
        <v>0</v>
      </c>
    </row>
    <row r="90" spans="8:14" ht="12.75">
      <c r="H90">
        <v>0.0039</v>
      </c>
      <c r="K90">
        <f t="shared" si="2"/>
        <v>0</v>
      </c>
      <c r="L90">
        <f>$L$9*K90</f>
        <v>0</v>
      </c>
      <c r="N90" t="e">
        <f>L90/M90/1000</f>
        <v>#DIV/0!</v>
      </c>
    </row>
    <row r="91" spans="11:12" ht="12.75">
      <c r="K91">
        <f t="shared" si="2"/>
        <v>0</v>
      </c>
      <c r="L91">
        <f t="shared" si="3"/>
        <v>0</v>
      </c>
    </row>
    <row r="92" spans="11:12" ht="12.75">
      <c r="K92">
        <f t="shared" si="2"/>
        <v>0</v>
      </c>
      <c r="L92">
        <f t="shared" si="3"/>
        <v>0</v>
      </c>
    </row>
    <row r="93" spans="11:12" ht="12.75">
      <c r="K93">
        <f t="shared" si="2"/>
        <v>0</v>
      </c>
      <c r="L93">
        <f t="shared" si="3"/>
        <v>0</v>
      </c>
    </row>
    <row r="95" spans="9:14" ht="12.75">
      <c r="I95">
        <v>1.198</v>
      </c>
      <c r="K95">
        <f aca="true" t="shared" si="4" ref="K95:K114">+J95/$J$116</f>
        <v>0</v>
      </c>
      <c r="L95">
        <f>$L$9*K95</f>
        <v>0</v>
      </c>
      <c r="N95" t="e">
        <f>L95/M95</f>
        <v>#DIV/0!</v>
      </c>
    </row>
    <row r="96" spans="11:12" ht="12.75">
      <c r="K96">
        <f t="shared" si="4"/>
        <v>0</v>
      </c>
      <c r="L96">
        <f aca="true" t="shared" si="5" ref="L96:L114">+$D$9*K96</f>
        <v>0</v>
      </c>
    </row>
    <row r="97" spans="11:12" ht="12.75">
      <c r="K97">
        <f t="shared" si="4"/>
        <v>0</v>
      </c>
      <c r="L97">
        <f t="shared" si="5"/>
        <v>0</v>
      </c>
    </row>
    <row r="98" spans="11:12" ht="12.75">
      <c r="K98">
        <f t="shared" si="4"/>
        <v>0</v>
      </c>
      <c r="L98">
        <f t="shared" si="5"/>
        <v>0</v>
      </c>
    </row>
    <row r="99" spans="9:14" ht="12.75">
      <c r="I99">
        <v>1.1735</v>
      </c>
      <c r="K99">
        <f t="shared" si="4"/>
        <v>0</v>
      </c>
      <c r="L99">
        <f>$L$9*K99</f>
        <v>0</v>
      </c>
      <c r="N99" t="e">
        <f>L99/M99</f>
        <v>#DIV/0!</v>
      </c>
    </row>
    <row r="100" spans="11:12" ht="12.75">
      <c r="K100">
        <f t="shared" si="4"/>
        <v>0</v>
      </c>
      <c r="L100">
        <f t="shared" si="5"/>
        <v>0</v>
      </c>
    </row>
    <row r="101" spans="11:12" ht="12.75">
      <c r="K101">
        <f t="shared" si="4"/>
        <v>0</v>
      </c>
      <c r="L101">
        <f t="shared" si="5"/>
        <v>0</v>
      </c>
    </row>
    <row r="102" spans="11:12" ht="12.75">
      <c r="K102">
        <f t="shared" si="4"/>
        <v>0</v>
      </c>
      <c r="L102">
        <f t="shared" si="5"/>
        <v>0</v>
      </c>
    </row>
    <row r="103" spans="11:12" ht="12.75">
      <c r="K103">
        <f t="shared" si="4"/>
        <v>0</v>
      </c>
      <c r="L103">
        <f t="shared" si="5"/>
        <v>0</v>
      </c>
    </row>
    <row r="104" spans="11:12" ht="12.75">
      <c r="K104">
        <f t="shared" si="4"/>
        <v>0</v>
      </c>
      <c r="L104">
        <f t="shared" si="5"/>
        <v>0</v>
      </c>
    </row>
    <row r="105" spans="11:12" ht="12.75">
      <c r="K105">
        <f t="shared" si="4"/>
        <v>0</v>
      </c>
      <c r="L105">
        <f t="shared" si="5"/>
        <v>0</v>
      </c>
    </row>
    <row r="106" spans="11:12" ht="12.75">
      <c r="K106">
        <f t="shared" si="4"/>
        <v>0</v>
      </c>
      <c r="L106">
        <f t="shared" si="5"/>
        <v>0</v>
      </c>
    </row>
    <row r="107" spans="11:12" ht="12.75">
      <c r="K107">
        <f t="shared" si="4"/>
        <v>0</v>
      </c>
      <c r="L107">
        <f t="shared" si="5"/>
        <v>0</v>
      </c>
    </row>
    <row r="108" spans="11:12" ht="12.75">
      <c r="K108">
        <f t="shared" si="4"/>
        <v>0</v>
      </c>
      <c r="L108">
        <f t="shared" si="5"/>
        <v>0</v>
      </c>
    </row>
    <row r="109" spans="11:12" ht="12.75">
      <c r="K109">
        <f t="shared" si="4"/>
        <v>0</v>
      </c>
      <c r="L109">
        <f t="shared" si="5"/>
        <v>0</v>
      </c>
    </row>
    <row r="110" spans="11:12" ht="12.75">
      <c r="K110">
        <f t="shared" si="4"/>
        <v>0</v>
      </c>
      <c r="L110">
        <f t="shared" si="5"/>
        <v>0</v>
      </c>
    </row>
    <row r="111" spans="11:12" ht="12.75">
      <c r="K111">
        <f t="shared" si="4"/>
        <v>0</v>
      </c>
      <c r="L111">
        <f t="shared" si="5"/>
        <v>0</v>
      </c>
    </row>
    <row r="112" spans="11:12" ht="12.75">
      <c r="K112">
        <f t="shared" si="4"/>
        <v>0</v>
      </c>
      <c r="L112">
        <f t="shared" si="5"/>
        <v>0</v>
      </c>
    </row>
    <row r="113" spans="11:12" ht="12.75">
      <c r="K113">
        <f t="shared" si="4"/>
        <v>0</v>
      </c>
      <c r="L113">
        <f t="shared" si="5"/>
        <v>0</v>
      </c>
    </row>
    <row r="114" spans="11:12" ht="12.75">
      <c r="K114">
        <f t="shared" si="4"/>
        <v>0</v>
      </c>
      <c r="L114">
        <f t="shared" si="5"/>
        <v>0</v>
      </c>
    </row>
    <row r="116" spans="4:12" ht="12.75">
      <c r="D116" t="s">
        <v>756</v>
      </c>
      <c r="J116">
        <f>IF(SUM(J12:J114)=0,0.000001,SUM(J12:J114))</f>
        <v>1E-06</v>
      </c>
      <c r="K116">
        <f>SUM(K12:K114)</f>
        <v>0</v>
      </c>
      <c r="L116">
        <f>SUM(L12:L114)</f>
        <v>0</v>
      </c>
    </row>
    <row r="117" ht="12.75">
      <c r="D117" t="s">
        <v>771</v>
      </c>
    </row>
    <row r="118" spans="4:12" ht="12.75">
      <c r="D118" t="s">
        <v>772</v>
      </c>
      <c r="L118">
        <f>+L117-L116</f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525"/>
  <sheetViews>
    <sheetView workbookViewId="0" topLeftCell="A1">
      <selection activeCell="A1" sqref="A1"/>
    </sheetView>
  </sheetViews>
  <sheetFormatPr defaultColWidth="9.140625" defaultRowHeight="12.75"/>
  <sheetData>
    <row r="3" ht="12.75">
      <c r="E3" t="s">
        <v>773</v>
      </c>
    </row>
    <row r="4" ht="12.75">
      <c r="E4" t="s">
        <v>774</v>
      </c>
    </row>
    <row r="5" ht="12.75">
      <c r="E5" t="s">
        <v>775</v>
      </c>
    </row>
    <row r="9" spans="1:12" ht="12.75">
      <c r="A9" t="s">
        <v>3</v>
      </c>
      <c r="F9" t="s">
        <v>776</v>
      </c>
      <c r="H9" t="s">
        <v>777</v>
      </c>
      <c r="J9" t="s">
        <v>778</v>
      </c>
      <c r="L9" t="s">
        <v>779</v>
      </c>
    </row>
    <row r="10" spans="2:4" ht="12.75">
      <c r="B10" t="s">
        <v>709</v>
      </c>
      <c r="D10" t="s">
        <v>780</v>
      </c>
    </row>
    <row r="11" spans="2:4" ht="12.75">
      <c r="B11">
        <v>2</v>
      </c>
      <c r="C11" t="e">
        <v>#REF!</v>
      </c>
      <c r="D11" t="e">
        <f aca="true" t="shared" si="0" ref="D11:D16">IF(AND(ISBLANK(L11),C11="X"),"YES",IF(L11=0,"NO",IF(C11="X","YES","NO")))</f>
        <v>#REF!</v>
      </c>
    </row>
    <row r="12" spans="3:12" ht="12.75">
      <c r="C12" t="e">
        <v>#REF!</v>
      </c>
      <c r="D12" t="e">
        <f t="shared" si="0"/>
        <v>#REF!</v>
      </c>
      <c r="H12" t="s">
        <v>781</v>
      </c>
      <c r="J12" t="s">
        <v>782</v>
      </c>
      <c r="L12">
        <v>8.54</v>
      </c>
    </row>
    <row r="13" spans="3:12" ht="12.75">
      <c r="C13" t="e">
        <v>#REF!</v>
      </c>
      <c r="D13" t="e">
        <f t="shared" si="0"/>
        <v>#REF!</v>
      </c>
      <c r="H13" t="s">
        <v>783</v>
      </c>
      <c r="J13" t="s">
        <v>784</v>
      </c>
      <c r="L13">
        <f>0.0207</f>
        <v>0.0207</v>
      </c>
    </row>
    <row r="14" spans="3:12" ht="12.75">
      <c r="C14" t="e">
        <v>#REF!</v>
      </c>
      <c r="D14" t="e">
        <f t="shared" si="0"/>
        <v>#REF!</v>
      </c>
      <c r="H14" t="s">
        <v>783</v>
      </c>
      <c r="J14" t="s">
        <v>769</v>
      </c>
      <c r="L14" t="e">
        <v>#REF!</v>
      </c>
    </row>
    <row r="15" spans="3:4" ht="12.75">
      <c r="C15" t="e">
        <v>#REF!</v>
      </c>
      <c r="D15" t="e">
        <f t="shared" si="0"/>
        <v>#REF!</v>
      </c>
    </row>
    <row r="16" spans="2:6" ht="12.75">
      <c r="B16">
        <f>+B11+1</f>
        <v>3</v>
      </c>
      <c r="C16" t="e">
        <v>#REF!</v>
      </c>
      <c r="D16" t="e">
        <f t="shared" si="0"/>
        <v>#REF!</v>
      </c>
      <c r="F16" t="e">
        <v>#REF!</v>
      </c>
    </row>
    <row r="17" spans="3:12" ht="12.75">
      <c r="C17" t="e">
        <v>#REF!</v>
      </c>
      <c r="D17" t="e">
        <f aca="true" t="shared" si="1" ref="D17:D80">IF(AND(ISBLANK(L17),C17="X"),"YES",IF(L17=0,"NO",IF(C17="X","YES","NO")))</f>
        <v>#REF!</v>
      </c>
      <c r="H17" t="s">
        <v>781</v>
      </c>
      <c r="J17" t="s">
        <v>782</v>
      </c>
      <c r="L17" t="e">
        <v>#REF!</v>
      </c>
    </row>
    <row r="18" spans="3:12" ht="12.75">
      <c r="C18" t="e">
        <v>#REF!</v>
      </c>
      <c r="D18" t="e">
        <f t="shared" si="1"/>
        <v>#REF!</v>
      </c>
      <c r="H18" t="s">
        <v>783</v>
      </c>
      <c r="J18" t="s">
        <v>784</v>
      </c>
      <c r="L18" t="e">
        <v>#REF!</v>
      </c>
    </row>
    <row r="19" spans="3:12" ht="12.75">
      <c r="C19" t="e">
        <v>#REF!</v>
      </c>
      <c r="D19" t="e">
        <f t="shared" si="1"/>
        <v>#REF!</v>
      </c>
      <c r="H19" t="s">
        <v>783</v>
      </c>
      <c r="J19" t="s">
        <v>769</v>
      </c>
      <c r="L19" t="e">
        <v>#REF!</v>
      </c>
    </row>
    <row r="20" spans="3:12" ht="12.75">
      <c r="C20" t="e">
        <v>#REF!</v>
      </c>
      <c r="D20" t="e">
        <f t="shared" si="1"/>
        <v>#REF!</v>
      </c>
      <c r="H20" t="s">
        <v>785</v>
      </c>
      <c r="J20" t="e">
        <v>#REF!</v>
      </c>
      <c r="L20" t="e">
        <v>#REF!</v>
      </c>
    </row>
    <row r="21" spans="2:6" ht="12.75">
      <c r="B21">
        <f>+B16+1</f>
        <v>4</v>
      </c>
      <c r="C21" t="e">
        <v>#REF!</v>
      </c>
      <c r="D21" t="e">
        <f t="shared" si="1"/>
        <v>#REF!</v>
      </c>
      <c r="F21" t="e">
        <v>#REF!</v>
      </c>
    </row>
    <row r="22" spans="3:12" ht="12.75">
      <c r="C22" t="e">
        <v>#REF!</v>
      </c>
      <c r="D22" t="e">
        <f t="shared" si="1"/>
        <v>#REF!</v>
      </c>
      <c r="H22" t="s">
        <v>781</v>
      </c>
      <c r="J22" t="s">
        <v>782</v>
      </c>
      <c r="L22" t="e">
        <v>#REF!</v>
      </c>
    </row>
    <row r="23" spans="3:12" ht="12.75">
      <c r="C23" t="e">
        <v>#REF!</v>
      </c>
      <c r="D23" t="e">
        <f t="shared" si="1"/>
        <v>#REF!</v>
      </c>
      <c r="H23" t="s">
        <v>783</v>
      </c>
      <c r="J23" t="s">
        <v>784</v>
      </c>
      <c r="L23" t="e">
        <v>#REF!</v>
      </c>
    </row>
    <row r="24" spans="3:12" ht="12.75">
      <c r="C24" t="e">
        <v>#REF!</v>
      </c>
      <c r="D24" t="e">
        <f t="shared" si="1"/>
        <v>#REF!</v>
      </c>
      <c r="H24" t="s">
        <v>783</v>
      </c>
      <c r="J24" t="s">
        <v>769</v>
      </c>
      <c r="L24" t="e">
        <v>#REF!</v>
      </c>
    </row>
    <row r="25" spans="3:12" ht="12.75">
      <c r="C25" t="e">
        <v>#REF!</v>
      </c>
      <c r="D25" t="e">
        <f t="shared" si="1"/>
        <v>#REF!</v>
      </c>
      <c r="H25" t="s">
        <v>785</v>
      </c>
      <c r="J25" t="e">
        <v>#REF!</v>
      </c>
      <c r="L25" t="e">
        <v>#REF!</v>
      </c>
    </row>
    <row r="26" spans="2:6" ht="12.75">
      <c r="B26">
        <f>+B21+1</f>
        <v>5</v>
      </c>
      <c r="C26" t="e">
        <v>#REF!</v>
      </c>
      <c r="D26" t="e">
        <f t="shared" si="1"/>
        <v>#REF!</v>
      </c>
      <c r="F26" t="e">
        <v>#REF!</v>
      </c>
    </row>
    <row r="27" spans="3:12" ht="12.75">
      <c r="C27" t="e">
        <v>#REF!</v>
      </c>
      <c r="D27" t="e">
        <f t="shared" si="1"/>
        <v>#REF!</v>
      </c>
      <c r="H27" t="s">
        <v>781</v>
      </c>
      <c r="J27" t="s">
        <v>782</v>
      </c>
      <c r="L27" t="e">
        <v>#REF!</v>
      </c>
    </row>
    <row r="28" spans="3:12" ht="12.75">
      <c r="C28" t="e">
        <v>#REF!</v>
      </c>
      <c r="D28" t="e">
        <f t="shared" si="1"/>
        <v>#REF!</v>
      </c>
      <c r="H28" t="s">
        <v>783</v>
      </c>
      <c r="J28" t="s">
        <v>784</v>
      </c>
      <c r="L28" t="e">
        <v>#REF!</v>
      </c>
    </row>
    <row r="29" spans="3:12" ht="12.75">
      <c r="C29" t="e">
        <v>#REF!</v>
      </c>
      <c r="D29" t="e">
        <f t="shared" si="1"/>
        <v>#REF!</v>
      </c>
      <c r="H29" t="s">
        <v>783</v>
      </c>
      <c r="J29" t="s">
        <v>769</v>
      </c>
      <c r="L29" t="e">
        <v>#REF!</v>
      </c>
    </row>
    <row r="30" spans="3:12" ht="12.75">
      <c r="C30" t="e">
        <v>#REF!</v>
      </c>
      <c r="D30" t="e">
        <f t="shared" si="1"/>
        <v>#REF!</v>
      </c>
      <c r="H30" t="s">
        <v>785</v>
      </c>
      <c r="J30" t="e">
        <v>#REF!</v>
      </c>
      <c r="L30" t="e">
        <v>#REF!</v>
      </c>
    </row>
    <row r="31" spans="2:6" ht="12.75">
      <c r="B31">
        <f>+B26+1</f>
        <v>6</v>
      </c>
      <c r="C31" t="e">
        <v>#REF!</v>
      </c>
      <c r="D31" t="e">
        <f t="shared" si="1"/>
        <v>#REF!</v>
      </c>
      <c r="F31" t="e">
        <v>#REF!</v>
      </c>
    </row>
    <row r="32" spans="3:12" ht="12.75">
      <c r="C32" t="e">
        <v>#REF!</v>
      </c>
      <c r="D32" t="e">
        <f t="shared" si="1"/>
        <v>#REF!</v>
      </c>
      <c r="H32" t="s">
        <v>781</v>
      </c>
      <c r="J32" t="s">
        <v>782</v>
      </c>
      <c r="L32" t="e">
        <v>#REF!</v>
      </c>
    </row>
    <row r="33" spans="3:12" ht="12.75">
      <c r="C33" t="e">
        <v>#REF!</v>
      </c>
      <c r="D33" t="e">
        <f t="shared" si="1"/>
        <v>#REF!</v>
      </c>
      <c r="H33" t="s">
        <v>783</v>
      </c>
      <c r="J33" t="s">
        <v>784</v>
      </c>
      <c r="L33" t="e">
        <v>#REF!</v>
      </c>
    </row>
    <row r="34" spans="3:12" ht="12.75">
      <c r="C34" t="e">
        <v>#REF!</v>
      </c>
      <c r="D34" t="e">
        <f t="shared" si="1"/>
        <v>#REF!</v>
      </c>
      <c r="H34" t="s">
        <v>783</v>
      </c>
      <c r="J34" t="s">
        <v>769</v>
      </c>
      <c r="L34" t="e">
        <v>#REF!</v>
      </c>
    </row>
    <row r="35" spans="3:12" ht="12.75">
      <c r="C35" t="e">
        <v>#REF!</v>
      </c>
      <c r="D35" t="e">
        <f t="shared" si="1"/>
        <v>#REF!</v>
      </c>
      <c r="H35" t="s">
        <v>785</v>
      </c>
      <c r="J35" t="e">
        <v>#REF!</v>
      </c>
      <c r="L35" t="e">
        <v>#REF!</v>
      </c>
    </row>
    <row r="36" spans="2:6" ht="12.75">
      <c r="B36">
        <f>+B31+1</f>
        <v>7</v>
      </c>
      <c r="C36" t="e">
        <v>#REF!</v>
      </c>
      <c r="D36" t="e">
        <f t="shared" si="1"/>
        <v>#REF!</v>
      </c>
      <c r="F36" t="e">
        <v>#REF!</v>
      </c>
    </row>
    <row r="37" spans="3:12" ht="12.75">
      <c r="C37" t="e">
        <v>#REF!</v>
      </c>
      <c r="D37" t="e">
        <f t="shared" si="1"/>
        <v>#REF!</v>
      </c>
      <c r="H37" t="s">
        <v>781</v>
      </c>
      <c r="J37" t="s">
        <v>782</v>
      </c>
      <c r="L37" t="e">
        <v>#REF!</v>
      </c>
    </row>
    <row r="38" spans="3:12" ht="12.75">
      <c r="C38" t="e">
        <v>#REF!</v>
      </c>
      <c r="D38" t="e">
        <f t="shared" si="1"/>
        <v>#REF!</v>
      </c>
      <c r="H38" t="s">
        <v>783</v>
      </c>
      <c r="J38" t="s">
        <v>784</v>
      </c>
      <c r="L38" t="e">
        <v>#REF!</v>
      </c>
    </row>
    <row r="39" spans="3:12" ht="12.75">
      <c r="C39" t="e">
        <v>#REF!</v>
      </c>
      <c r="D39" t="e">
        <f t="shared" si="1"/>
        <v>#REF!</v>
      </c>
      <c r="H39" t="s">
        <v>783</v>
      </c>
      <c r="J39" t="s">
        <v>769</v>
      </c>
      <c r="L39" t="e">
        <v>#REF!</v>
      </c>
    </row>
    <row r="40" spans="3:12" ht="12.75">
      <c r="C40" t="e">
        <v>#REF!</v>
      </c>
      <c r="D40" t="e">
        <f t="shared" si="1"/>
        <v>#REF!</v>
      </c>
      <c r="H40" t="s">
        <v>785</v>
      </c>
      <c r="J40" t="e">
        <v>#REF!</v>
      </c>
      <c r="L40" t="e">
        <v>#REF!</v>
      </c>
    </row>
    <row r="41" spans="2:6" ht="12.75">
      <c r="B41">
        <f>+B36+1</f>
        <v>8</v>
      </c>
      <c r="C41" t="e">
        <v>#REF!</v>
      </c>
      <c r="D41" t="e">
        <f t="shared" si="1"/>
        <v>#REF!</v>
      </c>
      <c r="F41" t="e">
        <v>#REF!</v>
      </c>
    </row>
    <row r="42" spans="3:12" ht="12.75">
      <c r="C42" t="e">
        <v>#REF!</v>
      </c>
      <c r="D42" t="e">
        <f t="shared" si="1"/>
        <v>#REF!</v>
      </c>
      <c r="H42" t="s">
        <v>781</v>
      </c>
      <c r="J42" t="s">
        <v>782</v>
      </c>
      <c r="L42" t="e">
        <v>#REF!</v>
      </c>
    </row>
    <row r="43" spans="3:12" ht="12.75">
      <c r="C43" t="e">
        <v>#REF!</v>
      </c>
      <c r="D43" t="e">
        <f t="shared" si="1"/>
        <v>#REF!</v>
      </c>
      <c r="H43" t="s">
        <v>783</v>
      </c>
      <c r="J43" t="s">
        <v>784</v>
      </c>
      <c r="L43" t="e">
        <v>#REF!</v>
      </c>
    </row>
    <row r="44" spans="3:12" ht="12.75">
      <c r="C44" t="e">
        <v>#REF!</v>
      </c>
      <c r="D44" t="e">
        <f t="shared" si="1"/>
        <v>#REF!</v>
      </c>
      <c r="H44" t="s">
        <v>783</v>
      </c>
      <c r="J44" t="s">
        <v>769</v>
      </c>
      <c r="L44" t="e">
        <v>#REF!</v>
      </c>
    </row>
    <row r="45" spans="3:12" ht="12.75">
      <c r="C45" t="e">
        <v>#REF!</v>
      </c>
      <c r="D45" t="e">
        <f t="shared" si="1"/>
        <v>#REF!</v>
      </c>
      <c r="H45" t="s">
        <v>785</v>
      </c>
      <c r="J45" t="e">
        <v>#REF!</v>
      </c>
      <c r="L45" t="e">
        <v>#REF!</v>
      </c>
    </row>
    <row r="46" spans="2:6" ht="12.75">
      <c r="B46">
        <f>+B41+1</f>
        <v>9</v>
      </c>
      <c r="C46" t="e">
        <v>#REF!</v>
      </c>
      <c r="D46" t="e">
        <f t="shared" si="1"/>
        <v>#REF!</v>
      </c>
      <c r="F46" t="e">
        <v>#REF!</v>
      </c>
    </row>
    <row r="47" spans="3:12" ht="12.75">
      <c r="C47" t="e">
        <v>#REF!</v>
      </c>
      <c r="D47" t="e">
        <f t="shared" si="1"/>
        <v>#REF!</v>
      </c>
      <c r="H47" t="s">
        <v>781</v>
      </c>
      <c r="J47" t="s">
        <v>782</v>
      </c>
      <c r="L47" t="e">
        <v>#REF!</v>
      </c>
    </row>
    <row r="48" spans="3:12" ht="12.75">
      <c r="C48" t="e">
        <v>#REF!</v>
      </c>
      <c r="D48" t="e">
        <f t="shared" si="1"/>
        <v>#REF!</v>
      </c>
      <c r="H48" t="s">
        <v>783</v>
      </c>
      <c r="J48" t="s">
        <v>784</v>
      </c>
      <c r="L48" t="e">
        <v>#REF!</v>
      </c>
    </row>
    <row r="49" spans="3:12" ht="12.75">
      <c r="C49" t="e">
        <v>#REF!</v>
      </c>
      <c r="D49" t="e">
        <f t="shared" si="1"/>
        <v>#REF!</v>
      </c>
      <c r="H49" t="s">
        <v>783</v>
      </c>
      <c r="J49" t="s">
        <v>769</v>
      </c>
      <c r="L49" t="e">
        <v>#REF!</v>
      </c>
    </row>
    <row r="50" spans="3:12" ht="12.75">
      <c r="C50" t="e">
        <v>#REF!</v>
      </c>
      <c r="D50" t="e">
        <f t="shared" si="1"/>
        <v>#REF!</v>
      </c>
      <c r="H50" t="s">
        <v>785</v>
      </c>
      <c r="J50" t="e">
        <v>#REF!</v>
      </c>
      <c r="L50" t="e">
        <v>#REF!</v>
      </c>
    </row>
    <row r="51" spans="2:6" ht="12.75">
      <c r="B51">
        <f>+B46+1</f>
        <v>10</v>
      </c>
      <c r="C51" t="e">
        <v>#REF!</v>
      </c>
      <c r="D51" t="e">
        <f t="shared" si="1"/>
        <v>#REF!</v>
      </c>
      <c r="F51" t="e">
        <v>#REF!</v>
      </c>
    </row>
    <row r="52" spans="3:12" ht="12.75">
      <c r="C52" t="e">
        <v>#REF!</v>
      </c>
      <c r="D52" t="e">
        <f t="shared" si="1"/>
        <v>#REF!</v>
      </c>
      <c r="H52" t="s">
        <v>781</v>
      </c>
      <c r="J52" t="s">
        <v>782</v>
      </c>
      <c r="L52" t="e">
        <v>#REF!</v>
      </c>
    </row>
    <row r="53" spans="3:12" ht="12.75">
      <c r="C53" t="e">
        <v>#REF!</v>
      </c>
      <c r="D53" t="e">
        <f t="shared" si="1"/>
        <v>#REF!</v>
      </c>
      <c r="H53" t="s">
        <v>783</v>
      </c>
      <c r="J53" t="s">
        <v>784</v>
      </c>
      <c r="L53" t="e">
        <v>#REF!</v>
      </c>
    </row>
    <row r="54" spans="3:12" ht="12.75">
      <c r="C54" t="e">
        <v>#REF!</v>
      </c>
      <c r="D54" t="e">
        <f t="shared" si="1"/>
        <v>#REF!</v>
      </c>
      <c r="H54" t="s">
        <v>783</v>
      </c>
      <c r="J54" t="s">
        <v>769</v>
      </c>
      <c r="L54" t="e">
        <v>#REF!</v>
      </c>
    </row>
    <row r="55" spans="3:12" ht="12.75">
      <c r="C55" t="e">
        <v>#REF!</v>
      </c>
      <c r="D55" t="e">
        <f t="shared" si="1"/>
        <v>#REF!</v>
      </c>
      <c r="H55" t="s">
        <v>785</v>
      </c>
      <c r="J55" t="e">
        <v>#REF!</v>
      </c>
      <c r="L55" t="e">
        <v>#REF!</v>
      </c>
    </row>
    <row r="56" spans="2:6" ht="12.75">
      <c r="B56">
        <f>+B51+1</f>
        <v>11</v>
      </c>
      <c r="C56" t="e">
        <v>#REF!</v>
      </c>
      <c r="D56" t="e">
        <f t="shared" si="1"/>
        <v>#REF!</v>
      </c>
      <c r="F56" t="e">
        <v>#REF!</v>
      </c>
    </row>
    <row r="57" spans="3:12" ht="12.75">
      <c r="C57" t="e">
        <v>#REF!</v>
      </c>
      <c r="D57" t="e">
        <f t="shared" si="1"/>
        <v>#REF!</v>
      </c>
      <c r="H57" t="s">
        <v>781</v>
      </c>
      <c r="J57" t="s">
        <v>782</v>
      </c>
      <c r="L57" t="e">
        <v>#REF!</v>
      </c>
    </row>
    <row r="58" spans="3:12" ht="12.75">
      <c r="C58" t="e">
        <v>#REF!</v>
      </c>
      <c r="D58" t="e">
        <f t="shared" si="1"/>
        <v>#REF!</v>
      </c>
      <c r="H58" t="s">
        <v>783</v>
      </c>
      <c r="J58" t="s">
        <v>784</v>
      </c>
      <c r="L58" t="e">
        <v>#REF!</v>
      </c>
    </row>
    <row r="59" spans="3:12" ht="12.75">
      <c r="C59" t="e">
        <v>#REF!</v>
      </c>
      <c r="D59" t="e">
        <f t="shared" si="1"/>
        <v>#REF!</v>
      </c>
      <c r="H59" t="s">
        <v>783</v>
      </c>
      <c r="J59" t="s">
        <v>769</v>
      </c>
      <c r="L59" t="e">
        <v>#REF!</v>
      </c>
    </row>
    <row r="60" spans="3:12" ht="12.75">
      <c r="C60" t="e">
        <v>#REF!</v>
      </c>
      <c r="D60" t="e">
        <f t="shared" si="1"/>
        <v>#REF!</v>
      </c>
      <c r="H60" t="s">
        <v>785</v>
      </c>
      <c r="J60" t="e">
        <v>#REF!</v>
      </c>
      <c r="L60" t="e">
        <v>#REF!</v>
      </c>
    </row>
    <row r="61" spans="2:6" ht="12.75">
      <c r="B61">
        <f>+B56+1</f>
        <v>12</v>
      </c>
      <c r="C61" t="e">
        <v>#REF!</v>
      </c>
      <c r="D61" t="e">
        <f t="shared" si="1"/>
        <v>#REF!</v>
      </c>
      <c r="F61" t="e">
        <v>#REF!</v>
      </c>
    </row>
    <row r="62" spans="3:12" ht="12.75">
      <c r="C62" t="e">
        <v>#REF!</v>
      </c>
      <c r="D62" t="e">
        <f t="shared" si="1"/>
        <v>#REF!</v>
      </c>
      <c r="H62" t="s">
        <v>781</v>
      </c>
      <c r="J62" t="s">
        <v>782</v>
      </c>
      <c r="L62" t="e">
        <v>#REF!</v>
      </c>
    </row>
    <row r="63" spans="3:12" ht="12.75">
      <c r="C63" t="e">
        <v>#REF!</v>
      </c>
      <c r="D63" t="e">
        <f t="shared" si="1"/>
        <v>#REF!</v>
      </c>
      <c r="H63" t="s">
        <v>783</v>
      </c>
      <c r="J63" t="s">
        <v>784</v>
      </c>
      <c r="L63" t="e">
        <v>#REF!</v>
      </c>
    </row>
    <row r="64" spans="3:12" ht="12.75">
      <c r="C64" t="e">
        <v>#REF!</v>
      </c>
      <c r="D64" t="e">
        <f t="shared" si="1"/>
        <v>#REF!</v>
      </c>
      <c r="H64" t="s">
        <v>783</v>
      </c>
      <c r="J64" t="s">
        <v>769</v>
      </c>
      <c r="L64" t="e">
        <v>#REF!</v>
      </c>
    </row>
    <row r="65" spans="3:12" ht="12.75">
      <c r="C65" t="e">
        <v>#REF!</v>
      </c>
      <c r="D65" t="e">
        <f t="shared" si="1"/>
        <v>#REF!</v>
      </c>
      <c r="H65" t="s">
        <v>785</v>
      </c>
      <c r="J65" t="e">
        <v>#REF!</v>
      </c>
      <c r="L65" t="e">
        <v>#REF!</v>
      </c>
    </row>
    <row r="66" spans="2:6" ht="12.75">
      <c r="B66">
        <f>+B61+1</f>
        <v>13</v>
      </c>
      <c r="C66" t="e">
        <v>#REF!</v>
      </c>
      <c r="D66" t="e">
        <f t="shared" si="1"/>
        <v>#REF!</v>
      </c>
      <c r="F66" t="e">
        <v>#REF!</v>
      </c>
    </row>
    <row r="67" spans="3:12" ht="12.75">
      <c r="C67" t="e">
        <v>#REF!</v>
      </c>
      <c r="D67" t="e">
        <f t="shared" si="1"/>
        <v>#REF!</v>
      </c>
      <c r="H67" t="s">
        <v>781</v>
      </c>
      <c r="J67" t="s">
        <v>782</v>
      </c>
      <c r="L67" t="e">
        <v>#REF!</v>
      </c>
    </row>
    <row r="68" spans="3:12" ht="12.75">
      <c r="C68" t="e">
        <v>#REF!</v>
      </c>
      <c r="D68" t="e">
        <f t="shared" si="1"/>
        <v>#REF!</v>
      </c>
      <c r="H68" t="s">
        <v>783</v>
      </c>
      <c r="J68" t="s">
        <v>784</v>
      </c>
      <c r="L68" t="e">
        <v>#REF!</v>
      </c>
    </row>
    <row r="69" spans="3:12" ht="12.75">
      <c r="C69" t="e">
        <v>#REF!</v>
      </c>
      <c r="D69" t="e">
        <f t="shared" si="1"/>
        <v>#REF!</v>
      </c>
      <c r="H69" t="s">
        <v>783</v>
      </c>
      <c r="J69" t="s">
        <v>769</v>
      </c>
      <c r="L69" t="e">
        <v>#REF!</v>
      </c>
    </row>
    <row r="70" spans="3:12" ht="12.75">
      <c r="C70" t="e">
        <v>#REF!</v>
      </c>
      <c r="D70" t="e">
        <f t="shared" si="1"/>
        <v>#REF!</v>
      </c>
      <c r="H70" t="s">
        <v>785</v>
      </c>
      <c r="J70" t="e">
        <v>#REF!</v>
      </c>
      <c r="L70" t="e">
        <v>#REF!</v>
      </c>
    </row>
    <row r="71" spans="2:6" ht="12.75">
      <c r="B71">
        <f>+B66+1</f>
        <v>14</v>
      </c>
      <c r="C71" t="e">
        <v>#REF!</v>
      </c>
      <c r="D71" t="e">
        <f t="shared" si="1"/>
        <v>#REF!</v>
      </c>
      <c r="F71" t="e">
        <v>#REF!</v>
      </c>
    </row>
    <row r="72" spans="3:12" ht="12.75">
      <c r="C72" t="e">
        <v>#REF!</v>
      </c>
      <c r="D72" t="e">
        <f t="shared" si="1"/>
        <v>#REF!</v>
      </c>
      <c r="H72" t="s">
        <v>781</v>
      </c>
      <c r="J72" t="s">
        <v>782</v>
      </c>
      <c r="L72" t="e">
        <v>#REF!</v>
      </c>
    </row>
    <row r="73" spans="3:12" ht="12.75">
      <c r="C73" t="e">
        <v>#REF!</v>
      </c>
      <c r="D73" t="e">
        <f t="shared" si="1"/>
        <v>#REF!</v>
      </c>
      <c r="H73" t="s">
        <v>783</v>
      </c>
      <c r="J73" t="s">
        <v>784</v>
      </c>
      <c r="L73" t="e">
        <v>#REF!</v>
      </c>
    </row>
    <row r="74" spans="3:12" ht="12.75">
      <c r="C74" t="e">
        <v>#REF!</v>
      </c>
      <c r="D74" t="e">
        <f t="shared" si="1"/>
        <v>#REF!</v>
      </c>
      <c r="H74" t="s">
        <v>783</v>
      </c>
      <c r="J74" t="s">
        <v>769</v>
      </c>
      <c r="L74" t="e">
        <v>#REF!</v>
      </c>
    </row>
    <row r="75" spans="3:12" ht="12.75">
      <c r="C75" t="e">
        <v>#REF!</v>
      </c>
      <c r="D75" t="e">
        <f t="shared" si="1"/>
        <v>#REF!</v>
      </c>
      <c r="H75" t="s">
        <v>785</v>
      </c>
      <c r="J75" t="e">
        <v>#REF!</v>
      </c>
      <c r="L75" t="e">
        <v>#REF!</v>
      </c>
    </row>
    <row r="76" spans="2:6" ht="12.75">
      <c r="B76">
        <f>+B71+1</f>
        <v>15</v>
      </c>
      <c r="C76" t="e">
        <v>#REF!</v>
      </c>
      <c r="D76" t="e">
        <f t="shared" si="1"/>
        <v>#REF!</v>
      </c>
      <c r="F76" t="e">
        <v>#REF!</v>
      </c>
    </row>
    <row r="77" spans="3:12" ht="12.75">
      <c r="C77" t="e">
        <v>#REF!</v>
      </c>
      <c r="D77" t="e">
        <f t="shared" si="1"/>
        <v>#REF!</v>
      </c>
      <c r="H77" t="s">
        <v>781</v>
      </c>
      <c r="J77" t="s">
        <v>782</v>
      </c>
      <c r="L77" t="e">
        <v>#REF!</v>
      </c>
    </row>
    <row r="78" spans="3:12" ht="12.75">
      <c r="C78" t="e">
        <v>#REF!</v>
      </c>
      <c r="D78" t="e">
        <f t="shared" si="1"/>
        <v>#REF!</v>
      </c>
      <c r="H78" t="s">
        <v>783</v>
      </c>
      <c r="J78" t="s">
        <v>784</v>
      </c>
      <c r="L78" t="e">
        <v>#REF!</v>
      </c>
    </row>
    <row r="79" spans="3:12" ht="12.75">
      <c r="C79" t="e">
        <v>#REF!</v>
      </c>
      <c r="D79" t="e">
        <f t="shared" si="1"/>
        <v>#REF!</v>
      </c>
      <c r="H79" t="s">
        <v>783</v>
      </c>
      <c r="J79" t="s">
        <v>769</v>
      </c>
      <c r="L79" t="e">
        <v>#REF!</v>
      </c>
    </row>
    <row r="80" spans="3:12" ht="12.75">
      <c r="C80" t="e">
        <v>#REF!</v>
      </c>
      <c r="D80" t="e">
        <f t="shared" si="1"/>
        <v>#REF!</v>
      </c>
      <c r="H80" t="s">
        <v>785</v>
      </c>
      <c r="J80" t="e">
        <v>#REF!</v>
      </c>
      <c r="L80" t="e">
        <v>#REF!</v>
      </c>
    </row>
    <row r="81" spans="2:6" ht="12.75">
      <c r="B81">
        <f>+B76+1</f>
        <v>16</v>
      </c>
      <c r="C81" t="e">
        <v>#REF!</v>
      </c>
      <c r="D81" t="e">
        <f aca="true" t="shared" si="2" ref="D81:D144">IF(AND(ISBLANK(L81),C81="X"),"YES",IF(L81=0,"NO",IF(C81="X","YES","NO")))</f>
        <v>#REF!</v>
      </c>
      <c r="F81" t="e">
        <v>#REF!</v>
      </c>
    </row>
    <row r="82" spans="3:12" ht="12.75">
      <c r="C82" t="e">
        <v>#REF!</v>
      </c>
      <c r="D82" t="e">
        <f t="shared" si="2"/>
        <v>#REF!</v>
      </c>
      <c r="H82" t="s">
        <v>781</v>
      </c>
      <c r="J82" t="s">
        <v>782</v>
      </c>
      <c r="L82" t="e">
        <v>#REF!</v>
      </c>
    </row>
    <row r="83" spans="3:12" ht="12.75">
      <c r="C83" t="e">
        <v>#REF!</v>
      </c>
      <c r="D83" t="e">
        <f t="shared" si="2"/>
        <v>#REF!</v>
      </c>
      <c r="H83" t="s">
        <v>783</v>
      </c>
      <c r="J83" t="s">
        <v>784</v>
      </c>
      <c r="L83" t="e">
        <v>#REF!</v>
      </c>
    </row>
    <row r="84" spans="3:12" ht="12.75">
      <c r="C84" t="e">
        <v>#REF!</v>
      </c>
      <c r="D84" t="e">
        <f t="shared" si="2"/>
        <v>#REF!</v>
      </c>
      <c r="H84" t="s">
        <v>783</v>
      </c>
      <c r="J84" t="s">
        <v>769</v>
      </c>
      <c r="L84" t="e">
        <v>#REF!</v>
      </c>
    </row>
    <row r="85" spans="3:12" ht="12.75">
      <c r="C85" t="e">
        <v>#REF!</v>
      </c>
      <c r="D85" t="e">
        <f t="shared" si="2"/>
        <v>#REF!</v>
      </c>
      <c r="H85" t="s">
        <v>785</v>
      </c>
      <c r="J85" t="e">
        <v>#REF!</v>
      </c>
      <c r="L85" t="e">
        <v>#REF!</v>
      </c>
    </row>
    <row r="86" spans="2:6" ht="12.75">
      <c r="B86">
        <f>+B81+1</f>
        <v>17</v>
      </c>
      <c r="C86" t="e">
        <v>#REF!</v>
      </c>
      <c r="D86" t="e">
        <f t="shared" si="2"/>
        <v>#REF!</v>
      </c>
      <c r="F86" t="e">
        <v>#REF!</v>
      </c>
    </row>
    <row r="87" spans="3:12" ht="12.75">
      <c r="C87" t="e">
        <v>#REF!</v>
      </c>
      <c r="D87" t="e">
        <f t="shared" si="2"/>
        <v>#REF!</v>
      </c>
      <c r="H87" t="s">
        <v>781</v>
      </c>
      <c r="J87" t="s">
        <v>782</v>
      </c>
      <c r="L87" t="e">
        <v>#REF!</v>
      </c>
    </row>
    <row r="88" spans="3:12" ht="12.75">
      <c r="C88" t="e">
        <v>#REF!</v>
      </c>
      <c r="D88" t="e">
        <f t="shared" si="2"/>
        <v>#REF!</v>
      </c>
      <c r="H88" t="s">
        <v>783</v>
      </c>
      <c r="J88" t="s">
        <v>784</v>
      </c>
      <c r="L88" t="e">
        <v>#REF!</v>
      </c>
    </row>
    <row r="89" spans="3:12" ht="12.75">
      <c r="C89" t="e">
        <v>#REF!</v>
      </c>
      <c r="D89" t="e">
        <f t="shared" si="2"/>
        <v>#REF!</v>
      </c>
      <c r="H89" t="s">
        <v>783</v>
      </c>
      <c r="J89" t="s">
        <v>769</v>
      </c>
      <c r="L89" t="e">
        <v>#REF!</v>
      </c>
    </row>
    <row r="90" spans="3:12" ht="12.75">
      <c r="C90" t="e">
        <v>#REF!</v>
      </c>
      <c r="D90" t="e">
        <f t="shared" si="2"/>
        <v>#REF!</v>
      </c>
      <c r="H90" t="s">
        <v>785</v>
      </c>
      <c r="J90" t="e">
        <v>#REF!</v>
      </c>
      <c r="L90" t="e">
        <v>#REF!</v>
      </c>
    </row>
    <row r="91" spans="2:6" ht="12.75">
      <c r="B91">
        <f>+B86+1</f>
        <v>18</v>
      </c>
      <c r="C91" t="e">
        <v>#REF!</v>
      </c>
      <c r="D91" t="e">
        <f t="shared" si="2"/>
        <v>#REF!</v>
      </c>
      <c r="F91" t="e">
        <v>#REF!</v>
      </c>
    </row>
    <row r="92" spans="3:12" ht="12.75">
      <c r="C92" t="e">
        <v>#REF!</v>
      </c>
      <c r="D92" t="e">
        <f t="shared" si="2"/>
        <v>#REF!</v>
      </c>
      <c r="H92" t="s">
        <v>781</v>
      </c>
      <c r="J92" t="s">
        <v>782</v>
      </c>
      <c r="L92" t="e">
        <v>#REF!</v>
      </c>
    </row>
    <row r="93" spans="3:12" ht="12.75">
      <c r="C93" t="e">
        <v>#REF!</v>
      </c>
      <c r="D93" t="e">
        <f t="shared" si="2"/>
        <v>#REF!</v>
      </c>
      <c r="H93" t="s">
        <v>783</v>
      </c>
      <c r="J93" t="s">
        <v>784</v>
      </c>
      <c r="L93" t="e">
        <v>#REF!</v>
      </c>
    </row>
    <row r="94" spans="3:12" ht="12.75">
      <c r="C94" t="e">
        <v>#REF!</v>
      </c>
      <c r="D94" t="e">
        <f t="shared" si="2"/>
        <v>#REF!</v>
      </c>
      <c r="H94" t="s">
        <v>783</v>
      </c>
      <c r="J94" t="s">
        <v>769</v>
      </c>
      <c r="L94" t="e">
        <v>#REF!</v>
      </c>
    </row>
    <row r="95" spans="3:12" ht="12.75">
      <c r="C95" t="e">
        <v>#REF!</v>
      </c>
      <c r="D95" t="e">
        <f t="shared" si="2"/>
        <v>#REF!</v>
      </c>
      <c r="H95" t="s">
        <v>785</v>
      </c>
      <c r="J95" t="e">
        <v>#REF!</v>
      </c>
      <c r="L95" t="e">
        <v>#REF!</v>
      </c>
    </row>
    <row r="96" spans="2:6" ht="12.75">
      <c r="B96">
        <f>+B91+1</f>
        <v>19</v>
      </c>
      <c r="C96" t="e">
        <v>#REF!</v>
      </c>
      <c r="D96" t="e">
        <f t="shared" si="2"/>
        <v>#REF!</v>
      </c>
      <c r="F96" t="e">
        <v>#REF!</v>
      </c>
    </row>
    <row r="97" spans="3:12" ht="12.75">
      <c r="C97" t="e">
        <v>#REF!</v>
      </c>
      <c r="D97" t="e">
        <f t="shared" si="2"/>
        <v>#REF!</v>
      </c>
      <c r="H97" t="s">
        <v>781</v>
      </c>
      <c r="J97" t="s">
        <v>782</v>
      </c>
      <c r="L97" t="e">
        <v>#REF!</v>
      </c>
    </row>
    <row r="98" spans="3:12" ht="12.75">
      <c r="C98" t="e">
        <v>#REF!</v>
      </c>
      <c r="D98" t="e">
        <f t="shared" si="2"/>
        <v>#REF!</v>
      </c>
      <c r="H98" t="s">
        <v>783</v>
      </c>
      <c r="J98" t="s">
        <v>784</v>
      </c>
      <c r="L98" t="e">
        <v>#REF!</v>
      </c>
    </row>
    <row r="99" spans="3:12" ht="12.75">
      <c r="C99" t="e">
        <v>#REF!</v>
      </c>
      <c r="D99" t="e">
        <f t="shared" si="2"/>
        <v>#REF!</v>
      </c>
      <c r="H99" t="s">
        <v>783</v>
      </c>
      <c r="J99" t="s">
        <v>769</v>
      </c>
      <c r="L99" t="e">
        <v>#REF!</v>
      </c>
    </row>
    <row r="100" spans="3:12" ht="12.75">
      <c r="C100" t="e">
        <v>#REF!</v>
      </c>
      <c r="D100" t="e">
        <f t="shared" si="2"/>
        <v>#REF!</v>
      </c>
      <c r="H100" t="s">
        <v>785</v>
      </c>
      <c r="J100" t="e">
        <v>#REF!</v>
      </c>
      <c r="L100" t="e">
        <v>#REF!</v>
      </c>
    </row>
    <row r="101" spans="2:6" ht="12.75">
      <c r="B101">
        <f>+B96+1</f>
        <v>20</v>
      </c>
      <c r="C101" t="e">
        <v>#REF!</v>
      </c>
      <c r="D101" t="e">
        <f t="shared" si="2"/>
        <v>#REF!</v>
      </c>
      <c r="F101" t="e">
        <v>#REF!</v>
      </c>
    </row>
    <row r="102" spans="3:12" ht="12.75">
      <c r="C102" t="e">
        <v>#REF!</v>
      </c>
      <c r="D102" t="e">
        <f t="shared" si="2"/>
        <v>#REF!</v>
      </c>
      <c r="H102" t="s">
        <v>781</v>
      </c>
      <c r="J102" t="s">
        <v>782</v>
      </c>
      <c r="L102" t="e">
        <v>#REF!</v>
      </c>
    </row>
    <row r="103" spans="3:12" ht="12.75">
      <c r="C103" t="e">
        <v>#REF!</v>
      </c>
      <c r="D103" t="e">
        <f t="shared" si="2"/>
        <v>#REF!</v>
      </c>
      <c r="H103" t="s">
        <v>783</v>
      </c>
      <c r="J103" t="s">
        <v>784</v>
      </c>
      <c r="L103" t="e">
        <v>#REF!</v>
      </c>
    </row>
    <row r="104" spans="3:12" ht="12.75">
      <c r="C104" t="e">
        <v>#REF!</v>
      </c>
      <c r="D104" t="e">
        <f t="shared" si="2"/>
        <v>#REF!</v>
      </c>
      <c r="H104" t="s">
        <v>783</v>
      </c>
      <c r="J104" t="s">
        <v>769</v>
      </c>
      <c r="L104" t="e">
        <v>#REF!</v>
      </c>
    </row>
    <row r="105" spans="3:12" ht="12.75">
      <c r="C105" t="e">
        <v>#REF!</v>
      </c>
      <c r="D105" t="e">
        <f t="shared" si="2"/>
        <v>#REF!</v>
      </c>
      <c r="H105" t="s">
        <v>785</v>
      </c>
      <c r="J105" t="e">
        <v>#REF!</v>
      </c>
      <c r="L105" t="e">
        <v>#REF!</v>
      </c>
    </row>
    <row r="106" spans="2:6" ht="12.75">
      <c r="B106">
        <f>+B101+1</f>
        <v>21</v>
      </c>
      <c r="C106" t="e">
        <v>#REF!</v>
      </c>
      <c r="D106" t="e">
        <f t="shared" si="2"/>
        <v>#REF!</v>
      </c>
      <c r="F106" t="e">
        <v>#REF!</v>
      </c>
    </row>
    <row r="107" spans="3:12" ht="12.75">
      <c r="C107" t="e">
        <v>#REF!</v>
      </c>
      <c r="D107" t="e">
        <f t="shared" si="2"/>
        <v>#REF!</v>
      </c>
      <c r="H107" t="s">
        <v>781</v>
      </c>
      <c r="J107" t="s">
        <v>782</v>
      </c>
      <c r="L107" t="e">
        <v>#REF!</v>
      </c>
    </row>
    <row r="108" spans="3:12" ht="12.75">
      <c r="C108" t="e">
        <v>#REF!</v>
      </c>
      <c r="D108" t="e">
        <f t="shared" si="2"/>
        <v>#REF!</v>
      </c>
      <c r="H108" t="s">
        <v>783</v>
      </c>
      <c r="J108" t="s">
        <v>784</v>
      </c>
      <c r="L108" t="e">
        <v>#REF!</v>
      </c>
    </row>
    <row r="109" spans="3:12" ht="12.75">
      <c r="C109" t="e">
        <v>#REF!</v>
      </c>
      <c r="D109" t="e">
        <f t="shared" si="2"/>
        <v>#REF!</v>
      </c>
      <c r="H109" t="s">
        <v>783</v>
      </c>
      <c r="J109" t="s">
        <v>769</v>
      </c>
      <c r="L109" t="e">
        <v>#REF!</v>
      </c>
    </row>
    <row r="110" spans="3:12" ht="12.75">
      <c r="C110" t="e">
        <v>#REF!</v>
      </c>
      <c r="D110" t="e">
        <f t="shared" si="2"/>
        <v>#REF!</v>
      </c>
      <c r="H110" t="s">
        <v>785</v>
      </c>
      <c r="J110" t="e">
        <v>#REF!</v>
      </c>
      <c r="L110" t="e">
        <v>#REF!</v>
      </c>
    </row>
    <row r="111" spans="2:6" ht="12.75">
      <c r="B111">
        <f>+B106+1</f>
        <v>22</v>
      </c>
      <c r="C111" t="e">
        <v>#REF!</v>
      </c>
      <c r="D111" t="e">
        <f t="shared" si="2"/>
        <v>#REF!</v>
      </c>
      <c r="F111" t="e">
        <v>#REF!</v>
      </c>
    </row>
    <row r="112" spans="3:12" ht="12.75">
      <c r="C112" t="e">
        <v>#REF!</v>
      </c>
      <c r="D112" t="e">
        <f t="shared" si="2"/>
        <v>#REF!</v>
      </c>
      <c r="H112" t="s">
        <v>781</v>
      </c>
      <c r="J112" t="s">
        <v>782</v>
      </c>
      <c r="L112" t="e">
        <v>#REF!</v>
      </c>
    </row>
    <row r="113" spans="3:12" ht="12.75">
      <c r="C113" t="e">
        <v>#REF!</v>
      </c>
      <c r="D113" t="e">
        <f t="shared" si="2"/>
        <v>#REF!</v>
      </c>
      <c r="H113" t="s">
        <v>783</v>
      </c>
      <c r="J113" t="s">
        <v>784</v>
      </c>
      <c r="L113" t="e">
        <v>#REF!</v>
      </c>
    </row>
    <row r="114" spans="3:12" ht="12.75">
      <c r="C114" t="e">
        <v>#REF!</v>
      </c>
      <c r="D114" t="e">
        <f t="shared" si="2"/>
        <v>#REF!</v>
      </c>
      <c r="H114" t="s">
        <v>783</v>
      </c>
      <c r="J114" t="s">
        <v>769</v>
      </c>
      <c r="L114" t="e">
        <v>#REF!</v>
      </c>
    </row>
    <row r="115" spans="3:12" ht="12.75">
      <c r="C115" t="e">
        <v>#REF!</v>
      </c>
      <c r="D115" t="e">
        <f t="shared" si="2"/>
        <v>#REF!</v>
      </c>
      <c r="H115" t="s">
        <v>785</v>
      </c>
      <c r="J115" t="e">
        <v>#REF!</v>
      </c>
      <c r="L115" t="e">
        <v>#REF!</v>
      </c>
    </row>
    <row r="116" spans="2:6" ht="12.75">
      <c r="B116">
        <f>+B111+1</f>
        <v>23</v>
      </c>
      <c r="C116" t="e">
        <v>#REF!</v>
      </c>
      <c r="D116" t="e">
        <f t="shared" si="2"/>
        <v>#REF!</v>
      </c>
      <c r="F116" t="e">
        <v>#REF!</v>
      </c>
    </row>
    <row r="117" spans="3:12" ht="12.75">
      <c r="C117" t="e">
        <v>#REF!</v>
      </c>
      <c r="D117" t="e">
        <f t="shared" si="2"/>
        <v>#REF!</v>
      </c>
      <c r="H117" t="s">
        <v>781</v>
      </c>
      <c r="J117" t="s">
        <v>782</v>
      </c>
      <c r="L117" t="e">
        <v>#REF!</v>
      </c>
    </row>
    <row r="118" spans="3:12" ht="12.75">
      <c r="C118" t="e">
        <v>#REF!</v>
      </c>
      <c r="D118" t="e">
        <f t="shared" si="2"/>
        <v>#REF!</v>
      </c>
      <c r="H118" t="s">
        <v>783</v>
      </c>
      <c r="J118" t="s">
        <v>784</v>
      </c>
      <c r="L118" t="e">
        <v>#REF!</v>
      </c>
    </row>
    <row r="119" spans="3:12" ht="12.75">
      <c r="C119" t="e">
        <v>#REF!</v>
      </c>
      <c r="D119" t="e">
        <f t="shared" si="2"/>
        <v>#REF!</v>
      </c>
      <c r="H119" t="s">
        <v>783</v>
      </c>
      <c r="J119" t="s">
        <v>769</v>
      </c>
      <c r="L119" t="e">
        <v>#REF!</v>
      </c>
    </row>
    <row r="120" spans="3:12" ht="12.75">
      <c r="C120" t="e">
        <v>#REF!</v>
      </c>
      <c r="D120" t="e">
        <f t="shared" si="2"/>
        <v>#REF!</v>
      </c>
      <c r="H120" t="s">
        <v>785</v>
      </c>
      <c r="J120" t="e">
        <v>#REF!</v>
      </c>
      <c r="L120" t="e">
        <v>#REF!</v>
      </c>
    </row>
    <row r="121" spans="2:6" ht="12.75">
      <c r="B121">
        <f>+B116+1</f>
        <v>24</v>
      </c>
      <c r="C121" t="e">
        <v>#REF!</v>
      </c>
      <c r="D121" t="e">
        <f t="shared" si="2"/>
        <v>#REF!</v>
      </c>
      <c r="F121" t="e">
        <v>#REF!</v>
      </c>
    </row>
    <row r="122" spans="3:12" ht="12.75">
      <c r="C122" t="e">
        <v>#REF!</v>
      </c>
      <c r="D122" t="e">
        <f t="shared" si="2"/>
        <v>#REF!</v>
      </c>
      <c r="H122" t="s">
        <v>781</v>
      </c>
      <c r="J122" t="s">
        <v>782</v>
      </c>
      <c r="L122" t="e">
        <v>#REF!</v>
      </c>
    </row>
    <row r="123" spans="3:12" ht="12.75">
      <c r="C123" t="e">
        <v>#REF!</v>
      </c>
      <c r="D123" t="e">
        <f t="shared" si="2"/>
        <v>#REF!</v>
      </c>
      <c r="H123" t="s">
        <v>783</v>
      </c>
      <c r="J123" t="s">
        <v>784</v>
      </c>
      <c r="L123" t="e">
        <v>#REF!</v>
      </c>
    </row>
    <row r="124" spans="3:12" ht="12.75">
      <c r="C124" t="e">
        <v>#REF!</v>
      </c>
      <c r="D124" t="e">
        <f t="shared" si="2"/>
        <v>#REF!</v>
      </c>
      <c r="H124" t="s">
        <v>783</v>
      </c>
      <c r="J124" t="s">
        <v>769</v>
      </c>
      <c r="L124" t="e">
        <v>#REF!</v>
      </c>
    </row>
    <row r="125" spans="3:12" ht="12.75">
      <c r="C125" t="e">
        <v>#REF!</v>
      </c>
      <c r="D125" t="e">
        <f t="shared" si="2"/>
        <v>#REF!</v>
      </c>
      <c r="H125" t="s">
        <v>785</v>
      </c>
      <c r="J125" t="e">
        <v>#REF!</v>
      </c>
      <c r="L125" t="e">
        <v>#REF!</v>
      </c>
    </row>
    <row r="126" spans="2:6" ht="12.75">
      <c r="B126">
        <f>+B121+1</f>
        <v>25</v>
      </c>
      <c r="C126" t="e">
        <v>#REF!</v>
      </c>
      <c r="D126" t="e">
        <f t="shared" si="2"/>
        <v>#REF!</v>
      </c>
      <c r="F126" t="e">
        <v>#REF!</v>
      </c>
    </row>
    <row r="127" spans="3:12" ht="12.75">
      <c r="C127" t="e">
        <v>#REF!</v>
      </c>
      <c r="D127" t="e">
        <f t="shared" si="2"/>
        <v>#REF!</v>
      </c>
      <c r="H127" t="s">
        <v>781</v>
      </c>
      <c r="J127" t="s">
        <v>782</v>
      </c>
      <c r="L127" t="e">
        <v>#REF!</v>
      </c>
    </row>
    <row r="128" spans="3:12" ht="12.75">
      <c r="C128" t="e">
        <v>#REF!</v>
      </c>
      <c r="D128" t="e">
        <f t="shared" si="2"/>
        <v>#REF!</v>
      </c>
      <c r="H128" t="s">
        <v>783</v>
      </c>
      <c r="J128" t="s">
        <v>784</v>
      </c>
      <c r="L128" t="e">
        <v>#REF!</v>
      </c>
    </row>
    <row r="129" spans="3:12" ht="12.75">
      <c r="C129" t="e">
        <v>#REF!</v>
      </c>
      <c r="D129" t="e">
        <f t="shared" si="2"/>
        <v>#REF!</v>
      </c>
      <c r="H129" t="s">
        <v>783</v>
      </c>
      <c r="J129" t="s">
        <v>769</v>
      </c>
      <c r="L129" t="e">
        <v>#REF!</v>
      </c>
    </row>
    <row r="130" spans="3:12" ht="12.75">
      <c r="C130" t="e">
        <v>#REF!</v>
      </c>
      <c r="D130" t="e">
        <f t="shared" si="2"/>
        <v>#REF!</v>
      </c>
      <c r="H130" t="s">
        <v>785</v>
      </c>
      <c r="J130" t="e">
        <v>#REF!</v>
      </c>
      <c r="L130" t="e">
        <v>#REF!</v>
      </c>
    </row>
    <row r="131" spans="2:6" ht="12.75">
      <c r="B131">
        <f>+B126+1</f>
        <v>26</v>
      </c>
      <c r="C131" t="e">
        <v>#REF!</v>
      </c>
      <c r="D131" t="e">
        <f t="shared" si="2"/>
        <v>#REF!</v>
      </c>
      <c r="F131" t="e">
        <v>#REF!</v>
      </c>
    </row>
    <row r="132" spans="3:12" ht="12.75">
      <c r="C132" t="e">
        <v>#REF!</v>
      </c>
      <c r="D132" t="e">
        <f t="shared" si="2"/>
        <v>#REF!</v>
      </c>
      <c r="H132" t="s">
        <v>781</v>
      </c>
      <c r="J132" t="s">
        <v>782</v>
      </c>
      <c r="L132" t="e">
        <v>#REF!</v>
      </c>
    </row>
    <row r="133" spans="3:12" ht="12.75">
      <c r="C133" t="e">
        <v>#REF!</v>
      </c>
      <c r="D133" t="e">
        <f t="shared" si="2"/>
        <v>#REF!</v>
      </c>
      <c r="H133" t="s">
        <v>783</v>
      </c>
      <c r="J133" t="s">
        <v>784</v>
      </c>
      <c r="L133" t="e">
        <v>#REF!</v>
      </c>
    </row>
    <row r="134" spans="3:12" ht="12.75">
      <c r="C134" t="e">
        <v>#REF!</v>
      </c>
      <c r="D134" t="e">
        <f t="shared" si="2"/>
        <v>#REF!</v>
      </c>
      <c r="H134" t="s">
        <v>783</v>
      </c>
      <c r="J134" t="s">
        <v>769</v>
      </c>
      <c r="L134" t="e">
        <v>#REF!</v>
      </c>
    </row>
    <row r="135" spans="3:12" ht="12.75">
      <c r="C135" t="e">
        <v>#REF!</v>
      </c>
      <c r="D135" t="e">
        <f t="shared" si="2"/>
        <v>#REF!</v>
      </c>
      <c r="H135" t="s">
        <v>785</v>
      </c>
      <c r="J135" t="e">
        <v>#REF!</v>
      </c>
      <c r="L135" t="e">
        <v>#REF!</v>
      </c>
    </row>
    <row r="136" spans="2:6" ht="12.75">
      <c r="B136">
        <f>+B131+1</f>
        <v>27</v>
      </c>
      <c r="C136" t="e">
        <v>#REF!</v>
      </c>
      <c r="D136" t="e">
        <f t="shared" si="2"/>
        <v>#REF!</v>
      </c>
      <c r="F136" t="e">
        <v>#REF!</v>
      </c>
    </row>
    <row r="137" spans="3:12" ht="12.75">
      <c r="C137" t="e">
        <v>#REF!</v>
      </c>
      <c r="D137" t="e">
        <f t="shared" si="2"/>
        <v>#REF!</v>
      </c>
      <c r="H137" t="s">
        <v>781</v>
      </c>
      <c r="J137" t="s">
        <v>782</v>
      </c>
      <c r="L137" t="e">
        <v>#REF!</v>
      </c>
    </row>
    <row r="138" spans="3:12" ht="12.75">
      <c r="C138" t="e">
        <v>#REF!</v>
      </c>
      <c r="D138" t="e">
        <f t="shared" si="2"/>
        <v>#REF!</v>
      </c>
      <c r="H138" t="s">
        <v>783</v>
      </c>
      <c r="J138" t="s">
        <v>784</v>
      </c>
      <c r="L138" t="e">
        <v>#REF!</v>
      </c>
    </row>
    <row r="139" spans="3:12" ht="12.75">
      <c r="C139" t="e">
        <v>#REF!</v>
      </c>
      <c r="D139" t="e">
        <f t="shared" si="2"/>
        <v>#REF!</v>
      </c>
      <c r="H139" t="s">
        <v>783</v>
      </c>
      <c r="J139" t="s">
        <v>769</v>
      </c>
      <c r="L139" t="e">
        <v>#REF!</v>
      </c>
    </row>
    <row r="140" spans="3:12" ht="12.75">
      <c r="C140" t="e">
        <v>#REF!</v>
      </c>
      <c r="D140" t="e">
        <f t="shared" si="2"/>
        <v>#REF!</v>
      </c>
      <c r="H140" t="s">
        <v>785</v>
      </c>
      <c r="J140" t="e">
        <v>#REF!</v>
      </c>
      <c r="L140" t="e">
        <v>#REF!</v>
      </c>
    </row>
    <row r="141" spans="2:6" ht="12.75">
      <c r="B141">
        <f>+B136+1</f>
        <v>28</v>
      </c>
      <c r="C141" t="e">
        <v>#REF!</v>
      </c>
      <c r="D141" t="e">
        <f t="shared" si="2"/>
        <v>#REF!</v>
      </c>
      <c r="F141" t="e">
        <v>#REF!</v>
      </c>
    </row>
    <row r="142" spans="3:12" ht="12.75">
      <c r="C142" t="e">
        <v>#REF!</v>
      </c>
      <c r="D142" t="e">
        <f t="shared" si="2"/>
        <v>#REF!</v>
      </c>
      <c r="H142" t="s">
        <v>781</v>
      </c>
      <c r="J142" t="s">
        <v>782</v>
      </c>
      <c r="L142" t="e">
        <v>#REF!</v>
      </c>
    </row>
    <row r="143" spans="3:12" ht="12.75">
      <c r="C143" t="e">
        <v>#REF!</v>
      </c>
      <c r="D143" t="e">
        <f t="shared" si="2"/>
        <v>#REF!</v>
      </c>
      <c r="H143" t="s">
        <v>783</v>
      </c>
      <c r="J143" t="s">
        <v>784</v>
      </c>
      <c r="L143" t="e">
        <v>#REF!</v>
      </c>
    </row>
    <row r="144" spans="3:12" ht="12.75">
      <c r="C144" t="e">
        <v>#REF!</v>
      </c>
      <c r="D144" t="e">
        <f t="shared" si="2"/>
        <v>#REF!</v>
      </c>
      <c r="H144" t="s">
        <v>783</v>
      </c>
      <c r="J144" t="s">
        <v>769</v>
      </c>
      <c r="L144" t="e">
        <v>#REF!</v>
      </c>
    </row>
    <row r="145" spans="3:12" ht="12.75">
      <c r="C145" t="e">
        <v>#REF!</v>
      </c>
      <c r="D145" t="e">
        <f aca="true" t="shared" si="3" ref="D145:D208">IF(AND(ISBLANK(L145),C145="X"),"YES",IF(L145=0,"NO",IF(C145="X","YES","NO")))</f>
        <v>#REF!</v>
      </c>
      <c r="H145" t="s">
        <v>785</v>
      </c>
      <c r="J145" t="e">
        <v>#REF!</v>
      </c>
      <c r="L145" t="e">
        <v>#REF!</v>
      </c>
    </row>
    <row r="146" spans="2:6" ht="12.75">
      <c r="B146">
        <f>+B141+1</f>
        <v>29</v>
      </c>
      <c r="C146" t="e">
        <v>#REF!</v>
      </c>
      <c r="D146" t="e">
        <f t="shared" si="3"/>
        <v>#REF!</v>
      </c>
      <c r="F146" t="e">
        <v>#REF!</v>
      </c>
    </row>
    <row r="147" spans="3:12" ht="12.75">
      <c r="C147" t="e">
        <v>#REF!</v>
      </c>
      <c r="D147" t="e">
        <f t="shared" si="3"/>
        <v>#REF!</v>
      </c>
      <c r="H147" t="s">
        <v>781</v>
      </c>
      <c r="J147" t="s">
        <v>782</v>
      </c>
      <c r="L147" t="e">
        <v>#REF!</v>
      </c>
    </row>
    <row r="148" spans="3:12" ht="12.75">
      <c r="C148" t="e">
        <v>#REF!</v>
      </c>
      <c r="D148" t="e">
        <f t="shared" si="3"/>
        <v>#REF!</v>
      </c>
      <c r="H148" t="s">
        <v>783</v>
      </c>
      <c r="J148" t="s">
        <v>784</v>
      </c>
      <c r="L148" t="e">
        <v>#REF!</v>
      </c>
    </row>
    <row r="149" spans="3:12" ht="12.75">
      <c r="C149" t="e">
        <v>#REF!</v>
      </c>
      <c r="D149" t="e">
        <f t="shared" si="3"/>
        <v>#REF!</v>
      </c>
      <c r="H149" t="s">
        <v>783</v>
      </c>
      <c r="J149" t="s">
        <v>769</v>
      </c>
      <c r="L149" t="e">
        <v>#REF!</v>
      </c>
    </row>
    <row r="150" spans="3:12" ht="12.75">
      <c r="C150" t="e">
        <v>#REF!</v>
      </c>
      <c r="D150" t="e">
        <f t="shared" si="3"/>
        <v>#REF!</v>
      </c>
      <c r="H150" t="s">
        <v>785</v>
      </c>
      <c r="J150" t="e">
        <v>#REF!</v>
      </c>
      <c r="L150" t="e">
        <v>#REF!</v>
      </c>
    </row>
    <row r="151" spans="2:6" ht="12.75">
      <c r="B151">
        <f>+B146+1</f>
        <v>30</v>
      </c>
      <c r="C151" t="e">
        <v>#REF!</v>
      </c>
      <c r="D151" t="e">
        <f t="shared" si="3"/>
        <v>#REF!</v>
      </c>
      <c r="F151" t="e">
        <v>#REF!</v>
      </c>
    </row>
    <row r="152" spans="3:12" ht="12.75">
      <c r="C152" t="e">
        <v>#REF!</v>
      </c>
      <c r="D152" t="e">
        <f t="shared" si="3"/>
        <v>#REF!</v>
      </c>
      <c r="H152" t="s">
        <v>781</v>
      </c>
      <c r="J152" t="s">
        <v>782</v>
      </c>
      <c r="L152" t="e">
        <v>#REF!</v>
      </c>
    </row>
    <row r="153" spans="3:12" ht="12.75">
      <c r="C153" t="e">
        <v>#REF!</v>
      </c>
      <c r="D153" t="e">
        <f t="shared" si="3"/>
        <v>#REF!</v>
      </c>
      <c r="H153" t="s">
        <v>783</v>
      </c>
      <c r="J153" t="s">
        <v>784</v>
      </c>
      <c r="L153" t="e">
        <v>#REF!</v>
      </c>
    </row>
    <row r="154" spans="3:12" ht="12.75">
      <c r="C154" t="e">
        <v>#REF!</v>
      </c>
      <c r="D154" t="e">
        <f t="shared" si="3"/>
        <v>#REF!</v>
      </c>
      <c r="H154" t="s">
        <v>783</v>
      </c>
      <c r="J154" t="s">
        <v>769</v>
      </c>
      <c r="L154" t="e">
        <v>#REF!</v>
      </c>
    </row>
    <row r="155" spans="3:12" ht="12.75">
      <c r="C155" t="e">
        <v>#REF!</v>
      </c>
      <c r="D155" t="e">
        <f t="shared" si="3"/>
        <v>#REF!</v>
      </c>
      <c r="H155" t="s">
        <v>785</v>
      </c>
      <c r="J155" t="e">
        <v>#REF!</v>
      </c>
      <c r="L155" t="e">
        <v>#REF!</v>
      </c>
    </row>
    <row r="156" spans="2:6" ht="12.75">
      <c r="B156">
        <f>+B151+1</f>
        <v>31</v>
      </c>
      <c r="C156" t="e">
        <v>#REF!</v>
      </c>
      <c r="D156" t="e">
        <f t="shared" si="3"/>
        <v>#REF!</v>
      </c>
      <c r="F156" t="e">
        <v>#REF!</v>
      </c>
    </row>
    <row r="157" spans="3:12" ht="12.75">
      <c r="C157" t="e">
        <v>#REF!</v>
      </c>
      <c r="D157" t="e">
        <f t="shared" si="3"/>
        <v>#REF!</v>
      </c>
      <c r="H157" t="s">
        <v>781</v>
      </c>
      <c r="J157" t="s">
        <v>782</v>
      </c>
      <c r="L157" t="e">
        <v>#REF!</v>
      </c>
    </row>
    <row r="158" spans="3:12" ht="12.75">
      <c r="C158" t="e">
        <v>#REF!</v>
      </c>
      <c r="D158" t="e">
        <f t="shared" si="3"/>
        <v>#REF!</v>
      </c>
      <c r="H158" t="s">
        <v>783</v>
      </c>
      <c r="J158" t="s">
        <v>784</v>
      </c>
      <c r="L158" t="e">
        <v>#REF!</v>
      </c>
    </row>
    <row r="159" spans="3:12" ht="12.75">
      <c r="C159" t="e">
        <v>#REF!</v>
      </c>
      <c r="D159" t="e">
        <f t="shared" si="3"/>
        <v>#REF!</v>
      </c>
      <c r="H159" t="s">
        <v>783</v>
      </c>
      <c r="J159" t="s">
        <v>769</v>
      </c>
      <c r="L159" t="e">
        <v>#REF!</v>
      </c>
    </row>
    <row r="160" spans="3:12" ht="12.75">
      <c r="C160" t="e">
        <v>#REF!</v>
      </c>
      <c r="D160" t="e">
        <f t="shared" si="3"/>
        <v>#REF!</v>
      </c>
      <c r="H160" t="s">
        <v>785</v>
      </c>
      <c r="J160" t="e">
        <v>#REF!</v>
      </c>
      <c r="L160" t="e">
        <v>#REF!</v>
      </c>
    </row>
    <row r="161" spans="2:6" ht="12.75">
      <c r="B161">
        <f>+B156+1</f>
        <v>32</v>
      </c>
      <c r="C161" t="e">
        <v>#REF!</v>
      </c>
      <c r="D161" t="e">
        <f t="shared" si="3"/>
        <v>#REF!</v>
      </c>
      <c r="F161" t="e">
        <v>#REF!</v>
      </c>
    </row>
    <row r="162" spans="3:12" ht="12.75">
      <c r="C162" t="e">
        <v>#REF!</v>
      </c>
      <c r="D162" t="e">
        <f t="shared" si="3"/>
        <v>#REF!</v>
      </c>
      <c r="H162" t="s">
        <v>781</v>
      </c>
      <c r="J162" t="s">
        <v>782</v>
      </c>
      <c r="L162" t="e">
        <v>#REF!</v>
      </c>
    </row>
    <row r="163" spans="3:12" ht="12.75">
      <c r="C163" t="e">
        <v>#REF!</v>
      </c>
      <c r="D163" t="e">
        <f t="shared" si="3"/>
        <v>#REF!</v>
      </c>
      <c r="H163" t="s">
        <v>783</v>
      </c>
      <c r="J163" t="s">
        <v>784</v>
      </c>
      <c r="L163" t="e">
        <v>#REF!</v>
      </c>
    </row>
    <row r="164" spans="3:12" ht="12.75">
      <c r="C164" t="e">
        <v>#REF!</v>
      </c>
      <c r="D164" t="e">
        <f t="shared" si="3"/>
        <v>#REF!</v>
      </c>
      <c r="H164" t="s">
        <v>783</v>
      </c>
      <c r="J164" t="s">
        <v>769</v>
      </c>
      <c r="L164" t="e">
        <v>#REF!</v>
      </c>
    </row>
    <row r="165" spans="3:12" ht="12.75">
      <c r="C165" t="e">
        <v>#REF!</v>
      </c>
      <c r="D165" t="e">
        <f t="shared" si="3"/>
        <v>#REF!</v>
      </c>
      <c r="H165" t="s">
        <v>785</v>
      </c>
      <c r="J165" t="e">
        <v>#REF!</v>
      </c>
      <c r="L165" t="e">
        <v>#REF!</v>
      </c>
    </row>
    <row r="166" spans="2:6" ht="12.75">
      <c r="B166">
        <f>+B161+1</f>
        <v>33</v>
      </c>
      <c r="C166" t="e">
        <v>#REF!</v>
      </c>
      <c r="D166" t="e">
        <f t="shared" si="3"/>
        <v>#REF!</v>
      </c>
      <c r="F166" t="e">
        <v>#REF!</v>
      </c>
    </row>
    <row r="167" spans="3:12" ht="12.75">
      <c r="C167" t="e">
        <v>#REF!</v>
      </c>
      <c r="D167" t="e">
        <f t="shared" si="3"/>
        <v>#REF!</v>
      </c>
      <c r="H167" t="s">
        <v>781</v>
      </c>
      <c r="J167" t="s">
        <v>782</v>
      </c>
      <c r="L167" t="e">
        <v>#REF!</v>
      </c>
    </row>
    <row r="168" spans="3:12" ht="12.75">
      <c r="C168" t="e">
        <v>#REF!</v>
      </c>
      <c r="D168" t="e">
        <f t="shared" si="3"/>
        <v>#REF!</v>
      </c>
      <c r="H168" t="s">
        <v>783</v>
      </c>
      <c r="J168" t="s">
        <v>784</v>
      </c>
      <c r="L168" t="e">
        <v>#REF!</v>
      </c>
    </row>
    <row r="169" spans="3:12" ht="12.75">
      <c r="C169" t="e">
        <v>#REF!</v>
      </c>
      <c r="D169" t="e">
        <f t="shared" si="3"/>
        <v>#REF!</v>
      </c>
      <c r="H169" t="s">
        <v>783</v>
      </c>
      <c r="J169" t="s">
        <v>769</v>
      </c>
      <c r="L169" t="e">
        <v>#REF!</v>
      </c>
    </row>
    <row r="170" spans="3:12" ht="12.75">
      <c r="C170" t="e">
        <v>#REF!</v>
      </c>
      <c r="D170" t="e">
        <f t="shared" si="3"/>
        <v>#REF!</v>
      </c>
      <c r="H170" t="s">
        <v>785</v>
      </c>
      <c r="J170" t="e">
        <v>#REF!</v>
      </c>
      <c r="L170" t="e">
        <v>#REF!</v>
      </c>
    </row>
    <row r="171" spans="2:6" ht="12.75">
      <c r="B171">
        <f>+B166+1</f>
        <v>34</v>
      </c>
      <c r="C171" t="e">
        <v>#REF!</v>
      </c>
      <c r="D171" t="e">
        <f t="shared" si="3"/>
        <v>#REF!</v>
      </c>
      <c r="F171" t="e">
        <v>#REF!</v>
      </c>
    </row>
    <row r="172" spans="3:12" ht="12.75">
      <c r="C172" t="e">
        <v>#REF!</v>
      </c>
      <c r="D172" t="e">
        <f t="shared" si="3"/>
        <v>#REF!</v>
      </c>
      <c r="H172" t="s">
        <v>781</v>
      </c>
      <c r="J172" t="s">
        <v>782</v>
      </c>
      <c r="L172" t="e">
        <v>#REF!</v>
      </c>
    </row>
    <row r="173" spans="3:12" ht="12.75">
      <c r="C173" t="e">
        <v>#REF!</v>
      </c>
      <c r="D173" t="e">
        <f t="shared" si="3"/>
        <v>#REF!</v>
      </c>
      <c r="H173" t="s">
        <v>783</v>
      </c>
      <c r="J173" t="s">
        <v>784</v>
      </c>
      <c r="L173" t="e">
        <v>#REF!</v>
      </c>
    </row>
    <row r="174" spans="3:12" ht="12.75">
      <c r="C174" t="e">
        <v>#REF!</v>
      </c>
      <c r="D174" t="e">
        <f t="shared" si="3"/>
        <v>#REF!</v>
      </c>
      <c r="H174" t="s">
        <v>783</v>
      </c>
      <c r="J174" t="s">
        <v>769</v>
      </c>
      <c r="L174" t="e">
        <v>#REF!</v>
      </c>
    </row>
    <row r="175" spans="3:12" ht="12.75">
      <c r="C175" t="e">
        <v>#REF!</v>
      </c>
      <c r="D175" t="e">
        <f t="shared" si="3"/>
        <v>#REF!</v>
      </c>
      <c r="H175" t="s">
        <v>785</v>
      </c>
      <c r="J175" t="e">
        <v>#REF!</v>
      </c>
      <c r="L175" t="e">
        <v>#REF!</v>
      </c>
    </row>
    <row r="176" spans="2:6" ht="12.75">
      <c r="B176">
        <f>+B171+1</f>
        <v>35</v>
      </c>
      <c r="C176" t="e">
        <v>#REF!</v>
      </c>
      <c r="D176" t="e">
        <f t="shared" si="3"/>
        <v>#REF!</v>
      </c>
      <c r="F176" t="e">
        <v>#REF!</v>
      </c>
    </row>
    <row r="177" spans="3:12" ht="12.75">
      <c r="C177" t="e">
        <v>#REF!</v>
      </c>
      <c r="D177" t="e">
        <f t="shared" si="3"/>
        <v>#REF!</v>
      </c>
      <c r="H177" t="s">
        <v>781</v>
      </c>
      <c r="J177" t="s">
        <v>782</v>
      </c>
      <c r="L177" t="e">
        <v>#REF!</v>
      </c>
    </row>
    <row r="178" spans="3:12" ht="12.75">
      <c r="C178" t="e">
        <v>#REF!</v>
      </c>
      <c r="D178" t="e">
        <f t="shared" si="3"/>
        <v>#REF!</v>
      </c>
      <c r="H178" t="s">
        <v>783</v>
      </c>
      <c r="J178" t="s">
        <v>784</v>
      </c>
      <c r="L178" t="e">
        <v>#REF!</v>
      </c>
    </row>
    <row r="179" spans="3:12" ht="12.75">
      <c r="C179" t="e">
        <v>#REF!</v>
      </c>
      <c r="D179" t="e">
        <f t="shared" si="3"/>
        <v>#REF!</v>
      </c>
      <c r="H179" t="s">
        <v>783</v>
      </c>
      <c r="J179" t="s">
        <v>769</v>
      </c>
      <c r="L179" t="e">
        <v>#REF!</v>
      </c>
    </row>
    <row r="180" spans="3:12" ht="12.75">
      <c r="C180" t="e">
        <v>#REF!</v>
      </c>
      <c r="D180" t="e">
        <f t="shared" si="3"/>
        <v>#REF!</v>
      </c>
      <c r="H180" t="s">
        <v>785</v>
      </c>
      <c r="J180" t="e">
        <v>#REF!</v>
      </c>
      <c r="L180" t="e">
        <v>#REF!</v>
      </c>
    </row>
    <row r="181" spans="2:6" ht="12.75">
      <c r="B181">
        <f>+B176+1</f>
        <v>36</v>
      </c>
      <c r="C181" t="e">
        <v>#REF!</v>
      </c>
      <c r="D181" t="e">
        <f t="shared" si="3"/>
        <v>#REF!</v>
      </c>
      <c r="F181" t="e">
        <v>#REF!</v>
      </c>
    </row>
    <row r="182" spans="3:12" ht="12.75">
      <c r="C182" t="e">
        <v>#REF!</v>
      </c>
      <c r="D182" t="e">
        <f t="shared" si="3"/>
        <v>#REF!</v>
      </c>
      <c r="H182" t="s">
        <v>781</v>
      </c>
      <c r="J182" t="s">
        <v>782</v>
      </c>
      <c r="L182" t="e">
        <v>#REF!</v>
      </c>
    </row>
    <row r="183" spans="3:12" ht="12.75">
      <c r="C183" t="e">
        <v>#REF!</v>
      </c>
      <c r="D183" t="e">
        <f t="shared" si="3"/>
        <v>#REF!</v>
      </c>
      <c r="H183" t="s">
        <v>783</v>
      </c>
      <c r="J183" t="s">
        <v>784</v>
      </c>
      <c r="L183" t="e">
        <v>#REF!</v>
      </c>
    </row>
    <row r="184" spans="3:12" ht="12.75">
      <c r="C184" t="e">
        <v>#REF!</v>
      </c>
      <c r="D184" t="e">
        <f t="shared" si="3"/>
        <v>#REF!</v>
      </c>
      <c r="H184" t="s">
        <v>783</v>
      </c>
      <c r="J184" t="s">
        <v>769</v>
      </c>
      <c r="L184" t="e">
        <v>#REF!</v>
      </c>
    </row>
    <row r="185" spans="3:12" ht="12.75">
      <c r="C185" t="e">
        <v>#REF!</v>
      </c>
      <c r="D185" t="e">
        <f t="shared" si="3"/>
        <v>#REF!</v>
      </c>
      <c r="H185" t="s">
        <v>785</v>
      </c>
      <c r="J185" t="e">
        <v>#REF!</v>
      </c>
      <c r="L185" t="e">
        <v>#REF!</v>
      </c>
    </row>
    <row r="186" spans="2:6" ht="12.75">
      <c r="B186">
        <f>+B181+1</f>
        <v>37</v>
      </c>
      <c r="C186" t="e">
        <v>#REF!</v>
      </c>
      <c r="D186" t="e">
        <f t="shared" si="3"/>
        <v>#REF!</v>
      </c>
      <c r="F186" t="e">
        <v>#REF!</v>
      </c>
    </row>
    <row r="187" spans="3:12" ht="12.75">
      <c r="C187" t="e">
        <v>#REF!</v>
      </c>
      <c r="D187" t="e">
        <f t="shared" si="3"/>
        <v>#REF!</v>
      </c>
      <c r="H187" t="s">
        <v>781</v>
      </c>
      <c r="J187" t="s">
        <v>782</v>
      </c>
      <c r="L187" t="e">
        <v>#REF!</v>
      </c>
    </row>
    <row r="188" spans="3:12" ht="12.75">
      <c r="C188" t="e">
        <v>#REF!</v>
      </c>
      <c r="D188" t="e">
        <f t="shared" si="3"/>
        <v>#REF!</v>
      </c>
      <c r="H188" t="s">
        <v>783</v>
      </c>
      <c r="J188" t="s">
        <v>784</v>
      </c>
      <c r="L188" t="e">
        <v>#REF!</v>
      </c>
    </row>
    <row r="189" spans="3:12" ht="12.75">
      <c r="C189" t="e">
        <v>#REF!</v>
      </c>
      <c r="D189" t="e">
        <f t="shared" si="3"/>
        <v>#REF!</v>
      </c>
      <c r="H189" t="s">
        <v>783</v>
      </c>
      <c r="J189" t="s">
        <v>769</v>
      </c>
      <c r="L189" t="e">
        <v>#REF!</v>
      </c>
    </row>
    <row r="190" spans="3:12" ht="12.75">
      <c r="C190" t="e">
        <v>#REF!</v>
      </c>
      <c r="D190" t="e">
        <f t="shared" si="3"/>
        <v>#REF!</v>
      </c>
      <c r="H190" t="s">
        <v>785</v>
      </c>
      <c r="J190" t="e">
        <v>#REF!</v>
      </c>
      <c r="L190" t="e">
        <v>#REF!</v>
      </c>
    </row>
    <row r="191" spans="2:6" ht="12.75">
      <c r="B191">
        <f>+B186+1</f>
        <v>38</v>
      </c>
      <c r="C191" t="e">
        <v>#REF!</v>
      </c>
      <c r="D191" t="e">
        <f t="shared" si="3"/>
        <v>#REF!</v>
      </c>
      <c r="F191" t="e">
        <v>#REF!</v>
      </c>
    </row>
    <row r="192" spans="3:12" ht="12.75">
      <c r="C192" t="e">
        <v>#REF!</v>
      </c>
      <c r="D192" t="e">
        <f t="shared" si="3"/>
        <v>#REF!</v>
      </c>
      <c r="H192" t="s">
        <v>781</v>
      </c>
      <c r="J192" t="s">
        <v>782</v>
      </c>
      <c r="L192" t="e">
        <v>#REF!</v>
      </c>
    </row>
    <row r="193" spans="3:12" ht="12.75">
      <c r="C193" t="e">
        <v>#REF!</v>
      </c>
      <c r="D193" t="e">
        <f t="shared" si="3"/>
        <v>#REF!</v>
      </c>
      <c r="H193" t="s">
        <v>783</v>
      </c>
      <c r="J193" t="s">
        <v>784</v>
      </c>
      <c r="L193" t="e">
        <v>#REF!</v>
      </c>
    </row>
    <row r="194" spans="3:12" ht="12.75">
      <c r="C194" t="e">
        <v>#REF!</v>
      </c>
      <c r="D194" t="e">
        <f t="shared" si="3"/>
        <v>#REF!</v>
      </c>
      <c r="H194" t="s">
        <v>783</v>
      </c>
      <c r="J194" t="s">
        <v>769</v>
      </c>
      <c r="L194" t="e">
        <v>#REF!</v>
      </c>
    </row>
    <row r="195" spans="3:12" ht="12.75">
      <c r="C195" t="e">
        <v>#REF!</v>
      </c>
      <c r="D195" t="e">
        <f t="shared" si="3"/>
        <v>#REF!</v>
      </c>
      <c r="H195" t="s">
        <v>785</v>
      </c>
      <c r="J195" t="e">
        <v>#REF!</v>
      </c>
      <c r="L195" t="e">
        <v>#REF!</v>
      </c>
    </row>
    <row r="196" spans="2:6" ht="12.75">
      <c r="B196">
        <f>+B191+1</f>
        <v>39</v>
      </c>
      <c r="C196" t="e">
        <v>#REF!</v>
      </c>
      <c r="D196" t="e">
        <f t="shared" si="3"/>
        <v>#REF!</v>
      </c>
      <c r="F196" t="e">
        <v>#REF!</v>
      </c>
    </row>
    <row r="197" spans="3:12" ht="12.75">
      <c r="C197" t="e">
        <v>#REF!</v>
      </c>
      <c r="D197" t="e">
        <f t="shared" si="3"/>
        <v>#REF!</v>
      </c>
      <c r="H197" t="s">
        <v>781</v>
      </c>
      <c r="J197" t="s">
        <v>782</v>
      </c>
      <c r="L197" t="e">
        <v>#REF!</v>
      </c>
    </row>
    <row r="198" spans="3:12" ht="12.75">
      <c r="C198" t="e">
        <v>#REF!</v>
      </c>
      <c r="D198" t="e">
        <f t="shared" si="3"/>
        <v>#REF!</v>
      </c>
      <c r="H198" t="s">
        <v>783</v>
      </c>
      <c r="J198" t="s">
        <v>784</v>
      </c>
      <c r="L198" t="e">
        <v>#REF!</v>
      </c>
    </row>
    <row r="199" spans="3:12" ht="12.75">
      <c r="C199" t="e">
        <v>#REF!</v>
      </c>
      <c r="D199" t="e">
        <f t="shared" si="3"/>
        <v>#REF!</v>
      </c>
      <c r="H199" t="s">
        <v>783</v>
      </c>
      <c r="J199" t="s">
        <v>769</v>
      </c>
      <c r="L199" t="e">
        <v>#REF!</v>
      </c>
    </row>
    <row r="200" spans="3:12" ht="12.75">
      <c r="C200" t="e">
        <v>#REF!</v>
      </c>
      <c r="D200" t="e">
        <f t="shared" si="3"/>
        <v>#REF!</v>
      </c>
      <c r="H200" t="s">
        <v>785</v>
      </c>
      <c r="J200" t="e">
        <v>#REF!</v>
      </c>
      <c r="L200" t="e">
        <v>#REF!</v>
      </c>
    </row>
    <row r="201" spans="2:4" ht="12.75">
      <c r="B201">
        <f>+B196+1</f>
        <v>40</v>
      </c>
      <c r="C201" t="e">
        <v>#REF!</v>
      </c>
      <c r="D201" t="e">
        <f t="shared" si="3"/>
        <v>#REF!</v>
      </c>
    </row>
    <row r="202" spans="3:12" ht="12.75">
      <c r="C202" t="e">
        <v>#REF!</v>
      </c>
      <c r="D202" t="e">
        <f t="shared" si="3"/>
        <v>#REF!</v>
      </c>
      <c r="H202" t="s">
        <v>781</v>
      </c>
      <c r="J202" t="s">
        <v>782</v>
      </c>
      <c r="L202">
        <v>14.76</v>
      </c>
    </row>
    <row r="203" spans="3:12" ht="12.75">
      <c r="C203" t="e">
        <v>#REF!</v>
      </c>
      <c r="D203" t="e">
        <f t="shared" si="3"/>
        <v>#REF!</v>
      </c>
      <c r="H203" t="s">
        <v>783</v>
      </c>
      <c r="J203" t="s">
        <v>784</v>
      </c>
      <c r="L203">
        <f>0.0185</f>
        <v>0.0185</v>
      </c>
    </row>
    <row r="204" spans="3:12" ht="12.75">
      <c r="C204" t="e">
        <v>#REF!</v>
      </c>
      <c r="D204" t="e">
        <f t="shared" si="3"/>
        <v>#REF!</v>
      </c>
      <c r="H204" t="s">
        <v>783</v>
      </c>
      <c r="J204" t="s">
        <v>769</v>
      </c>
      <c r="L204" t="e">
        <v>#REF!</v>
      </c>
    </row>
    <row r="205" spans="3:4" ht="12.75">
      <c r="C205" t="e">
        <v>#REF!</v>
      </c>
      <c r="D205" t="e">
        <f t="shared" si="3"/>
        <v>#REF!</v>
      </c>
    </row>
    <row r="206" spans="2:6" ht="12.75">
      <c r="B206">
        <f>+B201+1</f>
        <v>41</v>
      </c>
      <c r="C206" t="e">
        <v>#REF!</v>
      </c>
      <c r="D206" t="e">
        <f t="shared" si="3"/>
        <v>#REF!</v>
      </c>
      <c r="F206" t="e">
        <v>#REF!</v>
      </c>
    </row>
    <row r="207" spans="3:12" ht="12.75">
      <c r="C207" t="e">
        <v>#REF!</v>
      </c>
      <c r="D207" t="e">
        <f t="shared" si="3"/>
        <v>#REF!</v>
      </c>
      <c r="H207" t="s">
        <v>781</v>
      </c>
      <c r="J207" t="s">
        <v>782</v>
      </c>
      <c r="L207" t="e">
        <v>#REF!</v>
      </c>
    </row>
    <row r="208" spans="3:12" ht="12.75">
      <c r="C208" t="e">
        <v>#REF!</v>
      </c>
      <c r="D208" t="e">
        <f t="shared" si="3"/>
        <v>#REF!</v>
      </c>
      <c r="H208" t="s">
        <v>783</v>
      </c>
      <c r="J208" t="s">
        <v>784</v>
      </c>
      <c r="L208" t="e">
        <v>#REF!</v>
      </c>
    </row>
    <row r="209" spans="3:12" ht="12.75">
      <c r="C209" t="e">
        <v>#REF!</v>
      </c>
      <c r="D209" t="e">
        <f aca="true" t="shared" si="4" ref="D209:D272">IF(AND(ISBLANK(L209),C209="X"),"YES",IF(L209=0,"NO",IF(C209="X","YES","NO")))</f>
        <v>#REF!</v>
      </c>
      <c r="H209" t="s">
        <v>783</v>
      </c>
      <c r="J209" t="s">
        <v>769</v>
      </c>
      <c r="L209" t="e">
        <v>#REF!</v>
      </c>
    </row>
    <row r="210" spans="3:12" ht="12.75">
      <c r="C210" t="e">
        <v>#REF!</v>
      </c>
      <c r="D210" t="e">
        <f t="shared" si="4"/>
        <v>#REF!</v>
      </c>
      <c r="H210" t="s">
        <v>785</v>
      </c>
      <c r="J210" t="e">
        <v>#REF!</v>
      </c>
      <c r="L210" t="e">
        <v>#REF!</v>
      </c>
    </row>
    <row r="211" spans="2:6" ht="12.75">
      <c r="B211">
        <f>+B206+1</f>
        <v>42</v>
      </c>
      <c r="C211" t="e">
        <v>#REF!</v>
      </c>
      <c r="D211" t="e">
        <f t="shared" si="4"/>
        <v>#REF!</v>
      </c>
      <c r="F211" t="e">
        <v>#REF!</v>
      </c>
    </row>
    <row r="212" spans="3:12" ht="12.75">
      <c r="C212" t="e">
        <v>#REF!</v>
      </c>
      <c r="D212" t="e">
        <f t="shared" si="4"/>
        <v>#REF!</v>
      </c>
      <c r="H212" t="s">
        <v>781</v>
      </c>
      <c r="J212" t="s">
        <v>782</v>
      </c>
      <c r="L212" t="e">
        <v>#REF!</v>
      </c>
    </row>
    <row r="213" spans="3:12" ht="12.75">
      <c r="C213" t="e">
        <v>#REF!</v>
      </c>
      <c r="D213" t="e">
        <f t="shared" si="4"/>
        <v>#REF!</v>
      </c>
      <c r="H213" t="s">
        <v>783</v>
      </c>
      <c r="J213" t="s">
        <v>784</v>
      </c>
      <c r="L213" t="e">
        <v>#REF!</v>
      </c>
    </row>
    <row r="214" spans="3:12" ht="12.75">
      <c r="C214" t="e">
        <v>#REF!</v>
      </c>
      <c r="D214" t="e">
        <f t="shared" si="4"/>
        <v>#REF!</v>
      </c>
      <c r="H214" t="s">
        <v>783</v>
      </c>
      <c r="J214" t="s">
        <v>769</v>
      </c>
      <c r="L214" t="e">
        <v>#REF!</v>
      </c>
    </row>
    <row r="215" spans="3:12" ht="12.75">
      <c r="C215" t="e">
        <v>#REF!</v>
      </c>
      <c r="D215" t="e">
        <f t="shared" si="4"/>
        <v>#REF!</v>
      </c>
      <c r="H215" t="s">
        <v>785</v>
      </c>
      <c r="J215" t="e">
        <v>#REF!</v>
      </c>
      <c r="L215" t="e">
        <v>#REF!</v>
      </c>
    </row>
    <row r="216" spans="2:6" ht="12.75">
      <c r="B216">
        <f>+B211+1</f>
        <v>43</v>
      </c>
      <c r="C216" t="e">
        <v>#REF!</v>
      </c>
      <c r="D216" t="e">
        <f t="shared" si="4"/>
        <v>#REF!</v>
      </c>
      <c r="F216" t="e">
        <v>#REF!</v>
      </c>
    </row>
    <row r="217" spans="3:12" ht="12.75">
      <c r="C217" t="e">
        <v>#REF!</v>
      </c>
      <c r="D217" t="e">
        <f t="shared" si="4"/>
        <v>#REF!</v>
      </c>
      <c r="H217" t="s">
        <v>781</v>
      </c>
      <c r="J217" t="s">
        <v>782</v>
      </c>
      <c r="L217" t="e">
        <v>#REF!</v>
      </c>
    </row>
    <row r="218" spans="3:12" ht="12.75">
      <c r="C218" t="e">
        <v>#REF!</v>
      </c>
      <c r="D218" t="e">
        <f t="shared" si="4"/>
        <v>#REF!</v>
      </c>
      <c r="H218" t="s">
        <v>783</v>
      </c>
      <c r="J218" t="s">
        <v>784</v>
      </c>
      <c r="L218" t="e">
        <v>#REF!</v>
      </c>
    </row>
    <row r="219" spans="3:12" ht="12.75">
      <c r="C219" t="e">
        <v>#REF!</v>
      </c>
      <c r="D219" t="e">
        <f t="shared" si="4"/>
        <v>#REF!</v>
      </c>
      <c r="H219" t="s">
        <v>783</v>
      </c>
      <c r="J219" t="s">
        <v>769</v>
      </c>
      <c r="L219" t="e">
        <v>#REF!</v>
      </c>
    </row>
    <row r="220" spans="3:12" ht="12.75">
      <c r="C220" t="e">
        <v>#REF!</v>
      </c>
      <c r="D220" t="e">
        <f t="shared" si="4"/>
        <v>#REF!</v>
      </c>
      <c r="H220" t="s">
        <v>785</v>
      </c>
      <c r="J220" t="e">
        <v>#REF!</v>
      </c>
      <c r="L220" t="e">
        <v>#REF!</v>
      </c>
    </row>
    <row r="221" spans="2:6" ht="12.75">
      <c r="B221">
        <f>+B216+1</f>
        <v>44</v>
      </c>
      <c r="C221" t="e">
        <v>#REF!</v>
      </c>
      <c r="D221" t="e">
        <f t="shared" si="4"/>
        <v>#REF!</v>
      </c>
      <c r="F221" t="e">
        <v>#REF!</v>
      </c>
    </row>
    <row r="222" spans="3:12" ht="12.75">
      <c r="C222" t="e">
        <v>#REF!</v>
      </c>
      <c r="D222" t="e">
        <f t="shared" si="4"/>
        <v>#REF!</v>
      </c>
      <c r="H222" t="s">
        <v>781</v>
      </c>
      <c r="J222" t="s">
        <v>782</v>
      </c>
      <c r="L222" t="e">
        <v>#REF!</v>
      </c>
    </row>
    <row r="223" spans="3:12" ht="12.75">
      <c r="C223" t="e">
        <v>#REF!</v>
      </c>
      <c r="D223" t="e">
        <f t="shared" si="4"/>
        <v>#REF!</v>
      </c>
      <c r="H223" t="s">
        <v>783</v>
      </c>
      <c r="J223" t="s">
        <v>784</v>
      </c>
      <c r="L223" t="e">
        <v>#REF!</v>
      </c>
    </row>
    <row r="224" spans="3:12" ht="12.75">
      <c r="C224" t="e">
        <v>#REF!</v>
      </c>
      <c r="D224" t="e">
        <f t="shared" si="4"/>
        <v>#REF!</v>
      </c>
      <c r="H224" t="s">
        <v>783</v>
      </c>
      <c r="J224" t="s">
        <v>769</v>
      </c>
      <c r="L224" t="e">
        <v>#REF!</v>
      </c>
    </row>
    <row r="225" spans="3:12" ht="12.75">
      <c r="C225" t="e">
        <v>#REF!</v>
      </c>
      <c r="D225" t="e">
        <f t="shared" si="4"/>
        <v>#REF!</v>
      </c>
      <c r="H225" t="s">
        <v>785</v>
      </c>
      <c r="J225" t="e">
        <v>#REF!</v>
      </c>
      <c r="L225" t="e">
        <v>#REF!</v>
      </c>
    </row>
    <row r="226" spans="2:6" ht="12.75">
      <c r="B226">
        <f>+B221+1</f>
        <v>45</v>
      </c>
      <c r="C226" t="e">
        <v>#REF!</v>
      </c>
      <c r="D226" t="e">
        <f t="shared" si="4"/>
        <v>#REF!</v>
      </c>
      <c r="F226" t="e">
        <v>#REF!</v>
      </c>
    </row>
    <row r="227" spans="3:12" ht="12.75">
      <c r="C227" t="e">
        <v>#REF!</v>
      </c>
      <c r="D227" t="e">
        <f t="shared" si="4"/>
        <v>#REF!</v>
      </c>
      <c r="H227" t="s">
        <v>781</v>
      </c>
      <c r="J227" t="s">
        <v>782</v>
      </c>
      <c r="L227" t="e">
        <v>#REF!</v>
      </c>
    </row>
    <row r="228" spans="3:12" ht="12.75">
      <c r="C228" t="e">
        <v>#REF!</v>
      </c>
      <c r="D228" t="e">
        <f t="shared" si="4"/>
        <v>#REF!</v>
      </c>
      <c r="H228" t="s">
        <v>783</v>
      </c>
      <c r="J228" t="s">
        <v>784</v>
      </c>
      <c r="L228" t="e">
        <v>#REF!</v>
      </c>
    </row>
    <row r="229" spans="3:12" ht="12.75">
      <c r="C229" t="e">
        <v>#REF!</v>
      </c>
      <c r="D229" t="e">
        <f t="shared" si="4"/>
        <v>#REF!</v>
      </c>
      <c r="H229" t="s">
        <v>783</v>
      </c>
      <c r="J229" t="s">
        <v>769</v>
      </c>
      <c r="L229" t="e">
        <v>#REF!</v>
      </c>
    </row>
    <row r="230" spans="3:12" ht="12.75">
      <c r="C230" t="e">
        <v>#REF!</v>
      </c>
      <c r="D230" t="e">
        <f t="shared" si="4"/>
        <v>#REF!</v>
      </c>
      <c r="H230" t="s">
        <v>785</v>
      </c>
      <c r="J230" t="e">
        <v>#REF!</v>
      </c>
      <c r="L230" t="e">
        <v>#REF!</v>
      </c>
    </row>
    <row r="231" spans="2:6" ht="12.75">
      <c r="B231">
        <f>+B226+1</f>
        <v>46</v>
      </c>
      <c r="C231" t="e">
        <v>#REF!</v>
      </c>
      <c r="D231" t="e">
        <f t="shared" si="4"/>
        <v>#REF!</v>
      </c>
      <c r="F231" t="e">
        <v>#REF!</v>
      </c>
    </row>
    <row r="232" spans="3:12" ht="12.75">
      <c r="C232" t="e">
        <v>#REF!</v>
      </c>
      <c r="D232" t="e">
        <f t="shared" si="4"/>
        <v>#REF!</v>
      </c>
      <c r="H232" t="s">
        <v>781</v>
      </c>
      <c r="J232" t="s">
        <v>782</v>
      </c>
      <c r="L232" t="e">
        <v>#REF!</v>
      </c>
    </row>
    <row r="233" spans="3:12" ht="12.75">
      <c r="C233" t="e">
        <v>#REF!</v>
      </c>
      <c r="D233" t="e">
        <f t="shared" si="4"/>
        <v>#REF!</v>
      </c>
      <c r="H233" t="s">
        <v>783</v>
      </c>
      <c r="J233" t="s">
        <v>784</v>
      </c>
      <c r="L233" t="e">
        <v>#REF!</v>
      </c>
    </row>
    <row r="234" spans="3:12" ht="12.75">
      <c r="C234" t="e">
        <v>#REF!</v>
      </c>
      <c r="D234" t="e">
        <f t="shared" si="4"/>
        <v>#REF!</v>
      </c>
      <c r="H234" t="s">
        <v>783</v>
      </c>
      <c r="J234" t="s">
        <v>769</v>
      </c>
      <c r="L234" t="e">
        <v>#REF!</v>
      </c>
    </row>
    <row r="235" spans="3:12" ht="12.75">
      <c r="C235" t="e">
        <v>#REF!</v>
      </c>
      <c r="D235" t="e">
        <f t="shared" si="4"/>
        <v>#REF!</v>
      </c>
      <c r="H235" t="s">
        <v>785</v>
      </c>
      <c r="J235" t="e">
        <v>#REF!</v>
      </c>
      <c r="L235" t="e">
        <v>#REF!</v>
      </c>
    </row>
    <row r="236" spans="2:6" ht="12.75">
      <c r="B236">
        <f>+B231+1</f>
        <v>47</v>
      </c>
      <c r="C236" t="e">
        <v>#REF!</v>
      </c>
      <c r="D236" t="e">
        <f t="shared" si="4"/>
        <v>#REF!</v>
      </c>
      <c r="F236" t="e">
        <v>#REF!</v>
      </c>
    </row>
    <row r="237" spans="3:12" ht="12.75">
      <c r="C237" t="e">
        <v>#REF!</v>
      </c>
      <c r="D237" t="e">
        <f t="shared" si="4"/>
        <v>#REF!</v>
      </c>
      <c r="H237" t="s">
        <v>781</v>
      </c>
      <c r="J237" t="s">
        <v>782</v>
      </c>
      <c r="L237" t="e">
        <v>#REF!</v>
      </c>
    </row>
    <row r="238" spans="3:12" ht="12.75">
      <c r="C238" t="e">
        <v>#REF!</v>
      </c>
      <c r="D238" t="e">
        <f t="shared" si="4"/>
        <v>#REF!</v>
      </c>
      <c r="H238" t="s">
        <v>783</v>
      </c>
      <c r="J238" t="s">
        <v>784</v>
      </c>
      <c r="L238" t="e">
        <v>#REF!</v>
      </c>
    </row>
    <row r="239" spans="3:12" ht="12.75">
      <c r="C239" t="e">
        <v>#REF!</v>
      </c>
      <c r="D239" t="e">
        <f t="shared" si="4"/>
        <v>#REF!</v>
      </c>
      <c r="H239" t="s">
        <v>783</v>
      </c>
      <c r="J239" t="s">
        <v>769</v>
      </c>
      <c r="L239" t="e">
        <v>#REF!</v>
      </c>
    </row>
    <row r="240" spans="3:12" ht="12.75">
      <c r="C240" t="e">
        <v>#REF!</v>
      </c>
      <c r="D240" t="e">
        <f t="shared" si="4"/>
        <v>#REF!</v>
      </c>
      <c r="H240" t="s">
        <v>785</v>
      </c>
      <c r="J240" t="e">
        <v>#REF!</v>
      </c>
      <c r="L240" t="e">
        <v>#REF!</v>
      </c>
    </row>
    <row r="241" spans="2:6" ht="12.75">
      <c r="B241">
        <f>+B236+1</f>
        <v>48</v>
      </c>
      <c r="C241" t="e">
        <v>#REF!</v>
      </c>
      <c r="D241" t="e">
        <f t="shared" si="4"/>
        <v>#REF!</v>
      </c>
      <c r="F241" t="e">
        <v>#REF!</v>
      </c>
    </row>
    <row r="242" spans="3:12" ht="12.75">
      <c r="C242" t="e">
        <v>#REF!</v>
      </c>
      <c r="D242" t="e">
        <f t="shared" si="4"/>
        <v>#REF!</v>
      </c>
      <c r="H242" t="s">
        <v>781</v>
      </c>
      <c r="J242" t="s">
        <v>782</v>
      </c>
      <c r="L242" t="e">
        <v>#REF!</v>
      </c>
    </row>
    <row r="243" spans="3:12" ht="12.75">
      <c r="C243" t="e">
        <v>#REF!</v>
      </c>
      <c r="D243" t="e">
        <f t="shared" si="4"/>
        <v>#REF!</v>
      </c>
      <c r="H243" t="s">
        <v>783</v>
      </c>
      <c r="J243" t="s">
        <v>784</v>
      </c>
      <c r="L243" t="e">
        <v>#REF!</v>
      </c>
    </row>
    <row r="244" spans="3:12" ht="12.75">
      <c r="C244" t="e">
        <v>#REF!</v>
      </c>
      <c r="D244" t="e">
        <f t="shared" si="4"/>
        <v>#REF!</v>
      </c>
      <c r="H244" t="s">
        <v>783</v>
      </c>
      <c r="J244" t="s">
        <v>769</v>
      </c>
      <c r="L244" t="e">
        <v>#REF!</v>
      </c>
    </row>
    <row r="245" spans="3:12" ht="12.75">
      <c r="C245" t="e">
        <v>#REF!</v>
      </c>
      <c r="D245" t="e">
        <f t="shared" si="4"/>
        <v>#REF!</v>
      </c>
      <c r="H245" t="s">
        <v>785</v>
      </c>
      <c r="J245" t="e">
        <v>#REF!</v>
      </c>
      <c r="L245" t="e">
        <v>#REF!</v>
      </c>
    </row>
    <row r="246" spans="2:6" ht="12.75">
      <c r="B246">
        <f>+B241+1</f>
        <v>49</v>
      </c>
      <c r="C246" t="e">
        <v>#REF!</v>
      </c>
      <c r="D246" t="e">
        <f t="shared" si="4"/>
        <v>#REF!</v>
      </c>
      <c r="F246" t="e">
        <v>#REF!</v>
      </c>
    </row>
    <row r="247" spans="3:12" ht="12.75">
      <c r="C247" t="e">
        <v>#REF!</v>
      </c>
      <c r="D247" t="e">
        <f t="shared" si="4"/>
        <v>#REF!</v>
      </c>
      <c r="H247" t="s">
        <v>781</v>
      </c>
      <c r="J247" t="s">
        <v>782</v>
      </c>
      <c r="L247" t="e">
        <v>#REF!</v>
      </c>
    </row>
    <row r="248" spans="3:12" ht="12.75">
      <c r="C248" t="e">
        <v>#REF!</v>
      </c>
      <c r="D248" t="e">
        <f t="shared" si="4"/>
        <v>#REF!</v>
      </c>
      <c r="H248" t="s">
        <v>783</v>
      </c>
      <c r="J248" t="s">
        <v>784</v>
      </c>
      <c r="L248" t="e">
        <v>#REF!</v>
      </c>
    </row>
    <row r="249" spans="3:12" ht="12.75">
      <c r="C249" t="e">
        <v>#REF!</v>
      </c>
      <c r="D249" t="e">
        <f t="shared" si="4"/>
        <v>#REF!</v>
      </c>
      <c r="H249" t="s">
        <v>783</v>
      </c>
      <c r="J249" t="s">
        <v>769</v>
      </c>
      <c r="L249" t="e">
        <v>#REF!</v>
      </c>
    </row>
    <row r="250" spans="3:12" ht="12.75">
      <c r="C250" t="e">
        <v>#REF!</v>
      </c>
      <c r="D250" t="e">
        <f t="shared" si="4"/>
        <v>#REF!</v>
      </c>
      <c r="H250" t="s">
        <v>785</v>
      </c>
      <c r="J250" t="e">
        <v>#REF!</v>
      </c>
      <c r="L250" t="e">
        <v>#REF!</v>
      </c>
    </row>
    <row r="251" spans="2:6" ht="12.75">
      <c r="B251">
        <f>+B246+1</f>
        <v>50</v>
      </c>
      <c r="C251" t="e">
        <v>#REF!</v>
      </c>
      <c r="D251" t="e">
        <f t="shared" si="4"/>
        <v>#REF!</v>
      </c>
      <c r="F251" t="e">
        <v>#REF!</v>
      </c>
    </row>
    <row r="252" spans="3:12" ht="12.75">
      <c r="C252" t="e">
        <v>#REF!</v>
      </c>
      <c r="D252" t="e">
        <f t="shared" si="4"/>
        <v>#REF!</v>
      </c>
      <c r="H252" t="s">
        <v>781</v>
      </c>
      <c r="J252" t="s">
        <v>782</v>
      </c>
      <c r="L252" t="e">
        <v>#REF!</v>
      </c>
    </row>
    <row r="253" spans="3:12" ht="12.75">
      <c r="C253" t="e">
        <v>#REF!</v>
      </c>
      <c r="D253" t="e">
        <f t="shared" si="4"/>
        <v>#REF!</v>
      </c>
      <c r="H253" t="s">
        <v>783</v>
      </c>
      <c r="J253" t="s">
        <v>784</v>
      </c>
      <c r="L253" t="e">
        <v>#REF!</v>
      </c>
    </row>
    <row r="254" spans="3:12" ht="12.75">
      <c r="C254" t="e">
        <v>#REF!</v>
      </c>
      <c r="D254" t="e">
        <f t="shared" si="4"/>
        <v>#REF!</v>
      </c>
      <c r="H254" t="s">
        <v>783</v>
      </c>
      <c r="J254" t="s">
        <v>769</v>
      </c>
      <c r="L254" t="e">
        <v>#REF!</v>
      </c>
    </row>
    <row r="255" spans="3:12" ht="12.75">
      <c r="C255" t="e">
        <v>#REF!</v>
      </c>
      <c r="D255" t="e">
        <f t="shared" si="4"/>
        <v>#REF!</v>
      </c>
      <c r="H255" t="s">
        <v>785</v>
      </c>
      <c r="J255" t="e">
        <v>#REF!</v>
      </c>
      <c r="L255" t="e">
        <v>#REF!</v>
      </c>
    </row>
    <row r="256" spans="2:6" ht="12.75">
      <c r="B256">
        <f>+B251+1</f>
        <v>51</v>
      </c>
      <c r="C256" t="e">
        <v>#REF!</v>
      </c>
      <c r="D256" t="e">
        <f t="shared" si="4"/>
        <v>#REF!</v>
      </c>
      <c r="F256" t="e">
        <v>#REF!</v>
      </c>
    </row>
    <row r="257" spans="3:12" ht="12.75">
      <c r="C257" t="e">
        <v>#REF!</v>
      </c>
      <c r="D257" t="e">
        <f t="shared" si="4"/>
        <v>#REF!</v>
      </c>
      <c r="H257" t="s">
        <v>781</v>
      </c>
      <c r="J257" t="s">
        <v>782</v>
      </c>
      <c r="L257" t="e">
        <v>#REF!</v>
      </c>
    </row>
    <row r="258" spans="3:12" ht="12.75">
      <c r="C258" t="e">
        <v>#REF!</v>
      </c>
      <c r="D258" t="e">
        <f t="shared" si="4"/>
        <v>#REF!</v>
      </c>
      <c r="H258" t="s">
        <v>783</v>
      </c>
      <c r="J258" t="s">
        <v>784</v>
      </c>
      <c r="L258" t="e">
        <v>#REF!</v>
      </c>
    </row>
    <row r="259" spans="3:12" ht="12.75">
      <c r="C259" t="e">
        <v>#REF!</v>
      </c>
      <c r="D259" t="e">
        <f t="shared" si="4"/>
        <v>#REF!</v>
      </c>
      <c r="H259" t="s">
        <v>783</v>
      </c>
      <c r="J259" t="s">
        <v>769</v>
      </c>
      <c r="L259" t="e">
        <v>#REF!</v>
      </c>
    </row>
    <row r="260" spans="3:12" ht="12.75">
      <c r="C260" t="e">
        <v>#REF!</v>
      </c>
      <c r="D260" t="e">
        <f t="shared" si="4"/>
        <v>#REF!</v>
      </c>
      <c r="H260" t="s">
        <v>785</v>
      </c>
      <c r="J260" t="e">
        <v>#REF!</v>
      </c>
      <c r="L260" t="e">
        <v>#REF!</v>
      </c>
    </row>
    <row r="261" spans="2:4" ht="12.75">
      <c r="B261">
        <f>+B256+1</f>
        <v>52</v>
      </c>
      <c r="C261" t="e">
        <v>#REF!</v>
      </c>
      <c r="D261" t="e">
        <f t="shared" si="4"/>
        <v>#REF!</v>
      </c>
    </row>
    <row r="262" spans="3:12" ht="12.75">
      <c r="C262" t="e">
        <v>#REF!</v>
      </c>
      <c r="D262" t="e">
        <f t="shared" si="4"/>
        <v>#REF!</v>
      </c>
      <c r="H262" t="s">
        <v>781</v>
      </c>
      <c r="J262" t="s">
        <v>782</v>
      </c>
      <c r="L262">
        <v>251.21</v>
      </c>
    </row>
    <row r="263" spans="3:12" ht="12.75">
      <c r="C263" t="e">
        <v>#REF!</v>
      </c>
      <c r="D263" t="e">
        <f t="shared" si="4"/>
        <v>#REF!</v>
      </c>
      <c r="H263" t="s">
        <v>783</v>
      </c>
      <c r="J263" t="s">
        <v>784</v>
      </c>
      <c r="L263" t="e">
        <v>#REF!</v>
      </c>
    </row>
    <row r="264" spans="3:12" ht="12.75">
      <c r="C264" t="e">
        <v>#REF!</v>
      </c>
      <c r="D264" t="e">
        <f t="shared" si="4"/>
        <v>#REF!</v>
      </c>
      <c r="H264" t="s">
        <v>783</v>
      </c>
      <c r="J264" t="s">
        <v>769</v>
      </c>
      <c r="L264">
        <v>3.038</v>
      </c>
    </row>
    <row r="265" spans="3:4" ht="12.75">
      <c r="C265" t="e">
        <v>#REF!</v>
      </c>
      <c r="D265" t="e">
        <f t="shared" si="4"/>
        <v>#REF!</v>
      </c>
    </row>
    <row r="266" spans="2:6" ht="12.75">
      <c r="B266">
        <f>+B261+1</f>
        <v>53</v>
      </c>
      <c r="C266" t="e">
        <v>#REF!</v>
      </c>
      <c r="D266" t="e">
        <f t="shared" si="4"/>
        <v>#REF!</v>
      </c>
      <c r="F266" t="e">
        <v>#REF!</v>
      </c>
    </row>
    <row r="267" spans="3:12" ht="12.75">
      <c r="C267" t="e">
        <v>#REF!</v>
      </c>
      <c r="D267" t="e">
        <f t="shared" si="4"/>
        <v>#REF!</v>
      </c>
      <c r="H267" t="s">
        <v>781</v>
      </c>
      <c r="J267" t="s">
        <v>782</v>
      </c>
      <c r="L267" t="e">
        <v>#REF!</v>
      </c>
    </row>
    <row r="268" spans="3:12" ht="12.75">
      <c r="C268" t="e">
        <v>#REF!</v>
      </c>
      <c r="D268" t="e">
        <f t="shared" si="4"/>
        <v>#REF!</v>
      </c>
      <c r="H268" t="s">
        <v>783</v>
      </c>
      <c r="J268" t="s">
        <v>784</v>
      </c>
      <c r="L268" t="e">
        <v>#REF!</v>
      </c>
    </row>
    <row r="269" spans="3:12" ht="12.75">
      <c r="C269" t="e">
        <v>#REF!</v>
      </c>
      <c r="D269" t="e">
        <f t="shared" si="4"/>
        <v>#REF!</v>
      </c>
      <c r="H269" t="s">
        <v>783</v>
      </c>
      <c r="J269" t="s">
        <v>769</v>
      </c>
      <c r="L269" t="e">
        <v>#REF!</v>
      </c>
    </row>
    <row r="270" spans="3:12" ht="12.75">
      <c r="C270" t="e">
        <v>#REF!</v>
      </c>
      <c r="D270" t="e">
        <f t="shared" si="4"/>
        <v>#REF!</v>
      </c>
      <c r="H270" t="s">
        <v>785</v>
      </c>
      <c r="J270" t="e">
        <v>#REF!</v>
      </c>
      <c r="L270" t="e">
        <v>#REF!</v>
      </c>
    </row>
    <row r="271" spans="2:6" ht="12.75">
      <c r="B271">
        <f>+B266+1</f>
        <v>54</v>
      </c>
      <c r="C271" t="e">
        <v>#REF!</v>
      </c>
      <c r="D271" t="e">
        <f t="shared" si="4"/>
        <v>#REF!</v>
      </c>
      <c r="F271" t="e">
        <v>#REF!</v>
      </c>
    </row>
    <row r="272" spans="3:12" ht="12.75">
      <c r="C272" t="e">
        <v>#REF!</v>
      </c>
      <c r="D272" t="e">
        <f t="shared" si="4"/>
        <v>#REF!</v>
      </c>
      <c r="H272" t="s">
        <v>781</v>
      </c>
      <c r="J272" t="s">
        <v>782</v>
      </c>
      <c r="L272" t="e">
        <v>#REF!</v>
      </c>
    </row>
    <row r="273" spans="3:12" ht="12.75">
      <c r="C273" t="e">
        <v>#REF!</v>
      </c>
      <c r="D273" t="e">
        <f aca="true" t="shared" si="5" ref="D273:D336">IF(AND(ISBLANK(L273),C273="X"),"YES",IF(L273=0,"NO",IF(C273="X","YES","NO")))</f>
        <v>#REF!</v>
      </c>
      <c r="H273" t="s">
        <v>783</v>
      </c>
      <c r="J273" t="s">
        <v>784</v>
      </c>
      <c r="L273" t="e">
        <v>#REF!</v>
      </c>
    </row>
    <row r="274" spans="3:12" ht="12.75">
      <c r="C274" t="e">
        <v>#REF!</v>
      </c>
      <c r="D274" t="e">
        <f t="shared" si="5"/>
        <v>#REF!</v>
      </c>
      <c r="H274" t="s">
        <v>783</v>
      </c>
      <c r="J274" t="s">
        <v>769</v>
      </c>
      <c r="L274" t="e">
        <v>#REF!</v>
      </c>
    </row>
    <row r="275" spans="3:12" ht="12.75">
      <c r="C275" t="e">
        <v>#REF!</v>
      </c>
      <c r="D275" t="e">
        <f t="shared" si="5"/>
        <v>#REF!</v>
      </c>
      <c r="H275" t="s">
        <v>785</v>
      </c>
      <c r="J275" t="e">
        <v>#REF!</v>
      </c>
      <c r="L275" t="e">
        <v>#REF!</v>
      </c>
    </row>
    <row r="276" spans="2:6" ht="12.75">
      <c r="B276">
        <f>+B271+1</f>
        <v>55</v>
      </c>
      <c r="C276" t="e">
        <v>#REF!</v>
      </c>
      <c r="D276" t="e">
        <f t="shared" si="5"/>
        <v>#REF!</v>
      </c>
      <c r="F276" t="e">
        <v>#REF!</v>
      </c>
    </row>
    <row r="277" spans="3:12" ht="12.75">
      <c r="C277" t="e">
        <v>#REF!</v>
      </c>
      <c r="D277" t="e">
        <f t="shared" si="5"/>
        <v>#REF!</v>
      </c>
      <c r="H277" t="s">
        <v>781</v>
      </c>
      <c r="J277" t="s">
        <v>782</v>
      </c>
      <c r="L277" t="e">
        <v>#REF!</v>
      </c>
    </row>
    <row r="278" spans="3:12" ht="12.75">
      <c r="C278" t="e">
        <v>#REF!</v>
      </c>
      <c r="D278" t="e">
        <f t="shared" si="5"/>
        <v>#REF!</v>
      </c>
      <c r="H278" t="s">
        <v>783</v>
      </c>
      <c r="J278" t="s">
        <v>784</v>
      </c>
      <c r="L278" t="e">
        <v>#REF!</v>
      </c>
    </row>
    <row r="279" spans="3:12" ht="12.75">
      <c r="C279" t="e">
        <v>#REF!</v>
      </c>
      <c r="D279" t="e">
        <f t="shared" si="5"/>
        <v>#REF!</v>
      </c>
      <c r="H279" t="s">
        <v>783</v>
      </c>
      <c r="J279" t="s">
        <v>769</v>
      </c>
      <c r="L279" t="e">
        <v>#REF!</v>
      </c>
    </row>
    <row r="280" spans="3:12" ht="12.75">
      <c r="C280" t="e">
        <v>#REF!</v>
      </c>
      <c r="D280" t="e">
        <f t="shared" si="5"/>
        <v>#REF!</v>
      </c>
      <c r="H280" t="s">
        <v>785</v>
      </c>
      <c r="J280" t="e">
        <v>#REF!</v>
      </c>
      <c r="L280" t="e">
        <v>#REF!</v>
      </c>
    </row>
    <row r="281" spans="2:4" ht="12.75">
      <c r="B281">
        <f>+B276+1</f>
        <v>56</v>
      </c>
      <c r="C281" t="e">
        <v>#REF!</v>
      </c>
      <c r="D281" t="e">
        <f t="shared" si="5"/>
        <v>#REF!</v>
      </c>
    </row>
    <row r="282" spans="3:12" ht="12.75">
      <c r="C282" t="e">
        <v>#REF!</v>
      </c>
      <c r="D282" t="e">
        <f t="shared" si="5"/>
        <v>#REF!</v>
      </c>
      <c r="H282" t="s">
        <v>781</v>
      </c>
      <c r="J282" t="s">
        <v>782</v>
      </c>
      <c r="L282">
        <v>4039.33</v>
      </c>
    </row>
    <row r="283" spans="3:12" ht="12.75">
      <c r="C283" t="e">
        <v>#REF!</v>
      </c>
      <c r="D283" t="e">
        <f t="shared" si="5"/>
        <v>#REF!</v>
      </c>
      <c r="H283" t="s">
        <v>783</v>
      </c>
      <c r="J283" t="s">
        <v>784</v>
      </c>
      <c r="L283" t="e">
        <v>#REF!</v>
      </c>
    </row>
    <row r="284" spans="3:12" ht="12.75">
      <c r="C284" t="e">
        <v>#REF!</v>
      </c>
      <c r="D284" t="e">
        <f t="shared" si="5"/>
        <v>#REF!</v>
      </c>
      <c r="H284" t="s">
        <v>783</v>
      </c>
      <c r="J284" t="s">
        <v>769</v>
      </c>
      <c r="L284">
        <v>2.9014</v>
      </c>
    </row>
    <row r="285" spans="3:4" ht="12.75">
      <c r="C285" t="e">
        <v>#REF!</v>
      </c>
      <c r="D285" t="e">
        <f t="shared" si="5"/>
        <v>#REF!</v>
      </c>
    </row>
    <row r="286" spans="2:6" ht="12.75">
      <c r="B286">
        <f>+B281+1</f>
        <v>57</v>
      </c>
      <c r="C286" t="e">
        <v>#REF!</v>
      </c>
      <c r="D286" t="e">
        <f t="shared" si="5"/>
        <v>#REF!</v>
      </c>
      <c r="F286" t="e">
        <v>#REF!</v>
      </c>
    </row>
    <row r="287" spans="3:12" ht="12.75">
      <c r="C287" t="e">
        <v>#REF!</v>
      </c>
      <c r="D287" t="e">
        <f t="shared" si="5"/>
        <v>#REF!</v>
      </c>
      <c r="H287" t="s">
        <v>781</v>
      </c>
      <c r="J287" t="s">
        <v>782</v>
      </c>
      <c r="L287" t="e">
        <v>#REF!</v>
      </c>
    </row>
    <row r="288" spans="3:12" ht="12.75">
      <c r="C288" t="e">
        <v>#REF!</v>
      </c>
      <c r="D288" t="e">
        <f t="shared" si="5"/>
        <v>#REF!</v>
      </c>
      <c r="H288" t="s">
        <v>783</v>
      </c>
      <c r="J288" t="s">
        <v>784</v>
      </c>
      <c r="L288" t="e">
        <v>#REF!</v>
      </c>
    </row>
    <row r="289" spans="3:12" ht="12.75">
      <c r="C289" t="e">
        <v>#REF!</v>
      </c>
      <c r="D289" t="e">
        <f t="shared" si="5"/>
        <v>#REF!</v>
      </c>
      <c r="H289" t="s">
        <v>783</v>
      </c>
      <c r="J289" t="s">
        <v>769</v>
      </c>
      <c r="L289" t="e">
        <v>#REF!</v>
      </c>
    </row>
    <row r="290" spans="3:12" ht="12.75">
      <c r="C290" t="e">
        <v>#REF!</v>
      </c>
      <c r="D290" t="e">
        <f t="shared" si="5"/>
        <v>#REF!</v>
      </c>
      <c r="H290" t="s">
        <v>785</v>
      </c>
      <c r="J290" t="e">
        <v>#REF!</v>
      </c>
      <c r="L290" t="e">
        <v>#REF!</v>
      </c>
    </row>
    <row r="291" spans="2:6" ht="12.75">
      <c r="B291">
        <f>+B286+1</f>
        <v>58</v>
      </c>
      <c r="C291" t="e">
        <v>#REF!</v>
      </c>
      <c r="D291" t="e">
        <f t="shared" si="5"/>
        <v>#REF!</v>
      </c>
      <c r="F291" t="e">
        <v>#REF!</v>
      </c>
    </row>
    <row r="292" spans="3:12" ht="12.75">
      <c r="C292" t="e">
        <v>#REF!</v>
      </c>
      <c r="D292" t="e">
        <f t="shared" si="5"/>
        <v>#REF!</v>
      </c>
      <c r="H292" t="s">
        <v>781</v>
      </c>
      <c r="J292" t="s">
        <v>782</v>
      </c>
      <c r="L292" t="e">
        <v>#REF!</v>
      </c>
    </row>
    <row r="293" spans="3:12" ht="12.75">
      <c r="C293" t="e">
        <v>#REF!</v>
      </c>
      <c r="D293" t="e">
        <f t="shared" si="5"/>
        <v>#REF!</v>
      </c>
      <c r="H293" t="s">
        <v>783</v>
      </c>
      <c r="J293" t="s">
        <v>784</v>
      </c>
      <c r="L293" t="e">
        <v>#REF!</v>
      </c>
    </row>
    <row r="294" spans="3:12" ht="12.75">
      <c r="C294" t="e">
        <v>#REF!</v>
      </c>
      <c r="D294" t="e">
        <f t="shared" si="5"/>
        <v>#REF!</v>
      </c>
      <c r="H294" t="s">
        <v>783</v>
      </c>
      <c r="J294" t="s">
        <v>769</v>
      </c>
      <c r="L294" t="e">
        <v>#REF!</v>
      </c>
    </row>
    <row r="295" spans="3:12" ht="12.75">
      <c r="C295" t="e">
        <v>#REF!</v>
      </c>
      <c r="D295" t="e">
        <f t="shared" si="5"/>
        <v>#REF!</v>
      </c>
      <c r="H295" t="s">
        <v>785</v>
      </c>
      <c r="J295" t="e">
        <v>#REF!</v>
      </c>
      <c r="L295" t="e">
        <v>#REF!</v>
      </c>
    </row>
    <row r="296" spans="2:6" ht="12.75">
      <c r="B296">
        <f>+B291+1</f>
        <v>59</v>
      </c>
      <c r="C296" t="e">
        <v>#REF!</v>
      </c>
      <c r="D296" t="e">
        <f t="shared" si="5"/>
        <v>#REF!</v>
      </c>
      <c r="F296" t="e">
        <v>#REF!</v>
      </c>
    </row>
    <row r="297" spans="3:12" ht="12.75">
      <c r="C297" t="e">
        <v>#REF!</v>
      </c>
      <c r="D297" t="e">
        <f t="shared" si="5"/>
        <v>#REF!</v>
      </c>
      <c r="H297" t="s">
        <v>781</v>
      </c>
      <c r="J297" t="s">
        <v>782</v>
      </c>
      <c r="L297" t="e">
        <v>#REF!</v>
      </c>
    </row>
    <row r="298" spans="3:12" ht="12.75">
      <c r="C298" t="e">
        <v>#REF!</v>
      </c>
      <c r="D298" t="e">
        <f t="shared" si="5"/>
        <v>#REF!</v>
      </c>
      <c r="H298" t="s">
        <v>783</v>
      </c>
      <c r="J298" t="s">
        <v>784</v>
      </c>
      <c r="L298" t="e">
        <v>#REF!</v>
      </c>
    </row>
    <row r="299" spans="3:12" ht="12.75">
      <c r="C299" t="e">
        <v>#REF!</v>
      </c>
      <c r="D299" t="e">
        <f t="shared" si="5"/>
        <v>#REF!</v>
      </c>
      <c r="H299" t="s">
        <v>783</v>
      </c>
      <c r="J299" t="s">
        <v>769</v>
      </c>
      <c r="L299" t="e">
        <v>#REF!</v>
      </c>
    </row>
    <row r="300" spans="3:12" ht="12.75">
      <c r="C300" t="e">
        <v>#REF!</v>
      </c>
      <c r="D300" t="e">
        <f t="shared" si="5"/>
        <v>#REF!</v>
      </c>
      <c r="H300" t="s">
        <v>785</v>
      </c>
      <c r="J300" t="e">
        <v>#REF!</v>
      </c>
      <c r="L300" t="e">
        <v>#REF!</v>
      </c>
    </row>
    <row r="301" spans="2:6" ht="12.75">
      <c r="B301">
        <f>+B296+1</f>
        <v>60</v>
      </c>
      <c r="C301" t="e">
        <v>#REF!</v>
      </c>
      <c r="D301" t="e">
        <f t="shared" si="5"/>
        <v>#REF!</v>
      </c>
      <c r="F301" t="e">
        <v>#REF!</v>
      </c>
    </row>
    <row r="302" spans="3:12" ht="12.75">
      <c r="C302" t="e">
        <v>#REF!</v>
      </c>
      <c r="D302" t="e">
        <f t="shared" si="5"/>
        <v>#REF!</v>
      </c>
      <c r="H302" t="s">
        <v>781</v>
      </c>
      <c r="J302" t="s">
        <v>782</v>
      </c>
      <c r="L302" t="e">
        <v>#REF!</v>
      </c>
    </row>
    <row r="303" spans="3:12" ht="12.75">
      <c r="C303" t="e">
        <v>#REF!</v>
      </c>
      <c r="D303" t="e">
        <f t="shared" si="5"/>
        <v>#REF!</v>
      </c>
      <c r="H303" t="s">
        <v>783</v>
      </c>
      <c r="J303" t="s">
        <v>784</v>
      </c>
      <c r="L303" t="e">
        <v>#REF!</v>
      </c>
    </row>
    <row r="304" spans="3:12" ht="12.75">
      <c r="C304" t="e">
        <v>#REF!</v>
      </c>
      <c r="D304" t="e">
        <f t="shared" si="5"/>
        <v>#REF!</v>
      </c>
      <c r="H304" t="s">
        <v>783</v>
      </c>
      <c r="J304" t="s">
        <v>769</v>
      </c>
      <c r="L304" t="e">
        <v>#REF!</v>
      </c>
    </row>
    <row r="305" spans="3:12" ht="12.75">
      <c r="C305" t="e">
        <v>#REF!</v>
      </c>
      <c r="D305" t="e">
        <f t="shared" si="5"/>
        <v>#REF!</v>
      </c>
      <c r="H305" t="s">
        <v>785</v>
      </c>
      <c r="J305" t="e">
        <v>#REF!</v>
      </c>
      <c r="L305" t="e">
        <v>#REF!</v>
      </c>
    </row>
    <row r="306" spans="2:6" ht="12.75">
      <c r="B306">
        <f>+B301+1</f>
        <v>61</v>
      </c>
      <c r="C306" t="e">
        <v>#REF!</v>
      </c>
      <c r="D306" t="e">
        <f t="shared" si="5"/>
        <v>#REF!</v>
      </c>
      <c r="F306" t="e">
        <v>#REF!</v>
      </c>
    </row>
    <row r="307" spans="3:12" ht="12.75">
      <c r="C307" t="e">
        <v>#REF!</v>
      </c>
      <c r="D307" t="e">
        <f t="shared" si="5"/>
        <v>#REF!</v>
      </c>
      <c r="H307" t="s">
        <v>781</v>
      </c>
      <c r="J307" t="s">
        <v>782</v>
      </c>
      <c r="L307" t="e">
        <v>#REF!</v>
      </c>
    </row>
    <row r="308" spans="3:12" ht="12.75">
      <c r="C308" t="e">
        <v>#REF!</v>
      </c>
      <c r="D308" t="e">
        <f t="shared" si="5"/>
        <v>#REF!</v>
      </c>
      <c r="H308" t="s">
        <v>783</v>
      </c>
      <c r="J308" t="s">
        <v>784</v>
      </c>
      <c r="L308" t="e">
        <v>#REF!</v>
      </c>
    </row>
    <row r="309" spans="3:12" ht="12.75">
      <c r="C309" t="e">
        <v>#REF!</v>
      </c>
      <c r="D309" t="e">
        <f t="shared" si="5"/>
        <v>#REF!</v>
      </c>
      <c r="H309" t="s">
        <v>783</v>
      </c>
      <c r="J309" t="s">
        <v>769</v>
      </c>
      <c r="L309" t="e">
        <v>#REF!</v>
      </c>
    </row>
    <row r="310" spans="3:12" ht="12.75">
      <c r="C310" t="e">
        <v>#REF!</v>
      </c>
      <c r="D310" t="e">
        <f t="shared" si="5"/>
        <v>#REF!</v>
      </c>
      <c r="H310" t="s">
        <v>785</v>
      </c>
      <c r="J310" t="e">
        <v>#REF!</v>
      </c>
      <c r="L310" t="e">
        <v>#REF!</v>
      </c>
    </row>
    <row r="311" spans="2:6" ht="12.75">
      <c r="B311">
        <f>+B306+1</f>
        <v>62</v>
      </c>
      <c r="C311" t="e">
        <v>#REF!</v>
      </c>
      <c r="D311" t="e">
        <f t="shared" si="5"/>
        <v>#REF!</v>
      </c>
      <c r="F311" t="e">
        <v>#REF!</v>
      </c>
    </row>
    <row r="312" spans="3:12" ht="12.75">
      <c r="C312" t="e">
        <v>#REF!</v>
      </c>
      <c r="D312" t="e">
        <f t="shared" si="5"/>
        <v>#REF!</v>
      </c>
      <c r="H312" t="s">
        <v>781</v>
      </c>
      <c r="J312" t="s">
        <v>782</v>
      </c>
      <c r="L312" t="e">
        <v>#REF!</v>
      </c>
    </row>
    <row r="313" spans="3:12" ht="12.75">
      <c r="C313" t="e">
        <v>#REF!</v>
      </c>
      <c r="D313" t="e">
        <f t="shared" si="5"/>
        <v>#REF!</v>
      </c>
      <c r="H313" t="s">
        <v>783</v>
      </c>
      <c r="J313" t="s">
        <v>784</v>
      </c>
      <c r="L313" t="e">
        <v>#REF!</v>
      </c>
    </row>
    <row r="314" spans="3:12" ht="12.75">
      <c r="C314" t="e">
        <v>#REF!</v>
      </c>
      <c r="D314" t="e">
        <f t="shared" si="5"/>
        <v>#REF!</v>
      </c>
      <c r="H314" t="s">
        <v>783</v>
      </c>
      <c r="J314" t="s">
        <v>769</v>
      </c>
      <c r="L314" t="e">
        <v>#REF!</v>
      </c>
    </row>
    <row r="315" spans="3:12" ht="12.75">
      <c r="C315" t="e">
        <v>#REF!</v>
      </c>
      <c r="D315" t="e">
        <f t="shared" si="5"/>
        <v>#REF!</v>
      </c>
      <c r="H315" t="s">
        <v>785</v>
      </c>
      <c r="J315" t="e">
        <v>#REF!</v>
      </c>
      <c r="L315" t="e">
        <v>#REF!</v>
      </c>
    </row>
    <row r="316" spans="2:6" ht="12.75">
      <c r="B316">
        <f>+B311+1</f>
        <v>63</v>
      </c>
      <c r="C316" t="e">
        <v>#REF!</v>
      </c>
      <c r="D316" t="e">
        <f t="shared" si="5"/>
        <v>#REF!</v>
      </c>
      <c r="F316" t="e">
        <v>#REF!</v>
      </c>
    </row>
    <row r="317" spans="3:12" ht="12.75">
      <c r="C317" t="e">
        <v>#REF!</v>
      </c>
      <c r="D317" t="e">
        <f t="shared" si="5"/>
        <v>#REF!</v>
      </c>
      <c r="H317" t="s">
        <v>781</v>
      </c>
      <c r="J317" t="s">
        <v>782</v>
      </c>
      <c r="L317" t="e">
        <v>#REF!</v>
      </c>
    </row>
    <row r="318" spans="3:12" ht="12.75">
      <c r="C318" t="e">
        <v>#REF!</v>
      </c>
      <c r="D318" t="e">
        <f t="shared" si="5"/>
        <v>#REF!</v>
      </c>
      <c r="H318" t="s">
        <v>783</v>
      </c>
      <c r="J318" t="s">
        <v>784</v>
      </c>
      <c r="L318" t="e">
        <v>#REF!</v>
      </c>
    </row>
    <row r="319" spans="3:12" ht="12.75">
      <c r="C319" t="e">
        <v>#REF!</v>
      </c>
      <c r="D319" t="e">
        <f t="shared" si="5"/>
        <v>#REF!</v>
      </c>
      <c r="H319" t="s">
        <v>783</v>
      </c>
      <c r="J319" t="s">
        <v>769</v>
      </c>
      <c r="L319" t="e">
        <v>#REF!</v>
      </c>
    </row>
    <row r="320" spans="3:12" ht="12.75">
      <c r="C320" t="e">
        <v>#REF!</v>
      </c>
      <c r="D320" t="e">
        <f t="shared" si="5"/>
        <v>#REF!</v>
      </c>
      <c r="H320" t="s">
        <v>785</v>
      </c>
      <c r="J320" t="e">
        <v>#REF!</v>
      </c>
      <c r="L320" t="e">
        <v>#REF!</v>
      </c>
    </row>
    <row r="321" spans="2:6" ht="12.75">
      <c r="B321">
        <f>+B316+1</f>
        <v>64</v>
      </c>
      <c r="C321" t="e">
        <v>#REF!</v>
      </c>
      <c r="D321" t="e">
        <f t="shared" si="5"/>
        <v>#REF!</v>
      </c>
      <c r="F321" t="e">
        <v>#REF!</v>
      </c>
    </row>
    <row r="322" spans="3:12" ht="12.75">
      <c r="C322" t="e">
        <v>#REF!</v>
      </c>
      <c r="D322" t="e">
        <f t="shared" si="5"/>
        <v>#REF!</v>
      </c>
      <c r="H322" t="s">
        <v>781</v>
      </c>
      <c r="J322" t="s">
        <v>782</v>
      </c>
      <c r="L322" t="e">
        <v>#REF!</v>
      </c>
    </row>
    <row r="323" spans="3:12" ht="12.75">
      <c r="C323" t="e">
        <v>#REF!</v>
      </c>
      <c r="D323" t="e">
        <f t="shared" si="5"/>
        <v>#REF!</v>
      </c>
      <c r="H323" t="s">
        <v>783</v>
      </c>
      <c r="J323" t="s">
        <v>784</v>
      </c>
      <c r="L323" t="e">
        <v>#REF!</v>
      </c>
    </row>
    <row r="324" spans="3:12" ht="12.75">
      <c r="C324" t="e">
        <v>#REF!</v>
      </c>
      <c r="D324" t="e">
        <f t="shared" si="5"/>
        <v>#REF!</v>
      </c>
      <c r="H324" t="s">
        <v>783</v>
      </c>
      <c r="J324" t="s">
        <v>769</v>
      </c>
      <c r="L324" t="e">
        <v>#REF!</v>
      </c>
    </row>
    <row r="325" spans="3:12" ht="12.75">
      <c r="C325" t="e">
        <v>#REF!</v>
      </c>
      <c r="D325" t="e">
        <f t="shared" si="5"/>
        <v>#REF!</v>
      </c>
      <c r="H325" t="s">
        <v>785</v>
      </c>
      <c r="J325" t="e">
        <v>#REF!</v>
      </c>
      <c r="L325" t="e">
        <v>#REF!</v>
      </c>
    </row>
    <row r="326" spans="2:6" ht="12.75">
      <c r="B326">
        <f>+B321+1</f>
        <v>65</v>
      </c>
      <c r="C326" t="e">
        <v>#REF!</v>
      </c>
      <c r="D326" t="e">
        <f t="shared" si="5"/>
        <v>#REF!</v>
      </c>
      <c r="F326" t="e">
        <v>#REF!</v>
      </c>
    </row>
    <row r="327" spans="3:12" ht="12.75">
      <c r="C327" t="e">
        <v>#REF!</v>
      </c>
      <c r="D327" t="e">
        <f t="shared" si="5"/>
        <v>#REF!</v>
      </c>
      <c r="H327" t="s">
        <v>781</v>
      </c>
      <c r="J327" t="s">
        <v>782</v>
      </c>
      <c r="L327" t="e">
        <v>#REF!</v>
      </c>
    </row>
    <row r="328" spans="3:12" ht="12.75">
      <c r="C328" t="e">
        <v>#REF!</v>
      </c>
      <c r="D328" t="e">
        <f t="shared" si="5"/>
        <v>#REF!</v>
      </c>
      <c r="H328" t="s">
        <v>783</v>
      </c>
      <c r="J328" t="s">
        <v>784</v>
      </c>
      <c r="L328" t="e">
        <v>#REF!</v>
      </c>
    </row>
    <row r="329" spans="3:12" ht="12.75">
      <c r="C329" t="e">
        <v>#REF!</v>
      </c>
      <c r="D329" t="e">
        <f t="shared" si="5"/>
        <v>#REF!</v>
      </c>
      <c r="H329" t="s">
        <v>783</v>
      </c>
      <c r="J329" t="s">
        <v>769</v>
      </c>
      <c r="L329" t="e">
        <v>#REF!</v>
      </c>
    </row>
    <row r="330" spans="3:12" ht="12.75">
      <c r="C330" t="e">
        <v>#REF!</v>
      </c>
      <c r="D330" t="e">
        <f t="shared" si="5"/>
        <v>#REF!</v>
      </c>
      <c r="H330" t="s">
        <v>785</v>
      </c>
      <c r="J330" t="e">
        <v>#REF!</v>
      </c>
      <c r="L330" t="e">
        <v>#REF!</v>
      </c>
    </row>
    <row r="331" spans="2:6" ht="12.75">
      <c r="B331">
        <f>+B326+1</f>
        <v>66</v>
      </c>
      <c r="C331" t="e">
        <v>#REF!</v>
      </c>
      <c r="D331" t="e">
        <f t="shared" si="5"/>
        <v>#REF!</v>
      </c>
      <c r="F331" t="e">
        <v>#REF!</v>
      </c>
    </row>
    <row r="332" spans="3:12" ht="12.75">
      <c r="C332" t="e">
        <v>#REF!</v>
      </c>
      <c r="D332" t="e">
        <f t="shared" si="5"/>
        <v>#REF!</v>
      </c>
      <c r="H332" t="s">
        <v>781</v>
      </c>
      <c r="J332" t="s">
        <v>782</v>
      </c>
      <c r="L332" t="e">
        <v>#REF!</v>
      </c>
    </row>
    <row r="333" spans="3:12" ht="12.75">
      <c r="C333" t="e">
        <v>#REF!</v>
      </c>
      <c r="D333" t="e">
        <f t="shared" si="5"/>
        <v>#REF!</v>
      </c>
      <c r="H333" t="s">
        <v>783</v>
      </c>
      <c r="J333" t="s">
        <v>784</v>
      </c>
      <c r="L333" t="e">
        <v>#REF!</v>
      </c>
    </row>
    <row r="334" spans="3:12" ht="12.75">
      <c r="C334" t="e">
        <v>#REF!</v>
      </c>
      <c r="D334" t="e">
        <f t="shared" si="5"/>
        <v>#REF!</v>
      </c>
      <c r="H334" t="s">
        <v>783</v>
      </c>
      <c r="J334" t="s">
        <v>769</v>
      </c>
      <c r="L334" t="e">
        <v>#REF!</v>
      </c>
    </row>
    <row r="335" spans="3:12" ht="12.75">
      <c r="C335" t="e">
        <v>#REF!</v>
      </c>
      <c r="D335" t="e">
        <f t="shared" si="5"/>
        <v>#REF!</v>
      </c>
      <c r="H335" t="s">
        <v>785</v>
      </c>
      <c r="J335" t="e">
        <v>#REF!</v>
      </c>
      <c r="L335" t="e">
        <v>#REF!</v>
      </c>
    </row>
    <row r="336" spans="2:6" ht="12.75">
      <c r="B336">
        <f>+B331+1</f>
        <v>67</v>
      </c>
      <c r="C336" t="e">
        <v>#REF!</v>
      </c>
      <c r="D336" t="e">
        <f t="shared" si="5"/>
        <v>#REF!</v>
      </c>
      <c r="F336" t="e">
        <v>#REF!</v>
      </c>
    </row>
    <row r="337" spans="3:12" ht="12.75">
      <c r="C337" t="e">
        <v>#REF!</v>
      </c>
      <c r="D337" t="e">
        <f aca="true" t="shared" si="6" ref="D337:D400">IF(AND(ISBLANK(L337),C337="X"),"YES",IF(L337=0,"NO",IF(C337="X","YES","NO")))</f>
        <v>#REF!</v>
      </c>
      <c r="H337" t="s">
        <v>781</v>
      </c>
      <c r="J337" t="s">
        <v>782</v>
      </c>
      <c r="L337" t="e">
        <v>#REF!</v>
      </c>
    </row>
    <row r="338" spans="3:12" ht="12.75">
      <c r="C338" t="e">
        <v>#REF!</v>
      </c>
      <c r="D338" t="e">
        <f t="shared" si="6"/>
        <v>#REF!</v>
      </c>
      <c r="H338" t="s">
        <v>783</v>
      </c>
      <c r="J338" t="s">
        <v>784</v>
      </c>
      <c r="L338" t="e">
        <v>#REF!</v>
      </c>
    </row>
    <row r="339" spans="3:12" ht="12.75">
      <c r="C339" t="e">
        <v>#REF!</v>
      </c>
      <c r="D339" t="e">
        <f t="shared" si="6"/>
        <v>#REF!</v>
      </c>
      <c r="H339" t="s">
        <v>783</v>
      </c>
      <c r="J339" t="s">
        <v>769</v>
      </c>
      <c r="L339" t="e">
        <v>#REF!</v>
      </c>
    </row>
    <row r="340" spans="3:12" ht="12.75">
      <c r="C340" t="e">
        <v>#REF!</v>
      </c>
      <c r="D340" t="e">
        <f t="shared" si="6"/>
        <v>#REF!</v>
      </c>
      <c r="H340" t="s">
        <v>785</v>
      </c>
      <c r="J340" t="e">
        <v>#REF!</v>
      </c>
      <c r="L340" t="e">
        <v>#REF!</v>
      </c>
    </row>
    <row r="341" spans="2:6" ht="12.75">
      <c r="B341">
        <f>+B336+1</f>
        <v>68</v>
      </c>
      <c r="C341" t="e">
        <v>#REF!</v>
      </c>
      <c r="D341" t="e">
        <f t="shared" si="6"/>
        <v>#REF!</v>
      </c>
      <c r="F341" t="e">
        <v>#REF!</v>
      </c>
    </row>
    <row r="342" spans="3:12" ht="12.75">
      <c r="C342" t="e">
        <v>#REF!</v>
      </c>
      <c r="D342" t="e">
        <f t="shared" si="6"/>
        <v>#REF!</v>
      </c>
      <c r="H342" t="s">
        <v>781</v>
      </c>
      <c r="J342" t="s">
        <v>782</v>
      </c>
      <c r="L342" t="e">
        <v>#REF!</v>
      </c>
    </row>
    <row r="343" spans="3:12" ht="12.75">
      <c r="C343" t="e">
        <v>#REF!</v>
      </c>
      <c r="D343" t="e">
        <f t="shared" si="6"/>
        <v>#REF!</v>
      </c>
      <c r="H343" t="s">
        <v>783</v>
      </c>
      <c r="J343" t="s">
        <v>784</v>
      </c>
      <c r="L343" t="e">
        <v>#REF!</v>
      </c>
    </row>
    <row r="344" spans="3:12" ht="12.75">
      <c r="C344" t="e">
        <v>#REF!</v>
      </c>
      <c r="D344" t="e">
        <f t="shared" si="6"/>
        <v>#REF!</v>
      </c>
      <c r="H344" t="s">
        <v>783</v>
      </c>
      <c r="J344" t="s">
        <v>769</v>
      </c>
      <c r="L344" t="e">
        <v>#REF!</v>
      </c>
    </row>
    <row r="345" spans="3:12" ht="12.75">
      <c r="C345" t="e">
        <v>#REF!</v>
      </c>
      <c r="D345" t="e">
        <f t="shared" si="6"/>
        <v>#REF!</v>
      </c>
      <c r="H345" t="s">
        <v>785</v>
      </c>
      <c r="J345" t="e">
        <v>#REF!</v>
      </c>
      <c r="L345" t="e">
        <v>#REF!</v>
      </c>
    </row>
    <row r="346" spans="2:6" ht="12.75">
      <c r="B346">
        <f>+B341+1</f>
        <v>69</v>
      </c>
      <c r="C346" t="e">
        <v>#REF!</v>
      </c>
      <c r="D346" t="e">
        <f t="shared" si="6"/>
        <v>#REF!</v>
      </c>
      <c r="F346" t="e">
        <v>#REF!</v>
      </c>
    </row>
    <row r="347" spans="3:12" ht="12.75">
      <c r="C347" t="e">
        <v>#REF!</v>
      </c>
      <c r="D347" t="e">
        <f t="shared" si="6"/>
        <v>#REF!</v>
      </c>
      <c r="H347" t="s">
        <v>781</v>
      </c>
      <c r="J347" t="s">
        <v>782</v>
      </c>
      <c r="L347" t="e">
        <v>#REF!</v>
      </c>
    </row>
    <row r="348" spans="3:12" ht="12.75">
      <c r="C348" t="e">
        <v>#REF!</v>
      </c>
      <c r="D348" t="e">
        <f t="shared" si="6"/>
        <v>#REF!</v>
      </c>
      <c r="H348" t="s">
        <v>783</v>
      </c>
      <c r="J348" t="s">
        <v>784</v>
      </c>
      <c r="L348" t="e">
        <v>#REF!</v>
      </c>
    </row>
    <row r="349" spans="3:12" ht="12.75">
      <c r="C349" t="e">
        <v>#REF!</v>
      </c>
      <c r="D349" t="e">
        <f t="shared" si="6"/>
        <v>#REF!</v>
      </c>
      <c r="H349" t="s">
        <v>783</v>
      </c>
      <c r="J349" t="s">
        <v>769</v>
      </c>
      <c r="L349" t="e">
        <v>#REF!</v>
      </c>
    </row>
    <row r="350" spans="3:12" ht="12.75">
      <c r="C350" t="e">
        <v>#REF!</v>
      </c>
      <c r="D350" t="e">
        <f t="shared" si="6"/>
        <v>#REF!</v>
      </c>
      <c r="H350" t="s">
        <v>785</v>
      </c>
      <c r="J350" t="e">
        <v>#REF!</v>
      </c>
      <c r="L350" t="e">
        <v>#REF!</v>
      </c>
    </row>
    <row r="351" spans="2:6" ht="12.75">
      <c r="B351">
        <f>+B346+1</f>
        <v>70</v>
      </c>
      <c r="C351" t="e">
        <v>#REF!</v>
      </c>
      <c r="D351" t="e">
        <f t="shared" si="6"/>
        <v>#REF!</v>
      </c>
      <c r="F351" t="e">
        <v>#REF!</v>
      </c>
    </row>
    <row r="352" spans="3:12" ht="12.75">
      <c r="C352" t="e">
        <v>#REF!</v>
      </c>
      <c r="D352" t="e">
        <f t="shared" si="6"/>
        <v>#REF!</v>
      </c>
      <c r="H352" t="s">
        <v>781</v>
      </c>
      <c r="J352" t="s">
        <v>782</v>
      </c>
      <c r="L352" t="e">
        <v>#REF!</v>
      </c>
    </row>
    <row r="353" spans="3:12" ht="12.75">
      <c r="C353" t="e">
        <v>#REF!</v>
      </c>
      <c r="D353" t="e">
        <f t="shared" si="6"/>
        <v>#REF!</v>
      </c>
      <c r="H353" t="s">
        <v>783</v>
      </c>
      <c r="J353" t="s">
        <v>784</v>
      </c>
      <c r="L353" t="e">
        <v>#REF!</v>
      </c>
    </row>
    <row r="354" spans="3:12" ht="12.75">
      <c r="C354" t="e">
        <v>#REF!</v>
      </c>
      <c r="D354" t="e">
        <f t="shared" si="6"/>
        <v>#REF!</v>
      </c>
      <c r="H354" t="s">
        <v>783</v>
      </c>
      <c r="J354" t="s">
        <v>769</v>
      </c>
      <c r="L354" t="e">
        <v>#REF!</v>
      </c>
    </row>
    <row r="355" spans="3:12" ht="12.75">
      <c r="C355" t="e">
        <v>#REF!</v>
      </c>
      <c r="D355" t="e">
        <f t="shared" si="6"/>
        <v>#REF!</v>
      </c>
      <c r="H355" t="s">
        <v>785</v>
      </c>
      <c r="J355" t="e">
        <v>#REF!</v>
      </c>
      <c r="L355" t="e">
        <v>#REF!</v>
      </c>
    </row>
    <row r="356" spans="2:6" ht="12.75">
      <c r="B356">
        <f>+B351+1</f>
        <v>71</v>
      </c>
      <c r="C356" t="e">
        <v>#REF!</v>
      </c>
      <c r="D356" t="e">
        <f t="shared" si="6"/>
        <v>#REF!</v>
      </c>
      <c r="F356" t="e">
        <v>#REF!</v>
      </c>
    </row>
    <row r="357" spans="3:12" ht="12.75">
      <c r="C357" t="e">
        <v>#REF!</v>
      </c>
      <c r="D357" t="e">
        <f t="shared" si="6"/>
        <v>#REF!</v>
      </c>
      <c r="H357" t="s">
        <v>781</v>
      </c>
      <c r="J357" t="s">
        <v>782</v>
      </c>
      <c r="L357" t="e">
        <v>#REF!</v>
      </c>
    </row>
    <row r="358" spans="3:12" ht="12.75">
      <c r="C358" t="e">
        <v>#REF!</v>
      </c>
      <c r="D358" t="e">
        <f t="shared" si="6"/>
        <v>#REF!</v>
      </c>
      <c r="H358" t="s">
        <v>783</v>
      </c>
      <c r="J358" t="s">
        <v>784</v>
      </c>
      <c r="L358" t="e">
        <v>#REF!</v>
      </c>
    </row>
    <row r="359" spans="3:12" ht="12.75">
      <c r="C359" t="e">
        <v>#REF!</v>
      </c>
      <c r="D359" t="e">
        <f t="shared" si="6"/>
        <v>#REF!</v>
      </c>
      <c r="H359" t="s">
        <v>783</v>
      </c>
      <c r="J359" t="s">
        <v>769</v>
      </c>
      <c r="L359" t="e">
        <v>#REF!</v>
      </c>
    </row>
    <row r="360" spans="3:12" ht="12.75">
      <c r="C360" t="e">
        <v>#REF!</v>
      </c>
      <c r="D360" t="e">
        <f t="shared" si="6"/>
        <v>#REF!</v>
      </c>
      <c r="H360" t="s">
        <v>785</v>
      </c>
      <c r="J360" t="e">
        <v>#REF!</v>
      </c>
      <c r="L360" t="e">
        <v>#REF!</v>
      </c>
    </row>
    <row r="361" spans="2:6" ht="12.75">
      <c r="B361">
        <f>+B356+1</f>
        <v>72</v>
      </c>
      <c r="C361" t="e">
        <v>#REF!</v>
      </c>
      <c r="D361" t="e">
        <f t="shared" si="6"/>
        <v>#REF!</v>
      </c>
      <c r="F361" t="e">
        <v>#REF!</v>
      </c>
    </row>
    <row r="362" spans="3:12" ht="12.75">
      <c r="C362" t="e">
        <v>#REF!</v>
      </c>
      <c r="D362" t="e">
        <f t="shared" si="6"/>
        <v>#REF!</v>
      </c>
      <c r="H362" t="s">
        <v>781</v>
      </c>
      <c r="J362" t="s">
        <v>782</v>
      </c>
      <c r="L362" t="e">
        <v>#REF!</v>
      </c>
    </row>
    <row r="363" spans="3:12" ht="12.75">
      <c r="C363" t="e">
        <v>#REF!</v>
      </c>
      <c r="D363" t="e">
        <f t="shared" si="6"/>
        <v>#REF!</v>
      </c>
      <c r="H363" t="s">
        <v>783</v>
      </c>
      <c r="J363" t="s">
        <v>784</v>
      </c>
      <c r="L363" t="e">
        <v>#REF!</v>
      </c>
    </row>
    <row r="364" spans="3:12" ht="12.75">
      <c r="C364" t="e">
        <v>#REF!</v>
      </c>
      <c r="D364" t="e">
        <f t="shared" si="6"/>
        <v>#REF!</v>
      </c>
      <c r="H364" t="s">
        <v>783</v>
      </c>
      <c r="J364" t="s">
        <v>769</v>
      </c>
      <c r="L364" t="e">
        <v>#REF!</v>
      </c>
    </row>
    <row r="365" spans="3:12" ht="12.75">
      <c r="C365" t="e">
        <v>#REF!</v>
      </c>
      <c r="D365" t="e">
        <f t="shared" si="6"/>
        <v>#REF!</v>
      </c>
      <c r="H365" t="s">
        <v>785</v>
      </c>
      <c r="J365" t="e">
        <v>#REF!</v>
      </c>
      <c r="L365" t="e">
        <v>#REF!</v>
      </c>
    </row>
    <row r="366" spans="2:6" ht="12.75">
      <c r="B366">
        <f>+B361+1</f>
        <v>73</v>
      </c>
      <c r="C366" t="e">
        <v>#REF!</v>
      </c>
      <c r="D366" t="e">
        <f t="shared" si="6"/>
        <v>#REF!</v>
      </c>
      <c r="F366" t="e">
        <v>#REF!</v>
      </c>
    </row>
    <row r="367" spans="3:12" ht="12.75">
      <c r="C367" t="e">
        <v>#REF!</v>
      </c>
      <c r="D367" t="e">
        <f t="shared" si="6"/>
        <v>#REF!</v>
      </c>
      <c r="H367" t="s">
        <v>781</v>
      </c>
      <c r="J367" t="s">
        <v>782</v>
      </c>
      <c r="L367" t="e">
        <v>#REF!</v>
      </c>
    </row>
    <row r="368" spans="3:12" ht="12.75">
      <c r="C368" t="e">
        <v>#REF!</v>
      </c>
      <c r="D368" t="e">
        <f t="shared" si="6"/>
        <v>#REF!</v>
      </c>
      <c r="H368" t="s">
        <v>783</v>
      </c>
      <c r="J368" t="s">
        <v>784</v>
      </c>
      <c r="L368" t="e">
        <v>#REF!</v>
      </c>
    </row>
    <row r="369" spans="3:12" ht="12.75">
      <c r="C369" t="e">
        <v>#REF!</v>
      </c>
      <c r="D369" t="e">
        <f t="shared" si="6"/>
        <v>#REF!</v>
      </c>
      <c r="H369" t="s">
        <v>783</v>
      </c>
      <c r="J369" t="s">
        <v>769</v>
      </c>
      <c r="L369" t="e">
        <v>#REF!</v>
      </c>
    </row>
    <row r="370" spans="3:12" ht="12.75">
      <c r="C370" t="e">
        <v>#REF!</v>
      </c>
      <c r="D370" t="e">
        <f t="shared" si="6"/>
        <v>#REF!</v>
      </c>
      <c r="H370" t="s">
        <v>785</v>
      </c>
      <c r="J370" t="e">
        <v>#REF!</v>
      </c>
      <c r="L370" t="e">
        <v>#REF!</v>
      </c>
    </row>
    <row r="371" spans="2:6" ht="12.75">
      <c r="B371">
        <f>+B366+1</f>
        <v>74</v>
      </c>
      <c r="C371" t="e">
        <v>#REF!</v>
      </c>
      <c r="D371" t="e">
        <f t="shared" si="6"/>
        <v>#REF!</v>
      </c>
      <c r="F371" t="e">
        <v>#REF!</v>
      </c>
    </row>
    <row r="372" spans="3:12" ht="12.75">
      <c r="C372" t="e">
        <v>#REF!</v>
      </c>
      <c r="D372" t="e">
        <f t="shared" si="6"/>
        <v>#REF!</v>
      </c>
      <c r="H372" t="s">
        <v>781</v>
      </c>
      <c r="J372" t="s">
        <v>782</v>
      </c>
      <c r="L372" t="e">
        <v>#REF!</v>
      </c>
    </row>
    <row r="373" spans="3:12" ht="12.75">
      <c r="C373" t="e">
        <v>#REF!</v>
      </c>
      <c r="D373" t="e">
        <f t="shared" si="6"/>
        <v>#REF!</v>
      </c>
      <c r="H373" t="s">
        <v>783</v>
      </c>
      <c r="J373" t="s">
        <v>784</v>
      </c>
      <c r="L373" t="e">
        <v>#REF!</v>
      </c>
    </row>
    <row r="374" spans="3:12" ht="12.75">
      <c r="C374" t="e">
        <v>#REF!</v>
      </c>
      <c r="D374" t="e">
        <f t="shared" si="6"/>
        <v>#REF!</v>
      </c>
      <c r="H374" t="s">
        <v>783</v>
      </c>
      <c r="J374" t="s">
        <v>769</v>
      </c>
      <c r="L374" t="e">
        <v>#REF!</v>
      </c>
    </row>
    <row r="375" spans="3:12" ht="12.75">
      <c r="C375" t="e">
        <v>#REF!</v>
      </c>
      <c r="D375" t="e">
        <f t="shared" si="6"/>
        <v>#REF!</v>
      </c>
      <c r="H375" t="s">
        <v>785</v>
      </c>
      <c r="J375" t="e">
        <v>#REF!</v>
      </c>
      <c r="L375" t="e">
        <v>#REF!</v>
      </c>
    </row>
    <row r="376" spans="2:6" ht="12.75">
      <c r="B376">
        <f>+B371+1</f>
        <v>75</v>
      </c>
      <c r="C376" t="e">
        <v>#REF!</v>
      </c>
      <c r="D376" t="e">
        <f t="shared" si="6"/>
        <v>#REF!</v>
      </c>
      <c r="F376" t="e">
        <v>#REF!</v>
      </c>
    </row>
    <row r="377" spans="3:12" ht="12.75">
      <c r="C377" t="e">
        <v>#REF!</v>
      </c>
      <c r="D377" t="e">
        <f t="shared" si="6"/>
        <v>#REF!</v>
      </c>
      <c r="H377" t="s">
        <v>781</v>
      </c>
      <c r="J377" t="s">
        <v>782</v>
      </c>
      <c r="L377" t="e">
        <v>#REF!</v>
      </c>
    </row>
    <row r="378" spans="3:12" ht="12.75">
      <c r="C378" t="e">
        <v>#REF!</v>
      </c>
      <c r="D378" t="e">
        <f t="shared" si="6"/>
        <v>#REF!</v>
      </c>
      <c r="H378" t="s">
        <v>783</v>
      </c>
      <c r="J378" t="s">
        <v>784</v>
      </c>
      <c r="L378" t="e">
        <v>#REF!</v>
      </c>
    </row>
    <row r="379" spans="3:12" ht="12.75">
      <c r="C379" t="e">
        <v>#REF!</v>
      </c>
      <c r="D379" t="e">
        <f t="shared" si="6"/>
        <v>#REF!</v>
      </c>
      <c r="H379" t="s">
        <v>783</v>
      </c>
      <c r="J379" t="s">
        <v>769</v>
      </c>
      <c r="L379" t="e">
        <v>#REF!</v>
      </c>
    </row>
    <row r="380" spans="3:12" ht="12.75">
      <c r="C380" t="e">
        <v>#REF!</v>
      </c>
      <c r="D380" t="e">
        <f t="shared" si="6"/>
        <v>#REF!</v>
      </c>
      <c r="H380" t="s">
        <v>785</v>
      </c>
      <c r="J380" t="e">
        <v>#REF!</v>
      </c>
      <c r="L380" t="e">
        <v>#REF!</v>
      </c>
    </row>
    <row r="381" spans="2:4" ht="12.75">
      <c r="B381">
        <f>+B376+1</f>
        <v>76</v>
      </c>
      <c r="C381" t="e">
        <v>#REF!</v>
      </c>
      <c r="D381" t="e">
        <f t="shared" si="6"/>
        <v>#REF!</v>
      </c>
    </row>
    <row r="382" spans="3:12" ht="12.75">
      <c r="C382" t="e">
        <v>#REF!</v>
      </c>
      <c r="D382" t="e">
        <f t="shared" si="6"/>
        <v>#REF!</v>
      </c>
      <c r="H382" t="s">
        <v>781</v>
      </c>
      <c r="J382" t="s">
        <v>782</v>
      </c>
      <c r="L382">
        <v>14669.82</v>
      </c>
    </row>
    <row r="383" spans="3:12" ht="12.75">
      <c r="C383" t="e">
        <v>#REF!</v>
      </c>
      <c r="D383" t="e">
        <f t="shared" si="6"/>
        <v>#REF!</v>
      </c>
      <c r="H383" t="s">
        <v>783</v>
      </c>
      <c r="J383" t="s">
        <v>784</v>
      </c>
      <c r="L383" t="e">
        <v>#REF!</v>
      </c>
    </row>
    <row r="384" spans="3:12" ht="12.75">
      <c r="C384" t="e">
        <v>#REF!</v>
      </c>
      <c r="D384" t="e">
        <f t="shared" si="6"/>
        <v>#REF!</v>
      </c>
      <c r="H384" t="s">
        <v>783</v>
      </c>
      <c r="J384" t="s">
        <v>769</v>
      </c>
      <c r="L384">
        <v>2.7775</v>
      </c>
    </row>
    <row r="385" spans="3:4" ht="12.75">
      <c r="C385" t="e">
        <v>#REF!</v>
      </c>
      <c r="D385" t="e">
        <f t="shared" si="6"/>
        <v>#REF!</v>
      </c>
    </row>
    <row r="386" spans="2:6" ht="12.75">
      <c r="B386">
        <f>+B381+1</f>
        <v>77</v>
      </c>
      <c r="C386" t="e">
        <v>#REF!</v>
      </c>
      <c r="D386" t="e">
        <f t="shared" si="6"/>
        <v>#REF!</v>
      </c>
      <c r="F386" t="e">
        <v>#REF!</v>
      </c>
    </row>
    <row r="387" spans="3:12" ht="12.75">
      <c r="C387" t="e">
        <v>#REF!</v>
      </c>
      <c r="D387" t="e">
        <f t="shared" si="6"/>
        <v>#REF!</v>
      </c>
      <c r="H387" t="s">
        <v>781</v>
      </c>
      <c r="J387" t="s">
        <v>782</v>
      </c>
      <c r="L387" t="e">
        <v>#REF!</v>
      </c>
    </row>
    <row r="388" spans="3:12" ht="12.75">
      <c r="C388" t="e">
        <v>#REF!</v>
      </c>
      <c r="D388" t="e">
        <f t="shared" si="6"/>
        <v>#REF!</v>
      </c>
      <c r="H388" t="s">
        <v>783</v>
      </c>
      <c r="J388" t="s">
        <v>784</v>
      </c>
      <c r="L388" t="e">
        <v>#REF!</v>
      </c>
    </row>
    <row r="389" spans="3:12" ht="12.75">
      <c r="C389" t="e">
        <v>#REF!</v>
      </c>
      <c r="D389" t="e">
        <f t="shared" si="6"/>
        <v>#REF!</v>
      </c>
      <c r="H389" t="s">
        <v>783</v>
      </c>
      <c r="J389" t="s">
        <v>769</v>
      </c>
      <c r="L389" t="e">
        <v>#REF!</v>
      </c>
    </row>
    <row r="390" spans="3:12" ht="12.75">
      <c r="C390" t="e">
        <v>#REF!</v>
      </c>
      <c r="D390" t="e">
        <f t="shared" si="6"/>
        <v>#REF!</v>
      </c>
      <c r="H390" t="s">
        <v>785</v>
      </c>
      <c r="J390" t="e">
        <v>#REF!</v>
      </c>
      <c r="L390" t="e">
        <v>#REF!</v>
      </c>
    </row>
    <row r="391" spans="2:6" ht="12.75">
      <c r="B391">
        <f>+B386+1</f>
        <v>78</v>
      </c>
      <c r="C391" t="e">
        <v>#REF!</v>
      </c>
      <c r="D391" t="e">
        <f t="shared" si="6"/>
        <v>#REF!</v>
      </c>
      <c r="F391" t="e">
        <v>#REF!</v>
      </c>
    </row>
    <row r="392" spans="3:12" ht="12.75">
      <c r="C392" t="e">
        <v>#REF!</v>
      </c>
      <c r="D392" t="e">
        <f t="shared" si="6"/>
        <v>#REF!</v>
      </c>
      <c r="H392" t="s">
        <v>781</v>
      </c>
      <c r="J392" t="s">
        <v>782</v>
      </c>
      <c r="L392" t="e">
        <v>#REF!</v>
      </c>
    </row>
    <row r="393" spans="3:12" ht="12.75">
      <c r="C393" t="e">
        <v>#REF!</v>
      </c>
      <c r="D393" t="e">
        <f t="shared" si="6"/>
        <v>#REF!</v>
      </c>
      <c r="H393" t="s">
        <v>783</v>
      </c>
      <c r="J393" t="s">
        <v>784</v>
      </c>
      <c r="L393" t="e">
        <v>#REF!</v>
      </c>
    </row>
    <row r="394" spans="3:12" ht="12.75">
      <c r="C394" t="e">
        <v>#REF!</v>
      </c>
      <c r="D394" t="e">
        <f t="shared" si="6"/>
        <v>#REF!</v>
      </c>
      <c r="H394" t="s">
        <v>783</v>
      </c>
      <c r="J394" t="s">
        <v>769</v>
      </c>
      <c r="L394" t="e">
        <v>#REF!</v>
      </c>
    </row>
    <row r="395" spans="3:12" ht="12.75">
      <c r="C395" t="e">
        <v>#REF!</v>
      </c>
      <c r="D395" t="e">
        <f t="shared" si="6"/>
        <v>#REF!</v>
      </c>
      <c r="H395" t="s">
        <v>785</v>
      </c>
      <c r="J395" t="e">
        <v>#REF!</v>
      </c>
      <c r="L395" t="e">
        <v>#REF!</v>
      </c>
    </row>
    <row r="396" spans="2:6" ht="12.75">
      <c r="B396">
        <f>+B391+1</f>
        <v>79</v>
      </c>
      <c r="C396" t="e">
        <v>#REF!</v>
      </c>
      <c r="D396" t="e">
        <f t="shared" si="6"/>
        <v>#REF!</v>
      </c>
      <c r="F396" t="e">
        <v>#REF!</v>
      </c>
    </row>
    <row r="397" spans="3:12" ht="12.75">
      <c r="C397" t="e">
        <v>#REF!</v>
      </c>
      <c r="D397" t="e">
        <f t="shared" si="6"/>
        <v>#REF!</v>
      </c>
      <c r="H397" t="s">
        <v>781</v>
      </c>
      <c r="J397" t="s">
        <v>782</v>
      </c>
      <c r="L397" t="e">
        <v>#REF!</v>
      </c>
    </row>
    <row r="398" spans="3:12" ht="12.75">
      <c r="C398" t="e">
        <v>#REF!</v>
      </c>
      <c r="D398" t="e">
        <f t="shared" si="6"/>
        <v>#REF!</v>
      </c>
      <c r="H398" t="s">
        <v>783</v>
      </c>
      <c r="J398" t="s">
        <v>784</v>
      </c>
      <c r="L398" t="e">
        <v>#REF!</v>
      </c>
    </row>
    <row r="399" spans="3:12" ht="12.75">
      <c r="C399" t="e">
        <v>#REF!</v>
      </c>
      <c r="D399" t="e">
        <f t="shared" si="6"/>
        <v>#REF!</v>
      </c>
      <c r="H399" t="s">
        <v>783</v>
      </c>
      <c r="J399" t="s">
        <v>769</v>
      </c>
      <c r="L399" t="e">
        <v>#REF!</v>
      </c>
    </row>
    <row r="400" spans="3:12" ht="12.75">
      <c r="C400" t="e">
        <v>#REF!</v>
      </c>
      <c r="D400" t="e">
        <f t="shared" si="6"/>
        <v>#REF!</v>
      </c>
      <c r="H400" t="s">
        <v>785</v>
      </c>
      <c r="J400" t="e">
        <v>#REF!</v>
      </c>
      <c r="L400" t="e">
        <v>#REF!</v>
      </c>
    </row>
    <row r="401" spans="2:4" ht="12.75">
      <c r="B401">
        <f>+B396+1</f>
        <v>80</v>
      </c>
      <c r="C401" t="e">
        <v>#REF!</v>
      </c>
      <c r="D401" t="e">
        <f aca="true" t="shared" si="7" ref="D401:D464">IF(AND(ISBLANK(L401),C401="X"),"YES",IF(L401=0,"NO",IF(C401="X","YES","NO")))</f>
        <v>#REF!</v>
      </c>
    </row>
    <row r="402" spans="3:12" ht="12.75">
      <c r="C402" t="e">
        <v>#REF!</v>
      </c>
      <c r="D402" t="e">
        <f t="shared" si="7"/>
        <v>#REF!</v>
      </c>
      <c r="H402" t="s">
        <v>781</v>
      </c>
      <c r="J402" t="s">
        <v>782</v>
      </c>
      <c r="L402">
        <v>4.04</v>
      </c>
    </row>
    <row r="403" spans="3:12" ht="12.75">
      <c r="C403" t="e">
        <v>#REF!</v>
      </c>
      <c r="D403" t="e">
        <f t="shared" si="7"/>
        <v>#REF!</v>
      </c>
      <c r="H403" t="s">
        <v>783</v>
      </c>
      <c r="J403" t="s">
        <v>784</v>
      </c>
      <c r="L403">
        <v>0.02</v>
      </c>
    </row>
    <row r="404" spans="3:12" ht="12.75">
      <c r="C404" t="e">
        <v>#REF!</v>
      </c>
      <c r="D404" t="e">
        <f t="shared" si="7"/>
        <v>#REF!</v>
      </c>
      <c r="H404" t="s">
        <v>783</v>
      </c>
      <c r="J404" t="s">
        <v>769</v>
      </c>
      <c r="L404" t="e">
        <v>#REF!</v>
      </c>
    </row>
    <row r="405" spans="3:4" ht="12.75">
      <c r="C405" t="e">
        <v>#REF!</v>
      </c>
      <c r="D405" t="e">
        <f t="shared" si="7"/>
        <v>#REF!</v>
      </c>
    </row>
    <row r="406" spans="2:6" ht="12.75">
      <c r="B406">
        <f>+B401+1</f>
        <v>81</v>
      </c>
      <c r="C406" t="e">
        <v>#REF!</v>
      </c>
      <c r="D406" t="e">
        <f t="shared" si="7"/>
        <v>#REF!</v>
      </c>
      <c r="F406" t="e">
        <v>#REF!</v>
      </c>
    </row>
    <row r="407" spans="3:12" ht="12.75">
      <c r="C407" t="e">
        <v>#REF!</v>
      </c>
      <c r="D407" t="e">
        <f t="shared" si="7"/>
        <v>#REF!</v>
      </c>
      <c r="H407" t="s">
        <v>781</v>
      </c>
      <c r="J407" t="s">
        <v>782</v>
      </c>
      <c r="L407" t="e">
        <v>#REF!</v>
      </c>
    </row>
    <row r="408" spans="3:12" ht="12.75">
      <c r="C408" t="e">
        <v>#REF!</v>
      </c>
      <c r="D408" t="e">
        <f t="shared" si="7"/>
        <v>#REF!</v>
      </c>
      <c r="H408" t="s">
        <v>783</v>
      </c>
      <c r="J408" t="s">
        <v>784</v>
      </c>
      <c r="L408" t="e">
        <v>#REF!</v>
      </c>
    </row>
    <row r="409" spans="3:12" ht="12.75">
      <c r="C409" t="e">
        <v>#REF!</v>
      </c>
      <c r="D409" t="e">
        <f t="shared" si="7"/>
        <v>#REF!</v>
      </c>
      <c r="H409" t="s">
        <v>783</v>
      </c>
      <c r="J409" t="s">
        <v>769</v>
      </c>
      <c r="L409" t="e">
        <v>#REF!</v>
      </c>
    </row>
    <row r="410" spans="3:12" ht="12.75">
      <c r="C410" t="e">
        <v>#REF!</v>
      </c>
      <c r="D410" t="e">
        <f t="shared" si="7"/>
        <v>#REF!</v>
      </c>
      <c r="H410" t="s">
        <v>785</v>
      </c>
      <c r="J410" t="e">
        <v>#REF!</v>
      </c>
      <c r="L410" t="e">
        <v>#REF!</v>
      </c>
    </row>
    <row r="411" spans="2:6" ht="12.75">
      <c r="B411">
        <f>+B406+1</f>
        <v>82</v>
      </c>
      <c r="C411" t="e">
        <v>#REF!</v>
      </c>
      <c r="D411" t="e">
        <f t="shared" si="7"/>
        <v>#REF!</v>
      </c>
      <c r="F411" t="e">
        <v>#REF!</v>
      </c>
    </row>
    <row r="412" spans="3:12" ht="12.75">
      <c r="C412" t="e">
        <v>#REF!</v>
      </c>
      <c r="D412" t="e">
        <f t="shared" si="7"/>
        <v>#REF!</v>
      </c>
      <c r="H412" t="s">
        <v>781</v>
      </c>
      <c r="J412" t="s">
        <v>782</v>
      </c>
      <c r="L412" t="e">
        <v>#REF!</v>
      </c>
    </row>
    <row r="413" spans="3:12" ht="12.75">
      <c r="C413" t="e">
        <v>#REF!</v>
      </c>
      <c r="D413" t="e">
        <f t="shared" si="7"/>
        <v>#REF!</v>
      </c>
      <c r="H413" t="s">
        <v>783</v>
      </c>
      <c r="J413" t="s">
        <v>784</v>
      </c>
      <c r="L413" t="e">
        <v>#REF!</v>
      </c>
    </row>
    <row r="414" spans="3:12" ht="12.75">
      <c r="C414" t="e">
        <v>#REF!</v>
      </c>
      <c r="D414" t="e">
        <f t="shared" si="7"/>
        <v>#REF!</v>
      </c>
      <c r="H414" t="s">
        <v>783</v>
      </c>
      <c r="J414" t="s">
        <v>769</v>
      </c>
      <c r="L414" t="e">
        <v>#REF!</v>
      </c>
    </row>
    <row r="415" spans="3:12" ht="12.75">
      <c r="C415" t="e">
        <v>#REF!</v>
      </c>
      <c r="D415" t="e">
        <f t="shared" si="7"/>
        <v>#REF!</v>
      </c>
      <c r="H415" t="s">
        <v>785</v>
      </c>
      <c r="J415" t="e">
        <v>#REF!</v>
      </c>
      <c r="L415" t="e">
        <v>#REF!</v>
      </c>
    </row>
    <row r="416" spans="2:6" ht="12.75">
      <c r="B416">
        <f>+B411+1</f>
        <v>83</v>
      </c>
      <c r="C416" t="e">
        <v>#REF!</v>
      </c>
      <c r="D416" t="e">
        <f t="shared" si="7"/>
        <v>#REF!</v>
      </c>
      <c r="F416" t="e">
        <v>#REF!</v>
      </c>
    </row>
    <row r="417" spans="3:12" ht="12.75">
      <c r="C417" t="e">
        <v>#REF!</v>
      </c>
      <c r="D417" t="e">
        <f t="shared" si="7"/>
        <v>#REF!</v>
      </c>
      <c r="H417" t="s">
        <v>781</v>
      </c>
      <c r="J417" t="s">
        <v>782</v>
      </c>
      <c r="L417" t="e">
        <v>#REF!</v>
      </c>
    </row>
    <row r="418" spans="3:12" ht="12.75">
      <c r="C418" t="e">
        <v>#REF!</v>
      </c>
      <c r="D418" t="e">
        <f t="shared" si="7"/>
        <v>#REF!</v>
      </c>
      <c r="H418" t="s">
        <v>783</v>
      </c>
      <c r="J418" t="s">
        <v>784</v>
      </c>
      <c r="L418" t="e">
        <v>#REF!</v>
      </c>
    </row>
    <row r="419" spans="3:12" ht="12.75">
      <c r="C419" t="e">
        <v>#REF!</v>
      </c>
      <c r="D419" t="e">
        <f t="shared" si="7"/>
        <v>#REF!</v>
      </c>
      <c r="H419" t="s">
        <v>783</v>
      </c>
      <c r="J419" t="s">
        <v>769</v>
      </c>
      <c r="L419" t="e">
        <v>#REF!</v>
      </c>
    </row>
    <row r="420" spans="3:12" ht="12.75">
      <c r="C420" t="e">
        <v>#REF!</v>
      </c>
      <c r="D420" t="e">
        <f t="shared" si="7"/>
        <v>#REF!</v>
      </c>
      <c r="H420" t="s">
        <v>785</v>
      </c>
      <c r="J420" t="e">
        <v>#REF!</v>
      </c>
      <c r="L420" t="e">
        <v>#REF!</v>
      </c>
    </row>
    <row r="421" spans="2:6" ht="12.75">
      <c r="B421">
        <f>+B416+1</f>
        <v>84</v>
      </c>
      <c r="C421" t="e">
        <v>#REF!</v>
      </c>
      <c r="D421" t="e">
        <f t="shared" si="7"/>
        <v>#REF!</v>
      </c>
      <c r="F421" t="e">
        <v>#REF!</v>
      </c>
    </row>
    <row r="422" spans="3:12" ht="12.75">
      <c r="C422" t="e">
        <v>#REF!</v>
      </c>
      <c r="D422" t="e">
        <f t="shared" si="7"/>
        <v>#REF!</v>
      </c>
      <c r="H422" t="s">
        <v>781</v>
      </c>
      <c r="J422" t="s">
        <v>782</v>
      </c>
      <c r="L422" t="e">
        <v>#REF!</v>
      </c>
    </row>
    <row r="423" spans="3:12" ht="12.75">
      <c r="C423" t="e">
        <v>#REF!</v>
      </c>
      <c r="D423" t="e">
        <f t="shared" si="7"/>
        <v>#REF!</v>
      </c>
      <c r="H423" t="s">
        <v>783</v>
      </c>
      <c r="J423" t="s">
        <v>784</v>
      </c>
      <c r="L423" t="e">
        <v>#REF!</v>
      </c>
    </row>
    <row r="424" spans="3:12" ht="12.75">
      <c r="C424" t="e">
        <v>#REF!</v>
      </c>
      <c r="D424" t="e">
        <f t="shared" si="7"/>
        <v>#REF!</v>
      </c>
      <c r="H424" t="s">
        <v>783</v>
      </c>
      <c r="J424" t="s">
        <v>769</v>
      </c>
      <c r="L424" t="e">
        <v>#REF!</v>
      </c>
    </row>
    <row r="425" spans="3:12" ht="12.75">
      <c r="C425" t="e">
        <v>#REF!</v>
      </c>
      <c r="D425" t="e">
        <f t="shared" si="7"/>
        <v>#REF!</v>
      </c>
      <c r="H425" t="s">
        <v>785</v>
      </c>
      <c r="J425" t="e">
        <v>#REF!</v>
      </c>
      <c r="L425" t="e">
        <v>#REF!</v>
      </c>
    </row>
    <row r="426" spans="2:4" ht="12.75">
      <c r="B426">
        <f>+B421+1</f>
        <v>85</v>
      </c>
      <c r="C426" t="e">
        <v>#REF!</v>
      </c>
      <c r="D426" t="e">
        <f t="shared" si="7"/>
        <v>#REF!</v>
      </c>
    </row>
    <row r="427" spans="3:12" ht="12.75">
      <c r="C427" t="e">
        <v>#REF!</v>
      </c>
      <c r="D427" t="e">
        <f t="shared" si="7"/>
        <v>#REF!</v>
      </c>
      <c r="H427" t="s">
        <v>781</v>
      </c>
      <c r="J427" t="s">
        <v>782</v>
      </c>
      <c r="L427">
        <v>1.89</v>
      </c>
    </row>
    <row r="428" spans="3:12" ht="12.75">
      <c r="C428" t="e">
        <v>#REF!</v>
      </c>
      <c r="D428" t="e">
        <f t="shared" si="7"/>
        <v>#REF!</v>
      </c>
      <c r="H428" t="s">
        <v>783</v>
      </c>
      <c r="J428" t="s">
        <v>784</v>
      </c>
      <c r="L428" t="e">
        <v>#REF!</v>
      </c>
    </row>
    <row r="429" spans="3:12" ht="12.75">
      <c r="C429" t="e">
        <v>#REF!</v>
      </c>
      <c r="D429" t="e">
        <f t="shared" si="7"/>
        <v>#REF!</v>
      </c>
      <c r="H429" t="s">
        <v>783</v>
      </c>
      <c r="J429" t="s">
        <v>769</v>
      </c>
      <c r="L429">
        <v>7.2434</v>
      </c>
    </row>
    <row r="430" spans="3:4" ht="12.75">
      <c r="C430" t="e">
        <v>#REF!</v>
      </c>
      <c r="D430" t="e">
        <f t="shared" si="7"/>
        <v>#REF!</v>
      </c>
    </row>
    <row r="431" spans="2:6" ht="12.75">
      <c r="B431">
        <f>+B426+1</f>
        <v>86</v>
      </c>
      <c r="C431" t="e">
        <v>#REF!</v>
      </c>
      <c r="D431" t="e">
        <f t="shared" si="7"/>
        <v>#REF!</v>
      </c>
      <c r="F431" t="e">
        <v>#REF!</v>
      </c>
    </row>
    <row r="432" spans="3:12" ht="12.75">
      <c r="C432" t="e">
        <v>#REF!</v>
      </c>
      <c r="D432" t="e">
        <f t="shared" si="7"/>
        <v>#REF!</v>
      </c>
      <c r="H432" t="s">
        <v>781</v>
      </c>
      <c r="J432" t="s">
        <v>782</v>
      </c>
      <c r="L432" t="e">
        <v>#REF!</v>
      </c>
    </row>
    <row r="433" spans="3:12" ht="12.75">
      <c r="C433" t="e">
        <v>#REF!</v>
      </c>
      <c r="D433" t="e">
        <f t="shared" si="7"/>
        <v>#REF!</v>
      </c>
      <c r="H433" t="s">
        <v>783</v>
      </c>
      <c r="J433" t="s">
        <v>784</v>
      </c>
      <c r="L433" t="e">
        <v>#REF!</v>
      </c>
    </row>
    <row r="434" spans="3:12" ht="12.75">
      <c r="C434" t="e">
        <v>#REF!</v>
      </c>
      <c r="D434" t="e">
        <f t="shared" si="7"/>
        <v>#REF!</v>
      </c>
      <c r="H434" t="s">
        <v>783</v>
      </c>
      <c r="J434" t="s">
        <v>769</v>
      </c>
      <c r="L434" t="e">
        <v>#REF!</v>
      </c>
    </row>
    <row r="435" spans="3:12" ht="12.75">
      <c r="C435" t="e">
        <v>#REF!</v>
      </c>
      <c r="D435" t="e">
        <f t="shared" si="7"/>
        <v>#REF!</v>
      </c>
      <c r="H435" t="s">
        <v>785</v>
      </c>
      <c r="J435" t="e">
        <v>#REF!</v>
      </c>
      <c r="L435" t="e">
        <v>#REF!</v>
      </c>
    </row>
    <row r="436" spans="2:6" ht="12.75">
      <c r="B436">
        <f>+B431+1</f>
        <v>87</v>
      </c>
      <c r="C436" t="e">
        <v>#REF!</v>
      </c>
      <c r="D436" t="e">
        <f t="shared" si="7"/>
        <v>#REF!</v>
      </c>
      <c r="F436" t="e">
        <v>#REF!</v>
      </c>
    </row>
    <row r="437" spans="3:12" ht="12.75">
      <c r="C437" t="e">
        <v>#REF!</v>
      </c>
      <c r="D437" t="e">
        <f t="shared" si="7"/>
        <v>#REF!</v>
      </c>
      <c r="H437" t="s">
        <v>781</v>
      </c>
      <c r="J437" t="s">
        <v>782</v>
      </c>
      <c r="L437" t="e">
        <v>#REF!</v>
      </c>
    </row>
    <row r="438" spans="3:12" ht="12.75">
      <c r="C438" t="e">
        <v>#REF!</v>
      </c>
      <c r="D438" t="e">
        <f t="shared" si="7"/>
        <v>#REF!</v>
      </c>
      <c r="H438" t="s">
        <v>783</v>
      </c>
      <c r="J438" t="s">
        <v>784</v>
      </c>
      <c r="L438" t="e">
        <v>#REF!</v>
      </c>
    </row>
    <row r="439" spans="3:12" ht="12.75">
      <c r="C439" t="e">
        <v>#REF!</v>
      </c>
      <c r="D439" t="e">
        <f t="shared" si="7"/>
        <v>#REF!</v>
      </c>
      <c r="H439" t="s">
        <v>783</v>
      </c>
      <c r="J439" t="s">
        <v>769</v>
      </c>
      <c r="L439" t="e">
        <v>#REF!</v>
      </c>
    </row>
    <row r="440" spans="3:12" ht="12.75">
      <c r="C440" t="e">
        <v>#REF!</v>
      </c>
      <c r="D440" t="e">
        <f t="shared" si="7"/>
        <v>#REF!</v>
      </c>
      <c r="H440" t="s">
        <v>785</v>
      </c>
      <c r="J440" t="e">
        <v>#REF!</v>
      </c>
      <c r="L440" t="e">
        <v>#REF!</v>
      </c>
    </row>
    <row r="441" spans="2:6" ht="12.75">
      <c r="B441">
        <f>+B436+1</f>
        <v>88</v>
      </c>
      <c r="C441" t="e">
        <v>#REF!</v>
      </c>
      <c r="D441" t="e">
        <f t="shared" si="7"/>
        <v>#REF!</v>
      </c>
      <c r="F441" t="e">
        <v>#REF!</v>
      </c>
    </row>
    <row r="442" spans="3:12" ht="12.75">
      <c r="C442" t="e">
        <v>#REF!</v>
      </c>
      <c r="D442" t="e">
        <f t="shared" si="7"/>
        <v>#REF!</v>
      </c>
      <c r="H442" t="s">
        <v>781</v>
      </c>
      <c r="J442" t="s">
        <v>782</v>
      </c>
      <c r="L442" t="e">
        <v>#REF!</v>
      </c>
    </row>
    <row r="443" spans="3:12" ht="12.75">
      <c r="C443" t="e">
        <v>#REF!</v>
      </c>
      <c r="D443" t="e">
        <f t="shared" si="7"/>
        <v>#REF!</v>
      </c>
      <c r="H443" t="s">
        <v>783</v>
      </c>
      <c r="J443" t="s">
        <v>784</v>
      </c>
      <c r="L443" t="e">
        <v>#REF!</v>
      </c>
    </row>
    <row r="444" spans="3:12" ht="12.75">
      <c r="C444" t="e">
        <v>#REF!</v>
      </c>
      <c r="D444" t="e">
        <f t="shared" si="7"/>
        <v>#REF!</v>
      </c>
      <c r="H444" t="s">
        <v>783</v>
      </c>
      <c r="J444" t="s">
        <v>769</v>
      </c>
      <c r="L444" t="e">
        <v>#REF!</v>
      </c>
    </row>
    <row r="445" spans="3:12" ht="12.75">
      <c r="C445" t="e">
        <v>#REF!</v>
      </c>
      <c r="D445" t="e">
        <f t="shared" si="7"/>
        <v>#REF!</v>
      </c>
      <c r="H445" t="s">
        <v>785</v>
      </c>
      <c r="J445" t="e">
        <v>#REF!</v>
      </c>
      <c r="L445" t="e">
        <v>#REF!</v>
      </c>
    </row>
    <row r="446" spans="2:4" ht="12.75">
      <c r="B446">
        <f>+B441+1</f>
        <v>89</v>
      </c>
      <c r="C446" t="e">
        <v>#REF!</v>
      </c>
      <c r="D446" t="e">
        <f t="shared" si="7"/>
        <v>#REF!</v>
      </c>
    </row>
    <row r="447" spans="3:12" ht="12.75">
      <c r="C447" t="e">
        <v>#REF!</v>
      </c>
      <c r="D447" t="e">
        <f t="shared" si="7"/>
        <v>#REF!</v>
      </c>
      <c r="H447" t="s">
        <v>781</v>
      </c>
      <c r="J447" t="s">
        <v>782</v>
      </c>
      <c r="L447">
        <v>0.49</v>
      </c>
    </row>
    <row r="448" spans="3:12" ht="12.75">
      <c r="C448" t="e">
        <v>#REF!</v>
      </c>
      <c r="D448" t="e">
        <f t="shared" si="7"/>
        <v>#REF!</v>
      </c>
      <c r="H448" t="s">
        <v>783</v>
      </c>
      <c r="J448" t="s">
        <v>784</v>
      </c>
      <c r="L448" t="e">
        <v>#REF!</v>
      </c>
    </row>
    <row r="449" spans="3:12" ht="12.75">
      <c r="C449" t="e">
        <v>#REF!</v>
      </c>
      <c r="D449" t="e">
        <f t="shared" si="7"/>
        <v>#REF!</v>
      </c>
      <c r="H449" t="s">
        <v>783</v>
      </c>
      <c r="J449" t="s">
        <v>769</v>
      </c>
      <c r="L449">
        <v>3.4563</v>
      </c>
    </row>
    <row r="450" spans="3:4" ht="12.75">
      <c r="C450" t="e">
        <v>#REF!</v>
      </c>
      <c r="D450" t="e">
        <f t="shared" si="7"/>
        <v>#REF!</v>
      </c>
    </row>
    <row r="451" spans="2:6" ht="12.75">
      <c r="B451">
        <f>+B446+1</f>
        <v>90</v>
      </c>
      <c r="C451" t="e">
        <v>#REF!</v>
      </c>
      <c r="D451" t="e">
        <f t="shared" si="7"/>
        <v>#REF!</v>
      </c>
      <c r="F451" t="e">
        <v>#REF!</v>
      </c>
    </row>
    <row r="452" spans="3:12" ht="12.75">
      <c r="C452" t="e">
        <v>#REF!</v>
      </c>
      <c r="D452" t="e">
        <f t="shared" si="7"/>
        <v>#REF!</v>
      </c>
      <c r="H452" t="s">
        <v>781</v>
      </c>
      <c r="J452" t="s">
        <v>782</v>
      </c>
      <c r="L452" t="e">
        <v>#REF!</v>
      </c>
    </row>
    <row r="453" spans="3:12" ht="12.75">
      <c r="C453" t="e">
        <v>#REF!</v>
      </c>
      <c r="D453" t="e">
        <f t="shared" si="7"/>
        <v>#REF!</v>
      </c>
      <c r="H453" t="s">
        <v>783</v>
      </c>
      <c r="J453" t="s">
        <v>784</v>
      </c>
      <c r="L453" t="e">
        <v>#REF!</v>
      </c>
    </row>
    <row r="454" spans="3:12" ht="12.75">
      <c r="C454" t="e">
        <v>#REF!</v>
      </c>
      <c r="D454" t="e">
        <f t="shared" si="7"/>
        <v>#REF!</v>
      </c>
      <c r="H454" t="s">
        <v>783</v>
      </c>
      <c r="J454" t="s">
        <v>769</v>
      </c>
      <c r="L454" t="e">
        <v>#REF!</v>
      </c>
    </row>
    <row r="455" spans="3:12" ht="12.75">
      <c r="C455" t="e">
        <v>#REF!</v>
      </c>
      <c r="D455" t="e">
        <f t="shared" si="7"/>
        <v>#REF!</v>
      </c>
      <c r="H455" t="s">
        <v>785</v>
      </c>
      <c r="J455" t="e">
        <v>#REF!</v>
      </c>
      <c r="L455" t="e">
        <v>#REF!</v>
      </c>
    </row>
    <row r="456" spans="2:6" ht="12.75">
      <c r="B456">
        <f>+B451+1</f>
        <v>91</v>
      </c>
      <c r="C456" t="e">
        <v>#REF!</v>
      </c>
      <c r="D456" t="e">
        <f t="shared" si="7"/>
        <v>#REF!</v>
      </c>
      <c r="F456" t="e">
        <v>#REF!</v>
      </c>
    </row>
    <row r="457" spans="3:12" ht="12.75">
      <c r="C457" t="e">
        <v>#REF!</v>
      </c>
      <c r="D457" t="e">
        <f t="shared" si="7"/>
        <v>#REF!</v>
      </c>
      <c r="H457" t="s">
        <v>781</v>
      </c>
      <c r="J457" t="s">
        <v>782</v>
      </c>
      <c r="L457" t="e">
        <v>#REF!</v>
      </c>
    </row>
    <row r="458" spans="3:12" ht="12.75">
      <c r="C458" t="e">
        <v>#REF!</v>
      </c>
      <c r="D458" t="e">
        <f t="shared" si="7"/>
        <v>#REF!</v>
      </c>
      <c r="H458" t="s">
        <v>783</v>
      </c>
      <c r="J458" t="s">
        <v>784</v>
      </c>
      <c r="L458" t="e">
        <v>#REF!</v>
      </c>
    </row>
    <row r="459" spans="3:12" ht="12.75">
      <c r="C459" t="e">
        <v>#REF!</v>
      </c>
      <c r="D459" t="e">
        <f t="shared" si="7"/>
        <v>#REF!</v>
      </c>
      <c r="H459" t="s">
        <v>783</v>
      </c>
      <c r="J459" t="s">
        <v>769</v>
      </c>
      <c r="L459" t="e">
        <v>#REF!</v>
      </c>
    </row>
    <row r="460" spans="3:12" ht="12.75">
      <c r="C460" t="e">
        <v>#REF!</v>
      </c>
      <c r="D460" t="e">
        <f t="shared" si="7"/>
        <v>#REF!</v>
      </c>
      <c r="H460" t="s">
        <v>785</v>
      </c>
      <c r="J460" t="e">
        <v>#REF!</v>
      </c>
      <c r="L460" t="e">
        <v>#REF!</v>
      </c>
    </row>
    <row r="461" spans="2:6" ht="12.75">
      <c r="B461">
        <f>+B456+1</f>
        <v>92</v>
      </c>
      <c r="C461" t="e">
        <v>#REF!</v>
      </c>
      <c r="D461" t="e">
        <f t="shared" si="7"/>
        <v>#REF!</v>
      </c>
      <c r="F461" t="e">
        <v>#REF!</v>
      </c>
    </row>
    <row r="462" spans="3:12" ht="12.75">
      <c r="C462" t="e">
        <v>#REF!</v>
      </c>
      <c r="D462" t="e">
        <f t="shared" si="7"/>
        <v>#REF!</v>
      </c>
      <c r="H462" t="s">
        <v>781</v>
      </c>
      <c r="J462" t="s">
        <v>782</v>
      </c>
      <c r="L462" t="e">
        <v>#REF!</v>
      </c>
    </row>
    <row r="463" spans="3:12" ht="12.75">
      <c r="C463" t="e">
        <v>#REF!</v>
      </c>
      <c r="D463" t="e">
        <f t="shared" si="7"/>
        <v>#REF!</v>
      </c>
      <c r="H463" t="s">
        <v>783</v>
      </c>
      <c r="J463" t="s">
        <v>784</v>
      </c>
      <c r="L463" t="e">
        <v>#REF!</v>
      </c>
    </row>
    <row r="464" spans="3:12" ht="12.75">
      <c r="C464" t="e">
        <v>#REF!</v>
      </c>
      <c r="D464" t="e">
        <f t="shared" si="7"/>
        <v>#REF!</v>
      </c>
      <c r="H464" t="s">
        <v>783</v>
      </c>
      <c r="J464" t="s">
        <v>769</v>
      </c>
      <c r="L464" t="e">
        <v>#REF!</v>
      </c>
    </row>
    <row r="465" spans="3:12" ht="12.75">
      <c r="C465" t="e">
        <v>#REF!</v>
      </c>
      <c r="D465" t="e">
        <f aca="true" t="shared" si="8" ref="D465:D524">IF(AND(ISBLANK(L465),C465="X"),"YES",IF(L465=0,"NO",IF(C465="X","YES","NO")))</f>
        <v>#REF!</v>
      </c>
      <c r="H465" t="s">
        <v>785</v>
      </c>
      <c r="J465" t="e">
        <v>#REF!</v>
      </c>
      <c r="L465" t="e">
        <v>#REF!</v>
      </c>
    </row>
    <row r="466" spans="2:4" ht="12.75">
      <c r="B466">
        <f>+B461+1</f>
        <v>93</v>
      </c>
      <c r="C466" t="e">
        <v>#REF!</v>
      </c>
      <c r="D466" t="e">
        <f t="shared" si="8"/>
        <v>#REF!</v>
      </c>
    </row>
    <row r="467" spans="3:12" ht="12.75">
      <c r="C467" t="e">
        <v>#REF!</v>
      </c>
      <c r="D467" t="e">
        <f t="shared" si="8"/>
        <v>#REF!</v>
      </c>
      <c r="H467" t="s">
        <v>781</v>
      </c>
      <c r="J467" t="s">
        <v>782</v>
      </c>
      <c r="L467">
        <v>108.02</v>
      </c>
    </row>
    <row r="468" spans="3:12" ht="12.75">
      <c r="C468" t="e">
        <v>#REF!</v>
      </c>
      <c r="D468" t="e">
        <f t="shared" si="8"/>
        <v>#REF!</v>
      </c>
      <c r="H468" t="s">
        <v>783</v>
      </c>
      <c r="J468" t="s">
        <v>784</v>
      </c>
      <c r="L468" t="e">
        <v>#REF!</v>
      </c>
    </row>
    <row r="469" spans="3:12" ht="12.75">
      <c r="C469" t="e">
        <v>#REF!</v>
      </c>
      <c r="D469" t="e">
        <f t="shared" si="8"/>
        <v>#REF!</v>
      </c>
      <c r="H469" t="s">
        <v>783</v>
      </c>
      <c r="J469" t="s">
        <v>769</v>
      </c>
      <c r="L469">
        <v>1.4416</v>
      </c>
    </row>
    <row r="470" spans="3:12" ht="12.75">
      <c r="C470" t="e">
        <v>#REF!</v>
      </c>
      <c r="D470" t="e">
        <f t="shared" si="8"/>
        <v>#REF!</v>
      </c>
      <c r="H470" t="s">
        <v>785</v>
      </c>
      <c r="J470" t="e">
        <v>#REF!</v>
      </c>
      <c r="L470" t="e">
        <v>#REF!</v>
      </c>
    </row>
    <row r="471" spans="2:6" ht="12.75">
      <c r="B471">
        <f>+B466+1</f>
        <v>94</v>
      </c>
      <c r="C471" t="e">
        <v>#REF!</v>
      </c>
      <c r="D471" t="e">
        <f t="shared" si="8"/>
        <v>#REF!</v>
      </c>
      <c r="F471" t="e">
        <v>#REF!</v>
      </c>
    </row>
    <row r="472" spans="3:12" ht="12.75">
      <c r="C472" t="e">
        <v>#REF!</v>
      </c>
      <c r="D472" t="e">
        <f t="shared" si="8"/>
        <v>#REF!</v>
      </c>
      <c r="H472" t="s">
        <v>781</v>
      </c>
      <c r="J472" t="s">
        <v>782</v>
      </c>
      <c r="L472" t="e">
        <v>#REF!</v>
      </c>
    </row>
    <row r="473" spans="3:12" ht="12.75">
      <c r="C473" t="e">
        <v>#REF!</v>
      </c>
      <c r="D473" t="e">
        <f t="shared" si="8"/>
        <v>#REF!</v>
      </c>
      <c r="H473" t="s">
        <v>783</v>
      </c>
      <c r="J473" t="s">
        <v>784</v>
      </c>
      <c r="L473" t="e">
        <v>#REF!</v>
      </c>
    </row>
    <row r="474" spans="3:12" ht="12.75">
      <c r="C474" t="e">
        <v>#REF!</v>
      </c>
      <c r="D474" t="e">
        <f t="shared" si="8"/>
        <v>#REF!</v>
      </c>
      <c r="H474" t="s">
        <v>783</v>
      </c>
      <c r="J474" t="s">
        <v>769</v>
      </c>
      <c r="L474" t="e">
        <v>#REF!</v>
      </c>
    </row>
    <row r="475" spans="3:12" ht="12.75">
      <c r="C475" t="e">
        <v>#REF!</v>
      </c>
      <c r="D475" t="e">
        <f t="shared" si="8"/>
        <v>#REF!</v>
      </c>
      <c r="H475" t="s">
        <v>785</v>
      </c>
      <c r="J475" t="e">
        <v>#REF!</v>
      </c>
      <c r="L475" t="e">
        <v>#REF!</v>
      </c>
    </row>
    <row r="476" spans="2:6" ht="12.75">
      <c r="B476">
        <f>+B471+1</f>
        <v>95</v>
      </c>
      <c r="C476" t="e">
        <v>#REF!</v>
      </c>
      <c r="D476" t="e">
        <f t="shared" si="8"/>
        <v>#REF!</v>
      </c>
      <c r="F476" t="e">
        <v>#REF!</v>
      </c>
    </row>
    <row r="477" spans="3:12" ht="12.75">
      <c r="C477" t="e">
        <v>#REF!</v>
      </c>
      <c r="D477" t="e">
        <f t="shared" si="8"/>
        <v>#REF!</v>
      </c>
      <c r="H477" t="s">
        <v>781</v>
      </c>
      <c r="J477" t="s">
        <v>782</v>
      </c>
      <c r="L477" t="e">
        <v>#REF!</v>
      </c>
    </row>
    <row r="478" spans="3:12" ht="12.75">
      <c r="C478" t="e">
        <v>#REF!</v>
      </c>
      <c r="D478" t="e">
        <f t="shared" si="8"/>
        <v>#REF!</v>
      </c>
      <c r="H478" t="s">
        <v>783</v>
      </c>
      <c r="J478" t="s">
        <v>784</v>
      </c>
      <c r="L478" t="e">
        <v>#REF!</v>
      </c>
    </row>
    <row r="479" spans="3:12" ht="12.75">
      <c r="C479" t="e">
        <v>#REF!</v>
      </c>
      <c r="D479" t="e">
        <f t="shared" si="8"/>
        <v>#REF!</v>
      </c>
      <c r="H479" t="s">
        <v>783</v>
      </c>
      <c r="J479" t="s">
        <v>769</v>
      </c>
      <c r="L479" t="e">
        <v>#REF!</v>
      </c>
    </row>
    <row r="480" spans="3:12" ht="12.75">
      <c r="C480" t="e">
        <v>#REF!</v>
      </c>
      <c r="D480" t="e">
        <f t="shared" si="8"/>
        <v>#REF!</v>
      </c>
      <c r="H480" t="s">
        <v>785</v>
      </c>
      <c r="J480" t="e">
        <v>#REF!</v>
      </c>
      <c r="L480" t="e">
        <v>#REF!</v>
      </c>
    </row>
    <row r="481" spans="2:6" ht="12.75">
      <c r="B481">
        <f>+B476+1</f>
        <v>96</v>
      </c>
      <c r="C481" t="e">
        <v>#REF!</v>
      </c>
      <c r="D481" t="e">
        <f t="shared" si="8"/>
        <v>#REF!</v>
      </c>
      <c r="F481" t="e">
        <v>#REF!</v>
      </c>
    </row>
    <row r="482" spans="3:12" ht="12.75">
      <c r="C482" t="e">
        <v>#REF!</v>
      </c>
      <c r="D482" t="e">
        <f t="shared" si="8"/>
        <v>#REF!</v>
      </c>
      <c r="H482" t="s">
        <v>781</v>
      </c>
      <c r="J482" t="s">
        <v>782</v>
      </c>
      <c r="L482" t="e">
        <v>#REF!</v>
      </c>
    </row>
    <row r="483" spans="3:12" ht="12.75">
      <c r="C483" t="e">
        <v>#REF!</v>
      </c>
      <c r="D483" t="e">
        <f t="shared" si="8"/>
        <v>#REF!</v>
      </c>
      <c r="H483" t="s">
        <v>783</v>
      </c>
      <c r="J483" t="s">
        <v>784</v>
      </c>
      <c r="L483" t="e">
        <v>#REF!</v>
      </c>
    </row>
    <row r="484" spans="3:12" ht="12.75">
      <c r="C484" t="e">
        <v>#REF!</v>
      </c>
      <c r="D484" t="e">
        <f t="shared" si="8"/>
        <v>#REF!</v>
      </c>
      <c r="H484" t="s">
        <v>783</v>
      </c>
      <c r="J484" t="s">
        <v>769</v>
      </c>
      <c r="L484" t="e">
        <v>#REF!</v>
      </c>
    </row>
    <row r="485" spans="3:12" ht="12.75">
      <c r="C485" t="e">
        <v>#REF!</v>
      </c>
      <c r="D485" t="e">
        <f t="shared" si="8"/>
        <v>#REF!</v>
      </c>
      <c r="H485" t="s">
        <v>785</v>
      </c>
      <c r="J485" t="e">
        <v>#REF!</v>
      </c>
      <c r="L485" t="e">
        <v>#REF!</v>
      </c>
    </row>
    <row r="486" spans="2:4" ht="12.75">
      <c r="B486">
        <f>+B481+1</f>
        <v>97</v>
      </c>
      <c r="C486" t="e">
        <v>#REF!</v>
      </c>
      <c r="D486" t="e">
        <f t="shared" si="8"/>
        <v>#REF!</v>
      </c>
    </row>
    <row r="487" spans="3:12" ht="12.75">
      <c r="C487" t="e">
        <v>#REF!</v>
      </c>
      <c r="D487" t="e">
        <f t="shared" si="8"/>
        <v>#REF!</v>
      </c>
      <c r="H487" t="s">
        <v>781</v>
      </c>
      <c r="J487" t="s">
        <v>782</v>
      </c>
      <c r="L487">
        <v>108.02</v>
      </c>
    </row>
    <row r="488" spans="3:12" ht="12.75">
      <c r="C488" t="e">
        <v>#REF!</v>
      </c>
      <c r="D488" t="e">
        <f t="shared" si="8"/>
        <v>#REF!</v>
      </c>
      <c r="H488" t="s">
        <v>783</v>
      </c>
      <c r="J488" t="s">
        <v>784</v>
      </c>
      <c r="L488" t="e">
        <v>#REF!</v>
      </c>
    </row>
    <row r="489" spans="3:12" ht="12.75">
      <c r="C489" t="e">
        <v>#REF!</v>
      </c>
      <c r="D489" t="e">
        <f t="shared" si="8"/>
        <v>#REF!</v>
      </c>
      <c r="H489" t="s">
        <v>783</v>
      </c>
      <c r="J489" t="s">
        <v>769</v>
      </c>
      <c r="L489">
        <v>1.3224</v>
      </c>
    </row>
    <row r="490" spans="3:12" ht="12.75">
      <c r="C490" t="e">
        <v>#REF!</v>
      </c>
      <c r="D490" t="e">
        <f t="shared" si="8"/>
        <v>#REF!</v>
      </c>
      <c r="H490" t="s">
        <v>785</v>
      </c>
      <c r="J490" t="e">
        <v>#REF!</v>
      </c>
      <c r="L490" t="e">
        <v>#REF!</v>
      </c>
    </row>
    <row r="491" spans="2:6" ht="12.75">
      <c r="B491">
        <f>+B486+1</f>
        <v>98</v>
      </c>
      <c r="C491" t="e">
        <v>#REF!</v>
      </c>
      <c r="D491" t="e">
        <f t="shared" si="8"/>
        <v>#REF!</v>
      </c>
      <c r="F491" t="e">
        <v>#REF!</v>
      </c>
    </row>
    <row r="492" spans="3:12" ht="12.75">
      <c r="C492" t="e">
        <v>#REF!</v>
      </c>
      <c r="D492" t="e">
        <f t="shared" si="8"/>
        <v>#REF!</v>
      </c>
      <c r="H492" t="s">
        <v>781</v>
      </c>
      <c r="J492" t="s">
        <v>782</v>
      </c>
      <c r="L492" t="e">
        <v>#REF!</v>
      </c>
    </row>
    <row r="493" spans="3:12" ht="12.75">
      <c r="C493" t="e">
        <v>#REF!</v>
      </c>
      <c r="D493" t="e">
        <f t="shared" si="8"/>
        <v>#REF!</v>
      </c>
      <c r="H493" t="s">
        <v>783</v>
      </c>
      <c r="J493" t="s">
        <v>784</v>
      </c>
      <c r="L493" t="e">
        <v>#REF!</v>
      </c>
    </row>
    <row r="494" spans="3:12" ht="12.75">
      <c r="C494" t="e">
        <v>#REF!</v>
      </c>
      <c r="D494" t="e">
        <f t="shared" si="8"/>
        <v>#REF!</v>
      </c>
      <c r="H494" t="s">
        <v>783</v>
      </c>
      <c r="J494" t="s">
        <v>769</v>
      </c>
      <c r="L494" t="e">
        <v>#REF!</v>
      </c>
    </row>
    <row r="495" spans="3:12" ht="12.75">
      <c r="C495" t="e">
        <v>#REF!</v>
      </c>
      <c r="D495" t="e">
        <f t="shared" si="8"/>
        <v>#REF!</v>
      </c>
      <c r="H495" t="s">
        <v>785</v>
      </c>
      <c r="J495" t="e">
        <v>#REF!</v>
      </c>
      <c r="L495" t="e">
        <v>#REF!</v>
      </c>
    </row>
    <row r="496" spans="2:6" ht="12.75">
      <c r="B496">
        <f>+B491+1</f>
        <v>99</v>
      </c>
      <c r="C496" t="e">
        <v>#REF!</v>
      </c>
      <c r="D496" t="e">
        <f t="shared" si="8"/>
        <v>#REF!</v>
      </c>
      <c r="F496" t="e">
        <v>#REF!</v>
      </c>
    </row>
    <row r="497" spans="3:12" ht="12.75">
      <c r="C497" t="e">
        <v>#REF!</v>
      </c>
      <c r="D497" t="e">
        <f t="shared" si="8"/>
        <v>#REF!</v>
      </c>
      <c r="H497" t="s">
        <v>781</v>
      </c>
      <c r="J497" t="s">
        <v>782</v>
      </c>
      <c r="L497" t="e">
        <v>#REF!</v>
      </c>
    </row>
    <row r="498" spans="3:12" ht="12.75">
      <c r="C498" t="e">
        <v>#REF!</v>
      </c>
      <c r="D498" t="e">
        <f t="shared" si="8"/>
        <v>#REF!</v>
      </c>
      <c r="H498" t="s">
        <v>783</v>
      </c>
      <c r="J498" t="s">
        <v>784</v>
      </c>
      <c r="L498" t="e">
        <v>#REF!</v>
      </c>
    </row>
    <row r="499" spans="3:12" ht="12.75">
      <c r="C499" t="e">
        <v>#REF!</v>
      </c>
      <c r="D499" t="e">
        <f t="shared" si="8"/>
        <v>#REF!</v>
      </c>
      <c r="H499" t="s">
        <v>783</v>
      </c>
      <c r="J499" t="s">
        <v>769</v>
      </c>
      <c r="L499" t="e">
        <v>#REF!</v>
      </c>
    </row>
    <row r="500" spans="3:12" ht="12.75">
      <c r="C500" t="e">
        <v>#REF!</v>
      </c>
      <c r="D500" t="e">
        <f t="shared" si="8"/>
        <v>#REF!</v>
      </c>
      <c r="H500" t="s">
        <v>785</v>
      </c>
      <c r="J500" t="e">
        <v>#REF!</v>
      </c>
      <c r="L500" t="e">
        <v>#REF!</v>
      </c>
    </row>
    <row r="501" spans="2:6" ht="12.75">
      <c r="B501">
        <f>+B496+1</f>
        <v>100</v>
      </c>
      <c r="C501" t="e">
        <v>#REF!</v>
      </c>
      <c r="D501" t="e">
        <f t="shared" si="8"/>
        <v>#REF!</v>
      </c>
      <c r="F501" t="e">
        <v>#REF!</v>
      </c>
    </row>
    <row r="502" spans="3:12" ht="12.75">
      <c r="C502" t="e">
        <v>#REF!</v>
      </c>
      <c r="D502" t="e">
        <f t="shared" si="8"/>
        <v>#REF!</v>
      </c>
      <c r="H502" t="s">
        <v>781</v>
      </c>
      <c r="J502" t="s">
        <v>782</v>
      </c>
      <c r="L502" t="e">
        <v>#REF!</v>
      </c>
    </row>
    <row r="503" spans="3:12" ht="12.75">
      <c r="C503" t="e">
        <v>#REF!</v>
      </c>
      <c r="D503" t="e">
        <f t="shared" si="8"/>
        <v>#REF!</v>
      </c>
      <c r="H503" t="s">
        <v>783</v>
      </c>
      <c r="J503" t="s">
        <v>784</v>
      </c>
      <c r="L503" t="e">
        <v>#REF!</v>
      </c>
    </row>
    <row r="504" spans="3:12" ht="12.75">
      <c r="C504" t="e">
        <v>#REF!</v>
      </c>
      <c r="D504" t="e">
        <f t="shared" si="8"/>
        <v>#REF!</v>
      </c>
      <c r="H504" t="s">
        <v>783</v>
      </c>
      <c r="J504" t="s">
        <v>769</v>
      </c>
      <c r="L504" t="e">
        <v>#REF!</v>
      </c>
    </row>
    <row r="505" spans="3:12" ht="12.75">
      <c r="C505" t="e">
        <v>#REF!</v>
      </c>
      <c r="D505" t="e">
        <f t="shared" si="8"/>
        <v>#REF!</v>
      </c>
      <c r="H505" t="s">
        <v>785</v>
      </c>
      <c r="J505" t="e">
        <v>#REF!</v>
      </c>
      <c r="L505" t="e">
        <v>#REF!</v>
      </c>
    </row>
    <row r="506" spans="2:4" ht="12.75">
      <c r="B506">
        <f>+B501+1</f>
        <v>101</v>
      </c>
      <c r="C506" t="e">
        <v>#REF!</v>
      </c>
      <c r="D506" t="e">
        <f t="shared" si="8"/>
        <v>#REF!</v>
      </c>
    </row>
    <row r="507" spans="3:12" ht="12.75">
      <c r="C507" t="e">
        <v>#REF!</v>
      </c>
      <c r="D507" t="e">
        <f t="shared" si="8"/>
        <v>#REF!</v>
      </c>
      <c r="H507" t="s">
        <v>781</v>
      </c>
      <c r="J507" t="s">
        <v>782</v>
      </c>
      <c r="L507">
        <v>108.02</v>
      </c>
    </row>
    <row r="508" spans="3:12" ht="12.75">
      <c r="C508" t="e">
        <v>#REF!</v>
      </c>
      <c r="D508" t="e">
        <f t="shared" si="8"/>
        <v>#REF!</v>
      </c>
      <c r="H508" t="s">
        <v>783</v>
      </c>
      <c r="J508" t="s">
        <v>784</v>
      </c>
      <c r="L508" t="e">
        <v>#REF!</v>
      </c>
    </row>
    <row r="509" spans="3:12" ht="12.75">
      <c r="C509" t="e">
        <v>#REF!</v>
      </c>
      <c r="D509" t="e">
        <f t="shared" si="8"/>
        <v>#REF!</v>
      </c>
      <c r="H509" t="s">
        <v>783</v>
      </c>
      <c r="J509" t="s">
        <v>769</v>
      </c>
      <c r="L509">
        <v>1.4674</v>
      </c>
    </row>
    <row r="510" spans="3:12" ht="12.75">
      <c r="C510" t="e">
        <v>#REF!</v>
      </c>
      <c r="D510" t="e">
        <f t="shared" si="8"/>
        <v>#REF!</v>
      </c>
      <c r="H510" t="s">
        <v>785</v>
      </c>
      <c r="J510" t="e">
        <v>#REF!</v>
      </c>
      <c r="L510" t="e">
        <v>#REF!</v>
      </c>
    </row>
    <row r="511" spans="2:6" ht="12.75">
      <c r="B511">
        <f>+B506+1</f>
        <v>102</v>
      </c>
      <c r="C511" t="e">
        <v>#REF!</v>
      </c>
      <c r="D511" t="e">
        <f t="shared" si="8"/>
        <v>#REF!</v>
      </c>
      <c r="F511" t="e">
        <v>#REF!</v>
      </c>
    </row>
    <row r="512" spans="3:12" ht="12.75">
      <c r="C512" t="e">
        <v>#REF!</v>
      </c>
      <c r="D512" t="e">
        <f t="shared" si="8"/>
        <v>#REF!</v>
      </c>
      <c r="H512" t="s">
        <v>781</v>
      </c>
      <c r="J512" t="s">
        <v>782</v>
      </c>
      <c r="L512" t="e">
        <v>#REF!</v>
      </c>
    </row>
    <row r="513" spans="3:12" ht="12.75">
      <c r="C513" t="e">
        <v>#REF!</v>
      </c>
      <c r="D513" t="e">
        <f t="shared" si="8"/>
        <v>#REF!</v>
      </c>
      <c r="H513" t="s">
        <v>783</v>
      </c>
      <c r="J513" t="s">
        <v>784</v>
      </c>
      <c r="L513" t="e">
        <v>#REF!</v>
      </c>
    </row>
    <row r="514" spans="3:12" ht="12.75">
      <c r="C514" t="e">
        <v>#REF!</v>
      </c>
      <c r="D514" t="e">
        <f t="shared" si="8"/>
        <v>#REF!</v>
      </c>
      <c r="H514" t="s">
        <v>783</v>
      </c>
      <c r="J514" t="s">
        <v>769</v>
      </c>
      <c r="L514" t="e">
        <v>#REF!</v>
      </c>
    </row>
    <row r="515" spans="3:12" ht="12.75">
      <c r="C515" t="e">
        <v>#REF!</v>
      </c>
      <c r="D515" t="e">
        <f t="shared" si="8"/>
        <v>#REF!</v>
      </c>
      <c r="H515" t="s">
        <v>785</v>
      </c>
      <c r="J515" t="e">
        <v>#REF!</v>
      </c>
      <c r="L515" t="e">
        <v>#REF!</v>
      </c>
    </row>
    <row r="516" spans="2:6" ht="12.75">
      <c r="B516">
        <f>+B511+1</f>
        <v>103</v>
      </c>
      <c r="C516" t="e">
        <v>#REF!</v>
      </c>
      <c r="D516" t="e">
        <f t="shared" si="8"/>
        <v>#REF!</v>
      </c>
      <c r="F516" t="e">
        <v>#REF!</v>
      </c>
    </row>
    <row r="517" spans="3:12" ht="12.75">
      <c r="C517" t="e">
        <v>#REF!</v>
      </c>
      <c r="D517" t="e">
        <f t="shared" si="8"/>
        <v>#REF!</v>
      </c>
      <c r="H517" t="s">
        <v>781</v>
      </c>
      <c r="J517" t="s">
        <v>782</v>
      </c>
      <c r="L517" t="e">
        <v>#REF!</v>
      </c>
    </row>
    <row r="518" spans="3:12" ht="12.75">
      <c r="C518" t="e">
        <v>#REF!</v>
      </c>
      <c r="D518" t="e">
        <f t="shared" si="8"/>
        <v>#REF!</v>
      </c>
      <c r="H518" t="s">
        <v>783</v>
      </c>
      <c r="J518" t="s">
        <v>784</v>
      </c>
      <c r="L518" t="e">
        <v>#REF!</v>
      </c>
    </row>
    <row r="519" spans="3:12" ht="12.75">
      <c r="C519" t="e">
        <v>#REF!</v>
      </c>
      <c r="D519" t="e">
        <f t="shared" si="8"/>
        <v>#REF!</v>
      </c>
      <c r="H519" t="s">
        <v>783</v>
      </c>
      <c r="J519" t="s">
        <v>769</v>
      </c>
      <c r="L519" t="e">
        <v>#REF!</v>
      </c>
    </row>
    <row r="520" spans="3:12" ht="12.75">
      <c r="C520" t="e">
        <v>#REF!</v>
      </c>
      <c r="D520" t="e">
        <f t="shared" si="8"/>
        <v>#REF!</v>
      </c>
      <c r="H520" t="s">
        <v>785</v>
      </c>
      <c r="J520" t="e">
        <v>#REF!</v>
      </c>
      <c r="L520" t="e">
        <v>#REF!</v>
      </c>
    </row>
    <row r="521" spans="2:6" ht="12.75">
      <c r="B521">
        <f>+B516+1</f>
        <v>104</v>
      </c>
      <c r="C521" t="e">
        <v>#REF!</v>
      </c>
      <c r="D521" t="e">
        <f t="shared" si="8"/>
        <v>#REF!</v>
      </c>
      <c r="F521" t="e">
        <v>#REF!</v>
      </c>
    </row>
    <row r="522" spans="3:12" ht="12.75">
      <c r="C522" t="e">
        <v>#REF!</v>
      </c>
      <c r="D522" t="e">
        <f t="shared" si="8"/>
        <v>#REF!</v>
      </c>
      <c r="H522" t="s">
        <v>781</v>
      </c>
      <c r="J522" t="s">
        <v>782</v>
      </c>
      <c r="L522" t="e">
        <v>#REF!</v>
      </c>
    </row>
    <row r="523" spans="3:12" ht="12.75">
      <c r="C523" t="e">
        <v>#REF!</v>
      </c>
      <c r="D523" t="e">
        <f t="shared" si="8"/>
        <v>#REF!</v>
      </c>
      <c r="H523" t="s">
        <v>783</v>
      </c>
      <c r="J523" t="s">
        <v>784</v>
      </c>
      <c r="L523" t="e">
        <v>#REF!</v>
      </c>
    </row>
    <row r="524" spans="3:12" ht="12.75">
      <c r="C524" t="e">
        <v>#REF!</v>
      </c>
      <c r="D524" t="e">
        <f t="shared" si="8"/>
        <v>#REF!</v>
      </c>
      <c r="H524" t="s">
        <v>783</v>
      </c>
      <c r="J524" t="s">
        <v>769</v>
      </c>
      <c r="L524" t="e">
        <v>#REF!</v>
      </c>
    </row>
    <row r="525" spans="8:12" ht="12.75">
      <c r="H525" t="s">
        <v>785</v>
      </c>
      <c r="J525" t="e">
        <v>#REF!</v>
      </c>
      <c r="L525" t="e">
        <v>#REF!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7:S132"/>
  <sheetViews>
    <sheetView workbookViewId="0" topLeftCell="A1">
      <selection activeCell="A1" sqref="A1"/>
    </sheetView>
  </sheetViews>
  <sheetFormatPr defaultColWidth="9.140625" defaultRowHeight="12.75"/>
  <sheetData>
    <row r="7" ht="12.75">
      <c r="D7" t="s">
        <v>786</v>
      </c>
    </row>
    <row r="11" spans="1:15" ht="12.75">
      <c r="A11" t="s">
        <v>3</v>
      </c>
      <c r="I11" t="s">
        <v>787</v>
      </c>
      <c r="L11" t="s">
        <v>788</v>
      </c>
      <c r="O11" t="s">
        <v>789</v>
      </c>
    </row>
    <row r="12" spans="1:15" ht="12.75">
      <c r="A12" t="s">
        <v>790</v>
      </c>
      <c r="I12" t="s">
        <v>791</v>
      </c>
      <c r="J12" t="s">
        <v>792</v>
      </c>
      <c r="K12" t="s">
        <v>793</v>
      </c>
      <c r="L12" t="s">
        <v>794</v>
      </c>
      <c r="M12" t="s">
        <v>795</v>
      </c>
      <c r="N12" t="s">
        <v>796</v>
      </c>
      <c r="O12" t="s">
        <v>797</v>
      </c>
    </row>
    <row r="14" spans="2:8" ht="12.75">
      <c r="B14" t="s">
        <v>709</v>
      </c>
      <c r="F14" t="s">
        <v>750</v>
      </c>
      <c r="G14" t="s">
        <v>751</v>
      </c>
      <c r="H14" t="s">
        <v>798</v>
      </c>
    </row>
    <row r="15" ht="12.75">
      <c r="H15">
        <f aca="true" t="shared" si="0" ref="H15:H46">IF(OR(F15="X",G15="X",SUM(I15:O15)&lt;&gt;0),"X","")</f>
      </c>
    </row>
    <row r="16" spans="8:17" ht="12.75">
      <c r="H16">
        <f t="shared" si="0"/>
      </c>
      <c r="M16">
        <v>0</v>
      </c>
      <c r="O16">
        <f>J16*L16*1000+K16*M16+I16*N16*12</f>
        <v>0</v>
      </c>
      <c r="Q16" t="e">
        <f>O16*(1+O$130)</f>
        <v>#DIV/0!</v>
      </c>
    </row>
    <row r="17" spans="8:15" ht="12.75">
      <c r="H17" t="e">
        <f t="shared" si="0"/>
        <v>#REF!</v>
      </c>
      <c r="I17" t="e">
        <f>+#REF!</f>
        <v>#REF!</v>
      </c>
      <c r="J17" t="e">
        <f>+#REF!</f>
        <v>#REF!</v>
      </c>
      <c r="K17" t="e">
        <f>+#REF!</f>
        <v>#REF!</v>
      </c>
      <c r="L17" t="e">
        <f>+#REF!</f>
        <v>#REF!</v>
      </c>
      <c r="M17" t="e">
        <f>+#REF!</f>
        <v>#REF!</v>
      </c>
      <c r="N17" t="e">
        <f>+#REF!</f>
        <v>#REF!</v>
      </c>
      <c r="O17" t="e">
        <f aca="true" t="shared" si="1" ref="O17:O80">J17*L17+K17*M17+I17*N17*12</f>
        <v>#REF!</v>
      </c>
    </row>
    <row r="18" spans="8:15" ht="12.75">
      <c r="H18" t="e">
        <f t="shared" si="0"/>
        <v>#REF!</v>
      </c>
      <c r="I18" t="e">
        <f>+#REF!</f>
        <v>#REF!</v>
      </c>
      <c r="J18" t="e">
        <f>+#REF!</f>
        <v>#REF!</v>
      </c>
      <c r="K18" t="e">
        <f>+#REF!</f>
        <v>#REF!</v>
      </c>
      <c r="L18" t="e">
        <f>+#REF!</f>
        <v>#REF!</v>
      </c>
      <c r="M18" t="e">
        <f>+#REF!</f>
        <v>#REF!</v>
      </c>
      <c r="N18" t="e">
        <f>+#REF!</f>
        <v>#REF!</v>
      </c>
      <c r="O18" t="e">
        <f t="shared" si="1"/>
        <v>#REF!</v>
      </c>
    </row>
    <row r="19" spans="8:15" ht="12.75">
      <c r="H19" t="e">
        <f t="shared" si="0"/>
        <v>#REF!</v>
      </c>
      <c r="I19" t="e">
        <f>+#REF!</f>
        <v>#REF!</v>
      </c>
      <c r="J19" t="e">
        <f>+#REF!</f>
        <v>#REF!</v>
      </c>
      <c r="K19" t="e">
        <f>+#REF!</f>
        <v>#REF!</v>
      </c>
      <c r="L19" t="e">
        <f>+#REF!</f>
        <v>#REF!</v>
      </c>
      <c r="M19" t="e">
        <f>+#REF!</f>
        <v>#REF!</v>
      </c>
      <c r="N19" t="e">
        <f>+#REF!</f>
        <v>#REF!</v>
      </c>
      <c r="O19" t="e">
        <f t="shared" si="1"/>
        <v>#REF!</v>
      </c>
    </row>
    <row r="20" spans="8:15" ht="12.75">
      <c r="H20" t="e">
        <f t="shared" si="0"/>
        <v>#REF!</v>
      </c>
      <c r="I20" t="e">
        <f>+#REF!</f>
        <v>#REF!</v>
      </c>
      <c r="J20" t="e">
        <f>+#REF!</f>
        <v>#REF!</v>
      </c>
      <c r="K20" t="e">
        <f>+#REF!</f>
        <v>#REF!</v>
      </c>
      <c r="L20" t="e">
        <f>+#REF!</f>
        <v>#REF!</v>
      </c>
      <c r="M20" t="e">
        <f>+#REF!</f>
        <v>#REF!</v>
      </c>
      <c r="N20" t="e">
        <f>+#REF!</f>
        <v>#REF!</v>
      </c>
      <c r="O20" t="e">
        <f t="shared" si="1"/>
        <v>#REF!</v>
      </c>
    </row>
    <row r="21" spans="8:15" ht="12.75">
      <c r="H21" t="e">
        <f t="shared" si="0"/>
        <v>#REF!</v>
      </c>
      <c r="I21" t="e">
        <f>+#REF!</f>
        <v>#REF!</v>
      </c>
      <c r="J21" t="e">
        <f>+#REF!</f>
        <v>#REF!</v>
      </c>
      <c r="K21" t="e">
        <f>+#REF!</f>
        <v>#REF!</v>
      </c>
      <c r="L21" t="e">
        <f>+#REF!</f>
        <v>#REF!</v>
      </c>
      <c r="M21" t="e">
        <f>+#REF!</f>
        <v>#REF!</v>
      </c>
      <c r="N21" t="e">
        <f>+#REF!</f>
        <v>#REF!</v>
      </c>
      <c r="O21" t="e">
        <f t="shared" si="1"/>
        <v>#REF!</v>
      </c>
    </row>
    <row r="22" spans="8:15" ht="12.75">
      <c r="H22" t="e">
        <f t="shared" si="0"/>
        <v>#REF!</v>
      </c>
      <c r="I22" t="e">
        <f>+#REF!</f>
        <v>#REF!</v>
      </c>
      <c r="J22" t="e">
        <f>+#REF!</f>
        <v>#REF!</v>
      </c>
      <c r="K22" t="e">
        <f>+#REF!</f>
        <v>#REF!</v>
      </c>
      <c r="L22" t="e">
        <f>+#REF!</f>
        <v>#REF!</v>
      </c>
      <c r="M22" t="e">
        <f>+#REF!</f>
        <v>#REF!</v>
      </c>
      <c r="N22" t="e">
        <f>+#REF!</f>
        <v>#REF!</v>
      </c>
      <c r="O22" t="e">
        <f t="shared" si="1"/>
        <v>#REF!</v>
      </c>
    </row>
    <row r="23" spans="8:15" ht="12.75">
      <c r="H23" t="e">
        <f t="shared" si="0"/>
        <v>#REF!</v>
      </c>
      <c r="I23" t="e">
        <f>+#REF!</f>
        <v>#REF!</v>
      </c>
      <c r="J23" t="e">
        <f>+#REF!</f>
        <v>#REF!</v>
      </c>
      <c r="K23" t="e">
        <f>+#REF!</f>
        <v>#REF!</v>
      </c>
      <c r="L23" t="e">
        <f>+#REF!</f>
        <v>#REF!</v>
      </c>
      <c r="M23" t="e">
        <f>+#REF!</f>
        <v>#REF!</v>
      </c>
      <c r="N23" t="e">
        <f>+#REF!</f>
        <v>#REF!</v>
      </c>
      <c r="O23" t="e">
        <f t="shared" si="1"/>
        <v>#REF!</v>
      </c>
    </row>
    <row r="24" spans="8:15" ht="12.75">
      <c r="H24" t="e">
        <f t="shared" si="0"/>
        <v>#REF!</v>
      </c>
      <c r="I24" t="e">
        <f>+#REF!</f>
        <v>#REF!</v>
      </c>
      <c r="J24" t="e">
        <f>+#REF!</f>
        <v>#REF!</v>
      </c>
      <c r="K24" t="e">
        <f>+#REF!</f>
        <v>#REF!</v>
      </c>
      <c r="L24" t="e">
        <f>+#REF!</f>
        <v>#REF!</v>
      </c>
      <c r="M24" t="e">
        <f>+#REF!</f>
        <v>#REF!</v>
      </c>
      <c r="N24" t="e">
        <f>+#REF!</f>
        <v>#REF!</v>
      </c>
      <c r="O24" t="e">
        <f t="shared" si="1"/>
        <v>#REF!</v>
      </c>
    </row>
    <row r="25" spans="8:15" ht="12.75">
      <c r="H25" t="e">
        <f t="shared" si="0"/>
        <v>#REF!</v>
      </c>
      <c r="I25" t="e">
        <f>+#REF!</f>
        <v>#REF!</v>
      </c>
      <c r="J25" t="e">
        <f>+#REF!</f>
        <v>#REF!</v>
      </c>
      <c r="K25" t="e">
        <f>+#REF!</f>
        <v>#REF!</v>
      </c>
      <c r="L25" t="e">
        <f>+#REF!</f>
        <v>#REF!</v>
      </c>
      <c r="M25" t="e">
        <f>+#REF!</f>
        <v>#REF!</v>
      </c>
      <c r="N25" t="e">
        <f>+#REF!</f>
        <v>#REF!</v>
      </c>
      <c r="O25" t="e">
        <f t="shared" si="1"/>
        <v>#REF!</v>
      </c>
    </row>
    <row r="26" spans="8:15" ht="12.75">
      <c r="H26" t="e">
        <f t="shared" si="0"/>
        <v>#REF!</v>
      </c>
      <c r="I26" t="e">
        <f>+#REF!</f>
        <v>#REF!</v>
      </c>
      <c r="J26" t="e">
        <f>+#REF!</f>
        <v>#REF!</v>
      </c>
      <c r="K26" t="e">
        <f>+#REF!</f>
        <v>#REF!</v>
      </c>
      <c r="L26" t="e">
        <f>+#REF!</f>
        <v>#REF!</v>
      </c>
      <c r="M26" t="e">
        <f>+#REF!</f>
        <v>#REF!</v>
      </c>
      <c r="N26" t="e">
        <f>+#REF!</f>
        <v>#REF!</v>
      </c>
      <c r="O26" t="e">
        <f t="shared" si="1"/>
        <v>#REF!</v>
      </c>
    </row>
    <row r="27" spans="8:15" ht="12.75">
      <c r="H27" t="e">
        <f t="shared" si="0"/>
        <v>#REF!</v>
      </c>
      <c r="I27" t="e">
        <f>+#REF!</f>
        <v>#REF!</v>
      </c>
      <c r="J27" t="e">
        <f>+#REF!</f>
        <v>#REF!</v>
      </c>
      <c r="K27" t="e">
        <f>+#REF!</f>
        <v>#REF!</v>
      </c>
      <c r="L27" t="e">
        <f>+#REF!</f>
        <v>#REF!</v>
      </c>
      <c r="M27" t="e">
        <f>+#REF!</f>
        <v>#REF!</v>
      </c>
      <c r="N27" t="e">
        <f>+#REF!</f>
        <v>#REF!</v>
      </c>
      <c r="O27" t="e">
        <f t="shared" si="1"/>
        <v>#REF!</v>
      </c>
    </row>
    <row r="28" spans="8:15" ht="12.75">
      <c r="H28" t="e">
        <f t="shared" si="0"/>
        <v>#REF!</v>
      </c>
      <c r="I28" t="e">
        <f>+#REF!</f>
        <v>#REF!</v>
      </c>
      <c r="J28" t="e">
        <f>+#REF!</f>
        <v>#REF!</v>
      </c>
      <c r="K28" t="e">
        <f>+#REF!</f>
        <v>#REF!</v>
      </c>
      <c r="L28" t="e">
        <f>+#REF!</f>
        <v>#REF!</v>
      </c>
      <c r="M28" t="e">
        <f>+#REF!</f>
        <v>#REF!</v>
      </c>
      <c r="N28" t="e">
        <f>+#REF!</f>
        <v>#REF!</v>
      </c>
      <c r="O28" t="e">
        <f t="shared" si="1"/>
        <v>#REF!</v>
      </c>
    </row>
    <row r="29" spans="8:15" ht="12.75">
      <c r="H29" t="e">
        <f t="shared" si="0"/>
        <v>#REF!</v>
      </c>
      <c r="I29" t="e">
        <f>+#REF!</f>
        <v>#REF!</v>
      </c>
      <c r="J29" t="e">
        <f>+#REF!</f>
        <v>#REF!</v>
      </c>
      <c r="K29" t="e">
        <f>+#REF!</f>
        <v>#REF!</v>
      </c>
      <c r="L29" t="e">
        <f>+#REF!</f>
        <v>#REF!</v>
      </c>
      <c r="M29" t="e">
        <f>+#REF!</f>
        <v>#REF!</v>
      </c>
      <c r="N29" t="e">
        <f>+#REF!</f>
        <v>#REF!</v>
      </c>
      <c r="O29" t="e">
        <f t="shared" si="1"/>
        <v>#REF!</v>
      </c>
    </row>
    <row r="30" spans="8:15" ht="12.75">
      <c r="H30" t="e">
        <f t="shared" si="0"/>
        <v>#REF!</v>
      </c>
      <c r="I30" t="e">
        <f>+#REF!</f>
        <v>#REF!</v>
      </c>
      <c r="J30" t="e">
        <f>+#REF!</f>
        <v>#REF!</v>
      </c>
      <c r="K30" t="e">
        <f>+#REF!</f>
        <v>#REF!</v>
      </c>
      <c r="L30" t="e">
        <f>+#REF!</f>
        <v>#REF!</v>
      </c>
      <c r="M30" t="e">
        <f>+#REF!</f>
        <v>#REF!</v>
      </c>
      <c r="N30" t="e">
        <f>+#REF!</f>
        <v>#REF!</v>
      </c>
      <c r="O30" t="e">
        <f t="shared" si="1"/>
        <v>#REF!</v>
      </c>
    </row>
    <row r="31" spans="8:15" ht="12.75">
      <c r="H31" t="e">
        <f t="shared" si="0"/>
        <v>#REF!</v>
      </c>
      <c r="I31" t="e">
        <f>+#REF!</f>
        <v>#REF!</v>
      </c>
      <c r="J31" t="e">
        <f>+#REF!</f>
        <v>#REF!</v>
      </c>
      <c r="K31" t="e">
        <f>+#REF!</f>
        <v>#REF!</v>
      </c>
      <c r="L31" t="e">
        <f>+#REF!</f>
        <v>#REF!</v>
      </c>
      <c r="M31" t="e">
        <f>+#REF!</f>
        <v>#REF!</v>
      </c>
      <c r="N31" t="e">
        <f>+#REF!</f>
        <v>#REF!</v>
      </c>
      <c r="O31" t="e">
        <f t="shared" si="1"/>
        <v>#REF!</v>
      </c>
    </row>
    <row r="32" spans="8:15" ht="12.75">
      <c r="H32" t="e">
        <f t="shared" si="0"/>
        <v>#REF!</v>
      </c>
      <c r="I32" t="e">
        <f>+#REF!</f>
        <v>#REF!</v>
      </c>
      <c r="J32" t="e">
        <f>+#REF!</f>
        <v>#REF!</v>
      </c>
      <c r="K32" t="e">
        <f>+#REF!</f>
        <v>#REF!</v>
      </c>
      <c r="L32" t="e">
        <f>+#REF!</f>
        <v>#REF!</v>
      </c>
      <c r="M32" t="e">
        <f>+#REF!</f>
        <v>#REF!</v>
      </c>
      <c r="N32" t="e">
        <f>+#REF!</f>
        <v>#REF!</v>
      </c>
      <c r="O32" t="e">
        <f t="shared" si="1"/>
        <v>#REF!</v>
      </c>
    </row>
    <row r="33" spans="8:15" ht="12.75">
      <c r="H33" t="e">
        <f t="shared" si="0"/>
        <v>#REF!</v>
      </c>
      <c r="I33" t="e">
        <f>+#REF!</f>
        <v>#REF!</v>
      </c>
      <c r="J33" t="e">
        <f>+#REF!</f>
        <v>#REF!</v>
      </c>
      <c r="K33" t="e">
        <f>+#REF!</f>
        <v>#REF!</v>
      </c>
      <c r="L33" t="e">
        <f>+#REF!</f>
        <v>#REF!</v>
      </c>
      <c r="M33" t="e">
        <f>+#REF!</f>
        <v>#REF!</v>
      </c>
      <c r="N33" t="e">
        <f>+#REF!</f>
        <v>#REF!</v>
      </c>
      <c r="O33" t="e">
        <f t="shared" si="1"/>
        <v>#REF!</v>
      </c>
    </row>
    <row r="34" spans="8:15" ht="12.75">
      <c r="H34" t="e">
        <f t="shared" si="0"/>
        <v>#REF!</v>
      </c>
      <c r="I34" t="e">
        <f>+#REF!</f>
        <v>#REF!</v>
      </c>
      <c r="J34" t="e">
        <f>+#REF!</f>
        <v>#REF!</v>
      </c>
      <c r="K34" t="e">
        <f>+#REF!</f>
        <v>#REF!</v>
      </c>
      <c r="L34" t="e">
        <f>+#REF!</f>
        <v>#REF!</v>
      </c>
      <c r="M34" t="e">
        <f>+#REF!</f>
        <v>#REF!</v>
      </c>
      <c r="N34" t="e">
        <f>+#REF!</f>
        <v>#REF!</v>
      </c>
      <c r="O34" t="e">
        <f t="shared" si="1"/>
        <v>#REF!</v>
      </c>
    </row>
    <row r="35" spans="8:15" ht="12.75">
      <c r="H35" t="e">
        <f t="shared" si="0"/>
        <v>#REF!</v>
      </c>
      <c r="I35" t="e">
        <f>+#REF!</f>
        <v>#REF!</v>
      </c>
      <c r="J35" t="e">
        <f>+#REF!</f>
        <v>#REF!</v>
      </c>
      <c r="K35" t="e">
        <f>+#REF!</f>
        <v>#REF!</v>
      </c>
      <c r="L35" t="e">
        <f>+#REF!</f>
        <v>#REF!</v>
      </c>
      <c r="M35" t="e">
        <f>+#REF!</f>
        <v>#REF!</v>
      </c>
      <c r="N35" t="e">
        <f>+#REF!</f>
        <v>#REF!</v>
      </c>
      <c r="O35" t="e">
        <f t="shared" si="1"/>
        <v>#REF!</v>
      </c>
    </row>
    <row r="36" spans="8:15" ht="12.75">
      <c r="H36" t="e">
        <f t="shared" si="0"/>
        <v>#REF!</v>
      </c>
      <c r="I36" t="e">
        <f>+#REF!</f>
        <v>#REF!</v>
      </c>
      <c r="J36" t="e">
        <f>+#REF!</f>
        <v>#REF!</v>
      </c>
      <c r="K36" t="e">
        <f>+#REF!</f>
        <v>#REF!</v>
      </c>
      <c r="L36" t="e">
        <f>+#REF!</f>
        <v>#REF!</v>
      </c>
      <c r="M36" t="e">
        <f>+#REF!</f>
        <v>#REF!</v>
      </c>
      <c r="N36" t="e">
        <f>+#REF!</f>
        <v>#REF!</v>
      </c>
      <c r="O36" t="e">
        <f t="shared" si="1"/>
        <v>#REF!</v>
      </c>
    </row>
    <row r="37" spans="8:15" ht="12.75">
      <c r="H37" t="e">
        <f t="shared" si="0"/>
        <v>#REF!</v>
      </c>
      <c r="I37" t="e">
        <f>+#REF!</f>
        <v>#REF!</v>
      </c>
      <c r="J37" t="e">
        <f>+#REF!</f>
        <v>#REF!</v>
      </c>
      <c r="K37" t="e">
        <f>+#REF!</f>
        <v>#REF!</v>
      </c>
      <c r="L37" t="e">
        <f>+#REF!</f>
        <v>#REF!</v>
      </c>
      <c r="M37" t="e">
        <f>+#REF!</f>
        <v>#REF!</v>
      </c>
      <c r="N37" t="e">
        <f>+#REF!</f>
        <v>#REF!</v>
      </c>
      <c r="O37" t="e">
        <f t="shared" si="1"/>
        <v>#REF!</v>
      </c>
    </row>
    <row r="38" spans="8:15" ht="12.75">
      <c r="H38" t="e">
        <f t="shared" si="0"/>
        <v>#REF!</v>
      </c>
      <c r="I38" t="e">
        <f>+#REF!</f>
        <v>#REF!</v>
      </c>
      <c r="J38" t="e">
        <f>+#REF!</f>
        <v>#REF!</v>
      </c>
      <c r="K38" t="e">
        <f>+#REF!</f>
        <v>#REF!</v>
      </c>
      <c r="L38" t="e">
        <f>+#REF!</f>
        <v>#REF!</v>
      </c>
      <c r="M38" t="e">
        <f>+#REF!</f>
        <v>#REF!</v>
      </c>
      <c r="N38" t="e">
        <f>+#REF!</f>
        <v>#REF!</v>
      </c>
      <c r="O38" t="e">
        <f t="shared" si="1"/>
        <v>#REF!</v>
      </c>
    </row>
    <row r="39" spans="8:15" ht="12.75">
      <c r="H39" t="e">
        <f t="shared" si="0"/>
        <v>#REF!</v>
      </c>
      <c r="I39" t="e">
        <f>+#REF!</f>
        <v>#REF!</v>
      </c>
      <c r="J39" t="e">
        <f>+#REF!</f>
        <v>#REF!</v>
      </c>
      <c r="K39" t="e">
        <f>+#REF!</f>
        <v>#REF!</v>
      </c>
      <c r="L39" t="e">
        <f>+#REF!</f>
        <v>#REF!</v>
      </c>
      <c r="M39" t="e">
        <f>+#REF!</f>
        <v>#REF!</v>
      </c>
      <c r="N39" t="e">
        <f>+#REF!</f>
        <v>#REF!</v>
      </c>
      <c r="O39" t="e">
        <f t="shared" si="1"/>
        <v>#REF!</v>
      </c>
    </row>
    <row r="40" spans="8:15" ht="12.75">
      <c r="H40" t="e">
        <f t="shared" si="0"/>
        <v>#REF!</v>
      </c>
      <c r="I40" t="e">
        <f>+#REF!</f>
        <v>#REF!</v>
      </c>
      <c r="J40" t="e">
        <f>+#REF!</f>
        <v>#REF!</v>
      </c>
      <c r="K40" t="e">
        <f>+#REF!</f>
        <v>#REF!</v>
      </c>
      <c r="L40" t="e">
        <f>+#REF!</f>
        <v>#REF!</v>
      </c>
      <c r="M40" t="e">
        <f>+#REF!</f>
        <v>#REF!</v>
      </c>
      <c r="N40" t="e">
        <f>+#REF!</f>
        <v>#REF!</v>
      </c>
      <c r="O40" t="e">
        <f t="shared" si="1"/>
        <v>#REF!</v>
      </c>
    </row>
    <row r="41" spans="8:15" ht="12.75">
      <c r="H41" t="e">
        <f t="shared" si="0"/>
        <v>#REF!</v>
      </c>
      <c r="I41" t="e">
        <f>+#REF!</f>
        <v>#REF!</v>
      </c>
      <c r="J41" t="e">
        <f>+#REF!</f>
        <v>#REF!</v>
      </c>
      <c r="K41" t="e">
        <f>+#REF!</f>
        <v>#REF!</v>
      </c>
      <c r="L41" t="e">
        <f>+#REF!</f>
        <v>#REF!</v>
      </c>
      <c r="M41" t="e">
        <f>+#REF!</f>
        <v>#REF!</v>
      </c>
      <c r="N41" t="e">
        <f>+#REF!</f>
        <v>#REF!</v>
      </c>
      <c r="O41" t="e">
        <f t="shared" si="1"/>
        <v>#REF!</v>
      </c>
    </row>
    <row r="42" spans="8:15" ht="12.75">
      <c r="H42" t="e">
        <f t="shared" si="0"/>
        <v>#REF!</v>
      </c>
      <c r="I42" t="e">
        <f>+#REF!</f>
        <v>#REF!</v>
      </c>
      <c r="J42" t="e">
        <f>+#REF!</f>
        <v>#REF!</v>
      </c>
      <c r="K42" t="e">
        <f>+#REF!</f>
        <v>#REF!</v>
      </c>
      <c r="L42" t="e">
        <f>+#REF!</f>
        <v>#REF!</v>
      </c>
      <c r="M42" t="e">
        <f>+#REF!</f>
        <v>#REF!</v>
      </c>
      <c r="N42" t="e">
        <f>+#REF!</f>
        <v>#REF!</v>
      </c>
      <c r="O42" t="e">
        <f t="shared" si="1"/>
        <v>#REF!</v>
      </c>
    </row>
    <row r="43" spans="8:15" ht="12.75">
      <c r="H43" t="e">
        <f t="shared" si="0"/>
        <v>#REF!</v>
      </c>
      <c r="I43" t="e">
        <f>+#REF!</f>
        <v>#REF!</v>
      </c>
      <c r="J43" t="e">
        <f>+#REF!</f>
        <v>#REF!</v>
      </c>
      <c r="K43" t="e">
        <f>+#REF!</f>
        <v>#REF!</v>
      </c>
      <c r="L43" t="e">
        <f>+#REF!</f>
        <v>#REF!</v>
      </c>
      <c r="M43" t="e">
        <f>+#REF!</f>
        <v>#REF!</v>
      </c>
      <c r="N43" t="e">
        <f>+#REF!</f>
        <v>#REF!</v>
      </c>
      <c r="O43" t="e">
        <f t="shared" si="1"/>
        <v>#REF!</v>
      </c>
    </row>
    <row r="44" spans="8:15" ht="12.75">
      <c r="H44" t="e">
        <f t="shared" si="0"/>
        <v>#REF!</v>
      </c>
      <c r="I44" t="e">
        <f>+#REF!</f>
        <v>#REF!</v>
      </c>
      <c r="J44" t="e">
        <f>+#REF!</f>
        <v>#REF!</v>
      </c>
      <c r="K44" t="e">
        <f>+#REF!</f>
        <v>#REF!</v>
      </c>
      <c r="L44" t="e">
        <f>+#REF!</f>
        <v>#REF!</v>
      </c>
      <c r="M44" t="e">
        <f>+#REF!</f>
        <v>#REF!</v>
      </c>
      <c r="N44" t="e">
        <f>+#REF!</f>
        <v>#REF!</v>
      </c>
      <c r="O44" t="e">
        <f t="shared" si="1"/>
        <v>#REF!</v>
      </c>
    </row>
    <row r="45" spans="8:15" ht="12.75">
      <c r="H45" t="e">
        <f t="shared" si="0"/>
        <v>#REF!</v>
      </c>
      <c r="I45" t="e">
        <f>+#REF!</f>
        <v>#REF!</v>
      </c>
      <c r="J45" t="e">
        <f>+#REF!</f>
        <v>#REF!</v>
      </c>
      <c r="K45" t="e">
        <f>+#REF!</f>
        <v>#REF!</v>
      </c>
      <c r="L45" t="e">
        <f>+#REF!</f>
        <v>#REF!</v>
      </c>
      <c r="M45" t="e">
        <f>+#REF!</f>
        <v>#REF!</v>
      </c>
      <c r="N45" t="e">
        <f>+#REF!</f>
        <v>#REF!</v>
      </c>
      <c r="O45" t="e">
        <f t="shared" si="1"/>
        <v>#REF!</v>
      </c>
    </row>
    <row r="46" spans="8:15" ht="12.75">
      <c r="H46" t="e">
        <f t="shared" si="0"/>
        <v>#REF!</v>
      </c>
      <c r="I46" t="e">
        <f>+#REF!</f>
        <v>#REF!</v>
      </c>
      <c r="J46" t="e">
        <f>+#REF!</f>
        <v>#REF!</v>
      </c>
      <c r="K46" t="e">
        <f>+#REF!</f>
        <v>#REF!</v>
      </c>
      <c r="L46" t="e">
        <f>+#REF!</f>
        <v>#REF!</v>
      </c>
      <c r="M46" t="e">
        <f>+#REF!</f>
        <v>#REF!</v>
      </c>
      <c r="N46" t="e">
        <f>+#REF!</f>
        <v>#REF!</v>
      </c>
      <c r="O46" t="e">
        <f t="shared" si="1"/>
        <v>#REF!</v>
      </c>
    </row>
    <row r="47" spans="8:15" ht="12.75">
      <c r="H47" t="e">
        <f aca="true" t="shared" si="2" ref="H47:H78">IF(OR(F47="X",G47="X",SUM(I47:O47)&lt;&gt;0),"X","")</f>
        <v>#REF!</v>
      </c>
      <c r="I47" t="e">
        <f>+#REF!</f>
        <v>#REF!</v>
      </c>
      <c r="J47" t="e">
        <f>+#REF!</f>
        <v>#REF!</v>
      </c>
      <c r="K47" t="e">
        <f>+#REF!</f>
        <v>#REF!</v>
      </c>
      <c r="L47" t="e">
        <f>+#REF!</f>
        <v>#REF!</v>
      </c>
      <c r="M47" t="e">
        <f>+#REF!</f>
        <v>#REF!</v>
      </c>
      <c r="N47" t="e">
        <f>+#REF!</f>
        <v>#REF!</v>
      </c>
      <c r="O47" t="e">
        <f t="shared" si="1"/>
        <v>#REF!</v>
      </c>
    </row>
    <row r="48" spans="8:15" ht="12.75">
      <c r="H48" t="e">
        <f t="shared" si="2"/>
        <v>#REF!</v>
      </c>
      <c r="I48" t="e">
        <f>+#REF!</f>
        <v>#REF!</v>
      </c>
      <c r="J48" t="e">
        <f>+#REF!</f>
        <v>#REF!</v>
      </c>
      <c r="K48" t="e">
        <f>+#REF!</f>
        <v>#REF!</v>
      </c>
      <c r="L48" t="e">
        <f>+#REF!</f>
        <v>#REF!</v>
      </c>
      <c r="M48" t="e">
        <f>+#REF!</f>
        <v>#REF!</v>
      </c>
      <c r="N48" t="e">
        <f>+#REF!</f>
        <v>#REF!</v>
      </c>
      <c r="O48" t="e">
        <f t="shared" si="1"/>
        <v>#REF!</v>
      </c>
    </row>
    <row r="49" spans="8:15" ht="12.75">
      <c r="H49" t="e">
        <f t="shared" si="2"/>
        <v>#REF!</v>
      </c>
      <c r="I49" t="e">
        <f>+#REF!</f>
        <v>#REF!</v>
      </c>
      <c r="J49" t="e">
        <f>+#REF!</f>
        <v>#REF!</v>
      </c>
      <c r="K49" t="e">
        <f>+#REF!</f>
        <v>#REF!</v>
      </c>
      <c r="L49" t="e">
        <f>+#REF!</f>
        <v>#REF!</v>
      </c>
      <c r="M49" t="e">
        <f>+#REF!</f>
        <v>#REF!</v>
      </c>
      <c r="N49" t="e">
        <f>+#REF!</f>
        <v>#REF!</v>
      </c>
      <c r="O49" t="e">
        <f t="shared" si="1"/>
        <v>#REF!</v>
      </c>
    </row>
    <row r="50" spans="8:15" ht="12.75">
      <c r="H50" t="e">
        <f t="shared" si="2"/>
        <v>#REF!</v>
      </c>
      <c r="I50" t="e">
        <f>+#REF!</f>
        <v>#REF!</v>
      </c>
      <c r="J50" t="e">
        <f>+#REF!</f>
        <v>#REF!</v>
      </c>
      <c r="K50" t="e">
        <f>+#REF!</f>
        <v>#REF!</v>
      </c>
      <c r="L50" t="e">
        <f>+#REF!</f>
        <v>#REF!</v>
      </c>
      <c r="M50" t="e">
        <f>+#REF!</f>
        <v>#REF!</v>
      </c>
      <c r="N50" t="e">
        <f>+#REF!</f>
        <v>#REF!</v>
      </c>
      <c r="O50" t="e">
        <f t="shared" si="1"/>
        <v>#REF!</v>
      </c>
    </row>
    <row r="51" spans="8:15" ht="12.75">
      <c r="H51" t="e">
        <f t="shared" si="2"/>
        <v>#REF!</v>
      </c>
      <c r="I51" t="e">
        <f>+#REF!</f>
        <v>#REF!</v>
      </c>
      <c r="J51" t="e">
        <f>+#REF!</f>
        <v>#REF!</v>
      </c>
      <c r="K51" t="e">
        <f>+#REF!</f>
        <v>#REF!</v>
      </c>
      <c r="L51" t="e">
        <f>+#REF!</f>
        <v>#REF!</v>
      </c>
      <c r="M51" t="e">
        <f>+#REF!</f>
        <v>#REF!</v>
      </c>
      <c r="N51" t="e">
        <f>+#REF!</f>
        <v>#REF!</v>
      </c>
      <c r="O51" t="e">
        <f t="shared" si="1"/>
        <v>#REF!</v>
      </c>
    </row>
    <row r="52" spans="8:15" ht="12.75">
      <c r="H52" t="e">
        <f t="shared" si="2"/>
        <v>#REF!</v>
      </c>
      <c r="J52" t="e">
        <f>+#REF!</f>
        <v>#REF!</v>
      </c>
      <c r="K52" t="e">
        <f>+#REF!</f>
        <v>#REF!</v>
      </c>
      <c r="L52" t="e">
        <f>+#REF!</f>
        <v>#REF!</v>
      </c>
      <c r="M52" t="e">
        <f>+#REF!</f>
        <v>#REF!</v>
      </c>
      <c r="N52" t="e">
        <f>+#REF!</f>
        <v>#REF!</v>
      </c>
      <c r="O52" t="e">
        <f t="shared" si="1"/>
        <v>#REF!</v>
      </c>
    </row>
    <row r="53" spans="8:15" ht="12.75">
      <c r="H53">
        <f t="shared" si="2"/>
      </c>
      <c r="J53" t="s">
        <v>0</v>
      </c>
      <c r="K53" t="s">
        <v>0</v>
      </c>
      <c r="L53" t="s">
        <v>0</v>
      </c>
      <c r="M53" t="s">
        <v>0</v>
      </c>
      <c r="N53" t="s">
        <v>0</v>
      </c>
      <c r="O53" t="s">
        <v>0</v>
      </c>
    </row>
    <row r="54" spans="8:17" ht="12.75">
      <c r="H54">
        <f t="shared" si="2"/>
      </c>
      <c r="K54">
        <v>0</v>
      </c>
      <c r="M54">
        <v>0</v>
      </c>
      <c r="O54">
        <f>J54*L54*1000+K54*M54+I54*N54*12</f>
        <v>0</v>
      </c>
      <c r="Q54" t="e">
        <f>O54*(1+O$130)</f>
        <v>#DIV/0!</v>
      </c>
    </row>
    <row r="55" spans="8:15" ht="12.75">
      <c r="H55" t="e">
        <f t="shared" si="2"/>
        <v>#REF!</v>
      </c>
      <c r="I55" t="e">
        <f>+#REF!</f>
        <v>#REF!</v>
      </c>
      <c r="J55" t="e">
        <f>+#REF!</f>
        <v>#REF!</v>
      </c>
      <c r="K55" t="e">
        <f>+#REF!</f>
        <v>#REF!</v>
      </c>
      <c r="L55" t="e">
        <f>+#REF!</f>
        <v>#REF!</v>
      </c>
      <c r="M55" t="e">
        <f>+#REF!</f>
        <v>#REF!</v>
      </c>
      <c r="N55" t="e">
        <f>+#REF!</f>
        <v>#REF!</v>
      </c>
      <c r="O55" t="e">
        <f t="shared" si="1"/>
        <v>#REF!</v>
      </c>
    </row>
    <row r="56" spans="8:15" ht="12.75">
      <c r="H56" t="e">
        <f t="shared" si="2"/>
        <v>#REF!</v>
      </c>
      <c r="I56" t="e">
        <f>+#REF!</f>
        <v>#REF!</v>
      </c>
      <c r="J56" t="e">
        <f>+#REF!</f>
        <v>#REF!</v>
      </c>
      <c r="K56" t="e">
        <f>+#REF!</f>
        <v>#REF!</v>
      </c>
      <c r="L56" t="e">
        <f>+#REF!</f>
        <v>#REF!</v>
      </c>
      <c r="M56" t="e">
        <f>+#REF!</f>
        <v>#REF!</v>
      </c>
      <c r="N56" t="e">
        <f>+#REF!</f>
        <v>#REF!</v>
      </c>
      <c r="O56" t="e">
        <f t="shared" si="1"/>
        <v>#REF!</v>
      </c>
    </row>
    <row r="57" spans="8:15" ht="12.75">
      <c r="H57" t="e">
        <f t="shared" si="2"/>
        <v>#REF!</v>
      </c>
      <c r="I57" t="e">
        <f>+#REF!</f>
        <v>#REF!</v>
      </c>
      <c r="J57" t="e">
        <f>+#REF!</f>
        <v>#REF!</v>
      </c>
      <c r="K57" t="e">
        <f>+#REF!</f>
        <v>#REF!</v>
      </c>
      <c r="L57" t="e">
        <f>+#REF!</f>
        <v>#REF!</v>
      </c>
      <c r="M57" t="e">
        <f>+#REF!</f>
        <v>#REF!</v>
      </c>
      <c r="N57" t="e">
        <f>+#REF!</f>
        <v>#REF!</v>
      </c>
      <c r="O57" t="e">
        <f t="shared" si="1"/>
        <v>#REF!</v>
      </c>
    </row>
    <row r="58" spans="8:15" ht="12.75">
      <c r="H58" t="e">
        <f t="shared" si="2"/>
        <v>#REF!</v>
      </c>
      <c r="I58" t="e">
        <f>+#REF!</f>
        <v>#REF!</v>
      </c>
      <c r="J58" t="e">
        <f>+#REF!</f>
        <v>#REF!</v>
      </c>
      <c r="K58" t="e">
        <f>+#REF!</f>
        <v>#REF!</v>
      </c>
      <c r="L58" t="e">
        <f>+#REF!</f>
        <v>#REF!</v>
      </c>
      <c r="M58" t="e">
        <f>+#REF!</f>
        <v>#REF!</v>
      </c>
      <c r="N58" t="e">
        <f>+#REF!</f>
        <v>#REF!</v>
      </c>
      <c r="O58" t="e">
        <f t="shared" si="1"/>
        <v>#REF!</v>
      </c>
    </row>
    <row r="59" spans="8:15" ht="12.75">
      <c r="H59" t="e">
        <f t="shared" si="2"/>
        <v>#REF!</v>
      </c>
      <c r="I59" t="e">
        <f>+#REF!</f>
        <v>#REF!</v>
      </c>
      <c r="J59" t="e">
        <f>+#REF!</f>
        <v>#REF!</v>
      </c>
      <c r="K59" t="e">
        <f>+#REF!</f>
        <v>#REF!</v>
      </c>
      <c r="L59" t="e">
        <f>+#REF!</f>
        <v>#REF!</v>
      </c>
      <c r="M59" t="e">
        <f>+#REF!</f>
        <v>#REF!</v>
      </c>
      <c r="N59" t="e">
        <f>+#REF!</f>
        <v>#REF!</v>
      </c>
      <c r="O59" t="e">
        <f t="shared" si="1"/>
        <v>#REF!</v>
      </c>
    </row>
    <row r="60" spans="8:15" ht="12.75">
      <c r="H60" t="e">
        <f t="shared" si="2"/>
        <v>#REF!</v>
      </c>
      <c r="I60" t="e">
        <f>+#REF!</f>
        <v>#REF!</v>
      </c>
      <c r="J60" t="e">
        <f>+#REF!</f>
        <v>#REF!</v>
      </c>
      <c r="K60" t="e">
        <f>+#REF!</f>
        <v>#REF!</v>
      </c>
      <c r="L60" t="e">
        <f>+#REF!</f>
        <v>#REF!</v>
      </c>
      <c r="M60" t="e">
        <f>+#REF!</f>
        <v>#REF!</v>
      </c>
      <c r="N60" t="e">
        <f>+#REF!</f>
        <v>#REF!</v>
      </c>
      <c r="O60" t="e">
        <f t="shared" si="1"/>
        <v>#REF!</v>
      </c>
    </row>
    <row r="61" spans="8:15" ht="12.75">
      <c r="H61" t="e">
        <f t="shared" si="2"/>
        <v>#REF!</v>
      </c>
      <c r="I61" t="e">
        <f>+#REF!</f>
        <v>#REF!</v>
      </c>
      <c r="J61" t="e">
        <f>+#REF!</f>
        <v>#REF!</v>
      </c>
      <c r="K61" t="e">
        <f>+#REF!</f>
        <v>#REF!</v>
      </c>
      <c r="L61" t="e">
        <f>+#REF!</f>
        <v>#REF!</v>
      </c>
      <c r="M61" t="e">
        <f>+#REF!</f>
        <v>#REF!</v>
      </c>
      <c r="N61" t="e">
        <f>+#REF!</f>
        <v>#REF!</v>
      </c>
      <c r="O61" t="e">
        <f t="shared" si="1"/>
        <v>#REF!</v>
      </c>
    </row>
    <row r="62" spans="8:15" ht="12.75">
      <c r="H62" t="e">
        <f t="shared" si="2"/>
        <v>#REF!</v>
      </c>
      <c r="I62" t="e">
        <f>+#REF!</f>
        <v>#REF!</v>
      </c>
      <c r="J62" t="e">
        <f>+#REF!</f>
        <v>#REF!</v>
      </c>
      <c r="K62" t="e">
        <f>+#REF!</f>
        <v>#REF!</v>
      </c>
      <c r="L62" t="e">
        <f>+#REF!</f>
        <v>#REF!</v>
      </c>
      <c r="M62" t="e">
        <f>+#REF!</f>
        <v>#REF!</v>
      </c>
      <c r="N62" t="e">
        <f>+#REF!</f>
        <v>#REF!</v>
      </c>
      <c r="O62" t="e">
        <f t="shared" si="1"/>
        <v>#REF!</v>
      </c>
    </row>
    <row r="63" spans="8:15" ht="12.75">
      <c r="H63" t="e">
        <f t="shared" si="2"/>
        <v>#REF!</v>
      </c>
      <c r="I63" t="e">
        <f>+#REF!</f>
        <v>#REF!</v>
      </c>
      <c r="J63" t="e">
        <f>+#REF!</f>
        <v>#REF!</v>
      </c>
      <c r="K63" t="e">
        <f>+#REF!</f>
        <v>#REF!</v>
      </c>
      <c r="L63" t="e">
        <f>+#REF!</f>
        <v>#REF!</v>
      </c>
      <c r="M63" t="e">
        <f>+#REF!</f>
        <v>#REF!</v>
      </c>
      <c r="N63" t="e">
        <f>+#REF!</f>
        <v>#REF!</v>
      </c>
      <c r="O63" t="e">
        <f t="shared" si="1"/>
        <v>#REF!</v>
      </c>
    </row>
    <row r="64" spans="8:15" ht="12.75">
      <c r="H64" t="e">
        <f t="shared" si="2"/>
        <v>#REF!</v>
      </c>
      <c r="I64" t="e">
        <f>+#REF!</f>
        <v>#REF!</v>
      </c>
      <c r="J64" t="e">
        <f>+#REF!</f>
        <v>#REF!</v>
      </c>
      <c r="K64" t="e">
        <f>+#REF!</f>
        <v>#REF!</v>
      </c>
      <c r="L64" t="e">
        <f>+#REF!</f>
        <v>#REF!</v>
      </c>
      <c r="M64" t="e">
        <f>+#REF!</f>
        <v>#REF!</v>
      </c>
      <c r="N64" t="e">
        <f>+#REF!</f>
        <v>#REF!</v>
      </c>
      <c r="O64" t="e">
        <f t="shared" si="1"/>
        <v>#REF!</v>
      </c>
    </row>
    <row r="65" spans="8:15" ht="12.75">
      <c r="H65" t="e">
        <f t="shared" si="2"/>
        <v>#REF!</v>
      </c>
      <c r="I65" t="e">
        <f>+#REF!</f>
        <v>#REF!</v>
      </c>
      <c r="J65" t="e">
        <f>+#REF!</f>
        <v>#REF!</v>
      </c>
      <c r="K65" t="e">
        <f>+#REF!</f>
        <v>#REF!</v>
      </c>
      <c r="L65" t="e">
        <f>+#REF!</f>
        <v>#REF!</v>
      </c>
      <c r="M65" t="e">
        <f>+#REF!</f>
        <v>#REF!</v>
      </c>
      <c r="N65" t="e">
        <f>+#REF!</f>
        <v>#REF!</v>
      </c>
      <c r="O65" t="e">
        <f t="shared" si="1"/>
        <v>#REF!</v>
      </c>
    </row>
    <row r="66" spans="8:17" ht="12.75">
      <c r="H66">
        <f t="shared" si="2"/>
      </c>
      <c r="J66">
        <v>0</v>
      </c>
      <c r="L66">
        <v>0</v>
      </c>
      <c r="O66">
        <f t="shared" si="1"/>
        <v>0</v>
      </c>
      <c r="Q66" t="e">
        <f>O66*(1+O$130)</f>
        <v>#DIV/0!</v>
      </c>
    </row>
    <row r="67" spans="8:15" ht="12.75">
      <c r="H67" t="e">
        <f t="shared" si="2"/>
        <v>#REF!</v>
      </c>
      <c r="I67" t="e">
        <f>+#REF!</f>
        <v>#REF!</v>
      </c>
      <c r="J67" t="e">
        <f>+#REF!</f>
        <v>#REF!</v>
      </c>
      <c r="K67" t="e">
        <f>+#REF!</f>
        <v>#REF!</v>
      </c>
      <c r="L67" t="e">
        <f>+#REF!</f>
        <v>#REF!</v>
      </c>
      <c r="M67" t="e">
        <f>+#REF!</f>
        <v>#REF!</v>
      </c>
      <c r="N67" t="e">
        <f>+#REF!</f>
        <v>#REF!</v>
      </c>
      <c r="O67" t="e">
        <f t="shared" si="1"/>
        <v>#REF!</v>
      </c>
    </row>
    <row r="68" spans="8:15" ht="12.75">
      <c r="H68" t="e">
        <f t="shared" si="2"/>
        <v>#REF!</v>
      </c>
      <c r="I68" t="e">
        <f>+#REF!</f>
        <v>#REF!</v>
      </c>
      <c r="J68" t="e">
        <f>+#REF!</f>
        <v>#REF!</v>
      </c>
      <c r="K68" t="e">
        <f>+#REF!</f>
        <v>#REF!</v>
      </c>
      <c r="L68" t="e">
        <f>+#REF!</f>
        <v>#REF!</v>
      </c>
      <c r="M68" t="e">
        <f>+#REF!</f>
        <v>#REF!</v>
      </c>
      <c r="N68" t="e">
        <f>+#REF!</f>
        <v>#REF!</v>
      </c>
      <c r="O68" t="e">
        <f t="shared" si="1"/>
        <v>#REF!</v>
      </c>
    </row>
    <row r="69" spans="8:15" ht="12.75">
      <c r="H69" t="e">
        <f t="shared" si="2"/>
        <v>#REF!</v>
      </c>
      <c r="I69" t="e">
        <f>+#REF!</f>
        <v>#REF!</v>
      </c>
      <c r="J69" t="e">
        <f>+#REF!</f>
        <v>#REF!</v>
      </c>
      <c r="K69" t="e">
        <f>+#REF!</f>
        <v>#REF!</v>
      </c>
      <c r="L69" t="e">
        <f>+#REF!</f>
        <v>#REF!</v>
      </c>
      <c r="M69" t="e">
        <f>+#REF!</f>
        <v>#REF!</v>
      </c>
      <c r="N69" t="e">
        <f>+#REF!</f>
        <v>#REF!</v>
      </c>
      <c r="O69" t="e">
        <f t="shared" si="1"/>
        <v>#REF!</v>
      </c>
    </row>
    <row r="70" spans="8:17" ht="12.75">
      <c r="H70">
        <f t="shared" si="2"/>
      </c>
      <c r="J70">
        <v>0</v>
      </c>
      <c r="L70">
        <v>0</v>
      </c>
      <c r="O70">
        <f t="shared" si="1"/>
        <v>0</v>
      </c>
      <c r="Q70" t="e">
        <f>O70*(1+O$130)</f>
        <v>#DIV/0!</v>
      </c>
    </row>
    <row r="71" spans="8:15" ht="12.75">
      <c r="H71" t="e">
        <f t="shared" si="2"/>
        <v>#REF!</v>
      </c>
      <c r="I71" t="e">
        <f>+#REF!</f>
        <v>#REF!</v>
      </c>
      <c r="J71" t="e">
        <f>+#REF!</f>
        <v>#REF!</v>
      </c>
      <c r="K71" t="e">
        <f>+#REF!</f>
        <v>#REF!</v>
      </c>
      <c r="L71" t="e">
        <f>+#REF!</f>
        <v>#REF!</v>
      </c>
      <c r="M71" t="e">
        <f>+#REF!</f>
        <v>#REF!</v>
      </c>
      <c r="N71" t="e">
        <f>+#REF!</f>
        <v>#REF!</v>
      </c>
      <c r="O71" t="e">
        <f t="shared" si="1"/>
        <v>#REF!</v>
      </c>
    </row>
    <row r="72" spans="8:15" ht="12.75">
      <c r="H72" t="e">
        <f t="shared" si="2"/>
        <v>#REF!</v>
      </c>
      <c r="I72" t="e">
        <f>+#REF!</f>
        <v>#REF!</v>
      </c>
      <c r="J72" t="e">
        <f>+#REF!</f>
        <v>#REF!</v>
      </c>
      <c r="K72" t="e">
        <f>+#REF!</f>
        <v>#REF!</v>
      </c>
      <c r="L72" t="e">
        <f>+#REF!</f>
        <v>#REF!</v>
      </c>
      <c r="M72" t="e">
        <f>+#REF!</f>
        <v>#REF!</v>
      </c>
      <c r="N72" t="e">
        <f>+#REF!</f>
        <v>#REF!</v>
      </c>
      <c r="O72" t="e">
        <f t="shared" si="1"/>
        <v>#REF!</v>
      </c>
    </row>
    <row r="73" spans="8:15" ht="12.75">
      <c r="H73" t="e">
        <f t="shared" si="2"/>
        <v>#REF!</v>
      </c>
      <c r="I73" t="e">
        <f>+#REF!</f>
        <v>#REF!</v>
      </c>
      <c r="J73" t="e">
        <f>+#REF!</f>
        <v>#REF!</v>
      </c>
      <c r="K73" t="e">
        <f>+#REF!</f>
        <v>#REF!</v>
      </c>
      <c r="L73" t="e">
        <f>+#REF!</f>
        <v>#REF!</v>
      </c>
      <c r="M73" t="e">
        <f>+#REF!</f>
        <v>#REF!</v>
      </c>
      <c r="N73" t="e">
        <f>+#REF!</f>
        <v>#REF!</v>
      </c>
      <c r="O73" t="e">
        <f t="shared" si="1"/>
        <v>#REF!</v>
      </c>
    </row>
    <row r="74" spans="8:15" ht="12.75">
      <c r="H74" t="e">
        <f t="shared" si="2"/>
        <v>#REF!</v>
      </c>
      <c r="I74" t="e">
        <f>+#REF!</f>
        <v>#REF!</v>
      </c>
      <c r="J74" t="e">
        <f>+#REF!</f>
        <v>#REF!</v>
      </c>
      <c r="K74" t="e">
        <f>+#REF!</f>
        <v>#REF!</v>
      </c>
      <c r="L74" t="e">
        <f>+#REF!</f>
        <v>#REF!</v>
      </c>
      <c r="M74" t="e">
        <f>+#REF!</f>
        <v>#REF!</v>
      </c>
      <c r="N74" t="e">
        <f>+#REF!</f>
        <v>#REF!</v>
      </c>
      <c r="O74" t="e">
        <f t="shared" si="1"/>
        <v>#REF!</v>
      </c>
    </row>
    <row r="75" spans="8:15" ht="12.75">
      <c r="H75" t="e">
        <f t="shared" si="2"/>
        <v>#REF!</v>
      </c>
      <c r="I75" t="e">
        <f>+#REF!</f>
        <v>#REF!</v>
      </c>
      <c r="J75" t="e">
        <f>+#REF!</f>
        <v>#REF!</v>
      </c>
      <c r="K75" t="e">
        <f>+#REF!</f>
        <v>#REF!</v>
      </c>
      <c r="L75" t="e">
        <f>+#REF!</f>
        <v>#REF!</v>
      </c>
      <c r="M75" t="e">
        <f>+#REF!</f>
        <v>#REF!</v>
      </c>
      <c r="N75" t="e">
        <f>+#REF!</f>
        <v>#REF!</v>
      </c>
      <c r="O75" t="e">
        <f t="shared" si="1"/>
        <v>#REF!</v>
      </c>
    </row>
    <row r="76" spans="8:15" ht="12.75">
      <c r="H76" t="e">
        <f t="shared" si="2"/>
        <v>#REF!</v>
      </c>
      <c r="I76" t="e">
        <f>+#REF!</f>
        <v>#REF!</v>
      </c>
      <c r="J76" t="e">
        <f>+#REF!</f>
        <v>#REF!</v>
      </c>
      <c r="K76" t="e">
        <f>+#REF!</f>
        <v>#REF!</v>
      </c>
      <c r="L76" t="e">
        <f>+#REF!</f>
        <v>#REF!</v>
      </c>
      <c r="M76" t="e">
        <f>+#REF!</f>
        <v>#REF!</v>
      </c>
      <c r="N76" t="e">
        <f>+#REF!</f>
        <v>#REF!</v>
      </c>
      <c r="O76" t="e">
        <f t="shared" si="1"/>
        <v>#REF!</v>
      </c>
    </row>
    <row r="77" spans="8:15" ht="12.75">
      <c r="H77" t="e">
        <f t="shared" si="2"/>
        <v>#REF!</v>
      </c>
      <c r="I77" t="e">
        <f>+#REF!</f>
        <v>#REF!</v>
      </c>
      <c r="J77" t="e">
        <f>+#REF!</f>
        <v>#REF!</v>
      </c>
      <c r="K77" t="e">
        <f>+#REF!</f>
        <v>#REF!</v>
      </c>
      <c r="L77" t="e">
        <f>+#REF!</f>
        <v>#REF!</v>
      </c>
      <c r="M77" t="e">
        <f>+#REF!</f>
        <v>#REF!</v>
      </c>
      <c r="N77" t="e">
        <f>+#REF!</f>
        <v>#REF!</v>
      </c>
      <c r="O77" t="e">
        <f t="shared" si="1"/>
        <v>#REF!</v>
      </c>
    </row>
    <row r="78" spans="8:15" ht="12.75">
      <c r="H78" t="e">
        <f t="shared" si="2"/>
        <v>#REF!</v>
      </c>
      <c r="I78" t="e">
        <f>+#REF!</f>
        <v>#REF!</v>
      </c>
      <c r="J78" t="e">
        <f>+#REF!</f>
        <v>#REF!</v>
      </c>
      <c r="K78" t="e">
        <f>+#REF!</f>
        <v>#REF!</v>
      </c>
      <c r="L78" t="e">
        <f>+#REF!</f>
        <v>#REF!</v>
      </c>
      <c r="M78" t="e">
        <f>+#REF!</f>
        <v>#REF!</v>
      </c>
      <c r="N78" t="e">
        <f>+#REF!</f>
        <v>#REF!</v>
      </c>
      <c r="O78" t="e">
        <f t="shared" si="1"/>
        <v>#REF!</v>
      </c>
    </row>
    <row r="79" spans="8:15" ht="12.75">
      <c r="H79" t="e">
        <f aca="true" t="shared" si="3" ref="H79:H110">IF(OR(F79="X",G79="X",SUM(I79:O79)&lt;&gt;0),"X","")</f>
        <v>#REF!</v>
      </c>
      <c r="I79" t="e">
        <f>+#REF!</f>
        <v>#REF!</v>
      </c>
      <c r="J79" t="e">
        <f>+#REF!</f>
        <v>#REF!</v>
      </c>
      <c r="K79" t="e">
        <f>+#REF!</f>
        <v>#REF!</v>
      </c>
      <c r="L79" t="e">
        <f>+#REF!</f>
        <v>#REF!</v>
      </c>
      <c r="M79" t="e">
        <f>+#REF!</f>
        <v>#REF!</v>
      </c>
      <c r="N79" t="e">
        <f>+#REF!</f>
        <v>#REF!</v>
      </c>
      <c r="O79" t="e">
        <f t="shared" si="1"/>
        <v>#REF!</v>
      </c>
    </row>
    <row r="80" spans="8:15" ht="12.75">
      <c r="H80" t="e">
        <f t="shared" si="3"/>
        <v>#REF!</v>
      </c>
      <c r="I80" t="e">
        <f>+#REF!</f>
        <v>#REF!</v>
      </c>
      <c r="J80" t="e">
        <f>+#REF!</f>
        <v>#REF!</v>
      </c>
      <c r="K80" t="e">
        <f>+#REF!</f>
        <v>#REF!</v>
      </c>
      <c r="L80" t="e">
        <f>+#REF!</f>
        <v>#REF!</v>
      </c>
      <c r="M80" t="e">
        <f>+#REF!</f>
        <v>#REF!</v>
      </c>
      <c r="N80" t="e">
        <f>+#REF!</f>
        <v>#REF!</v>
      </c>
      <c r="O80" t="e">
        <f t="shared" si="1"/>
        <v>#REF!</v>
      </c>
    </row>
    <row r="81" spans="8:15" ht="12.75">
      <c r="H81" t="e">
        <f t="shared" si="3"/>
        <v>#REF!</v>
      </c>
      <c r="I81" t="e">
        <f>+#REF!</f>
        <v>#REF!</v>
      </c>
      <c r="J81" t="e">
        <f>+#REF!</f>
        <v>#REF!</v>
      </c>
      <c r="K81" t="e">
        <f>+#REF!</f>
        <v>#REF!</v>
      </c>
      <c r="L81" t="e">
        <f>+#REF!</f>
        <v>#REF!</v>
      </c>
      <c r="M81" t="e">
        <f>+#REF!</f>
        <v>#REF!</v>
      </c>
      <c r="N81" t="e">
        <f>+#REF!</f>
        <v>#REF!</v>
      </c>
      <c r="O81" t="e">
        <f aca="true" t="shared" si="4" ref="O81:O118">J81*L81+K81*M81+I81*N81*12</f>
        <v>#REF!</v>
      </c>
    </row>
    <row r="82" spans="8:15" ht="12.75">
      <c r="H82" t="e">
        <f t="shared" si="3"/>
        <v>#REF!</v>
      </c>
      <c r="I82" t="e">
        <f>+#REF!</f>
        <v>#REF!</v>
      </c>
      <c r="J82" t="e">
        <f>+#REF!</f>
        <v>#REF!</v>
      </c>
      <c r="K82" t="e">
        <f>+#REF!</f>
        <v>#REF!</v>
      </c>
      <c r="L82" t="e">
        <f>+#REF!</f>
        <v>#REF!</v>
      </c>
      <c r="M82" t="e">
        <f>+#REF!</f>
        <v>#REF!</v>
      </c>
      <c r="N82" t="e">
        <f>+#REF!</f>
        <v>#REF!</v>
      </c>
      <c r="O82" t="e">
        <f t="shared" si="4"/>
        <v>#REF!</v>
      </c>
    </row>
    <row r="83" spans="8:15" ht="12.75">
      <c r="H83" t="e">
        <f t="shared" si="3"/>
        <v>#REF!</v>
      </c>
      <c r="I83" t="e">
        <f>+#REF!</f>
        <v>#REF!</v>
      </c>
      <c r="J83" t="e">
        <f>+#REF!</f>
        <v>#REF!</v>
      </c>
      <c r="K83" t="e">
        <f>+#REF!</f>
        <v>#REF!</v>
      </c>
      <c r="L83" t="e">
        <f>+#REF!</f>
        <v>#REF!</v>
      </c>
      <c r="M83" t="e">
        <f>+#REF!</f>
        <v>#REF!</v>
      </c>
      <c r="N83" t="e">
        <f>+#REF!</f>
        <v>#REF!</v>
      </c>
      <c r="O83" t="e">
        <f t="shared" si="4"/>
        <v>#REF!</v>
      </c>
    </row>
    <row r="84" spans="8:15" ht="12.75">
      <c r="H84" t="e">
        <f t="shared" si="3"/>
        <v>#REF!</v>
      </c>
      <c r="I84" t="e">
        <f>+#REF!</f>
        <v>#REF!</v>
      </c>
      <c r="J84" t="e">
        <f>+#REF!</f>
        <v>#REF!</v>
      </c>
      <c r="K84" t="e">
        <f>+#REF!</f>
        <v>#REF!</v>
      </c>
      <c r="L84" t="e">
        <f>+#REF!</f>
        <v>#REF!</v>
      </c>
      <c r="M84" t="e">
        <f>+#REF!</f>
        <v>#REF!</v>
      </c>
      <c r="N84" t="e">
        <f>+#REF!</f>
        <v>#REF!</v>
      </c>
      <c r="O84" t="e">
        <f t="shared" si="4"/>
        <v>#REF!</v>
      </c>
    </row>
    <row r="85" spans="8:15" ht="12.75">
      <c r="H85" t="e">
        <f t="shared" si="3"/>
        <v>#REF!</v>
      </c>
      <c r="I85" t="e">
        <f>+#REF!</f>
        <v>#REF!</v>
      </c>
      <c r="J85" t="e">
        <f>+#REF!</f>
        <v>#REF!</v>
      </c>
      <c r="K85" t="e">
        <f>+#REF!</f>
        <v>#REF!</v>
      </c>
      <c r="L85" t="e">
        <f>+#REF!</f>
        <v>#REF!</v>
      </c>
      <c r="M85" t="e">
        <f>+#REF!</f>
        <v>#REF!</v>
      </c>
      <c r="N85" t="e">
        <f>+#REF!</f>
        <v>#REF!</v>
      </c>
      <c r="O85" t="e">
        <f t="shared" si="4"/>
        <v>#REF!</v>
      </c>
    </row>
    <row r="86" spans="8:15" ht="12.75">
      <c r="H86" t="e">
        <f t="shared" si="3"/>
        <v>#REF!</v>
      </c>
      <c r="I86" t="e">
        <f>+#REF!</f>
        <v>#REF!</v>
      </c>
      <c r="J86" t="e">
        <f>+#REF!</f>
        <v>#REF!</v>
      </c>
      <c r="K86" t="e">
        <f>+#REF!</f>
        <v>#REF!</v>
      </c>
      <c r="L86" t="e">
        <f>+#REF!</f>
        <v>#REF!</v>
      </c>
      <c r="M86" t="e">
        <f>+#REF!</f>
        <v>#REF!</v>
      </c>
      <c r="N86" t="e">
        <f>+#REF!</f>
        <v>#REF!</v>
      </c>
      <c r="O86" t="e">
        <f t="shared" si="4"/>
        <v>#REF!</v>
      </c>
    </row>
    <row r="87" spans="8:15" ht="12.75">
      <c r="H87" t="e">
        <f t="shared" si="3"/>
        <v>#REF!</v>
      </c>
      <c r="I87" t="e">
        <f>+#REF!</f>
        <v>#REF!</v>
      </c>
      <c r="J87" t="e">
        <f>+#REF!</f>
        <v>#REF!</v>
      </c>
      <c r="K87" t="e">
        <f>+#REF!</f>
        <v>#REF!</v>
      </c>
      <c r="L87" t="e">
        <f>+#REF!</f>
        <v>#REF!</v>
      </c>
      <c r="M87" t="e">
        <f>+#REF!</f>
        <v>#REF!</v>
      </c>
      <c r="N87" t="e">
        <f>+#REF!</f>
        <v>#REF!</v>
      </c>
      <c r="O87" t="e">
        <f t="shared" si="4"/>
        <v>#REF!</v>
      </c>
    </row>
    <row r="88" spans="8:15" ht="12.75">
      <c r="H88" t="e">
        <f t="shared" si="3"/>
        <v>#REF!</v>
      </c>
      <c r="I88" t="e">
        <f>+#REF!</f>
        <v>#REF!</v>
      </c>
      <c r="J88" t="e">
        <f>+#REF!</f>
        <v>#REF!</v>
      </c>
      <c r="K88" t="e">
        <f>+#REF!</f>
        <v>#REF!</v>
      </c>
      <c r="L88" t="e">
        <f>+#REF!</f>
        <v>#REF!</v>
      </c>
      <c r="M88" t="e">
        <f>+#REF!</f>
        <v>#REF!</v>
      </c>
      <c r="N88" t="e">
        <f>+#REF!</f>
        <v>#REF!</v>
      </c>
      <c r="O88" t="e">
        <f t="shared" si="4"/>
        <v>#REF!</v>
      </c>
    </row>
    <row r="89" spans="8:15" ht="12.75">
      <c r="H89" t="e">
        <f t="shared" si="3"/>
        <v>#REF!</v>
      </c>
      <c r="I89" t="e">
        <f>+#REF!</f>
        <v>#REF!</v>
      </c>
      <c r="J89" t="e">
        <f>+#REF!</f>
        <v>#REF!</v>
      </c>
      <c r="K89" t="e">
        <f>+#REF!</f>
        <v>#REF!</v>
      </c>
      <c r="L89" t="e">
        <f>+#REF!</f>
        <v>#REF!</v>
      </c>
      <c r="M89" t="e">
        <f>+#REF!</f>
        <v>#REF!</v>
      </c>
      <c r="N89" t="e">
        <f>+#REF!</f>
        <v>#REF!</v>
      </c>
      <c r="O89" t="e">
        <f t="shared" si="4"/>
        <v>#REF!</v>
      </c>
    </row>
    <row r="90" spans="8:17" ht="12.75">
      <c r="H90">
        <f t="shared" si="3"/>
      </c>
      <c r="L90">
        <v>0</v>
      </c>
      <c r="O90">
        <f t="shared" si="4"/>
        <v>0</v>
      </c>
      <c r="Q90" t="e">
        <f>O90*(1+O$130)</f>
        <v>#DIV/0!</v>
      </c>
    </row>
    <row r="91" spans="8:15" ht="12.75">
      <c r="H91" t="e">
        <f t="shared" si="3"/>
        <v>#REF!</v>
      </c>
      <c r="I91" t="e">
        <f>+#REF!</f>
        <v>#REF!</v>
      </c>
      <c r="J91" t="e">
        <f>+#REF!</f>
        <v>#REF!</v>
      </c>
      <c r="K91" t="e">
        <f>+#REF!</f>
        <v>#REF!</v>
      </c>
      <c r="L91" t="e">
        <f>+#REF!</f>
        <v>#REF!</v>
      </c>
      <c r="M91" t="e">
        <f>+#REF!</f>
        <v>#REF!</v>
      </c>
      <c r="N91" t="e">
        <f>+#REF!</f>
        <v>#REF!</v>
      </c>
      <c r="O91" t="e">
        <f t="shared" si="4"/>
        <v>#REF!</v>
      </c>
    </row>
    <row r="92" spans="8:15" ht="12.75">
      <c r="H92" t="e">
        <f t="shared" si="3"/>
        <v>#REF!</v>
      </c>
      <c r="I92" t="e">
        <f>+#REF!</f>
        <v>#REF!</v>
      </c>
      <c r="J92" t="e">
        <f>+#REF!</f>
        <v>#REF!</v>
      </c>
      <c r="K92" t="e">
        <f>+#REF!</f>
        <v>#REF!</v>
      </c>
      <c r="L92" t="e">
        <f>+#REF!</f>
        <v>#REF!</v>
      </c>
      <c r="M92" t="e">
        <f>+#REF!</f>
        <v>#REF!</v>
      </c>
      <c r="N92" t="e">
        <f>+#REF!</f>
        <v>#REF!</v>
      </c>
      <c r="O92" t="e">
        <f t="shared" si="4"/>
        <v>#REF!</v>
      </c>
    </row>
    <row r="93" spans="8:15" ht="12.75">
      <c r="H93" t="e">
        <f t="shared" si="3"/>
        <v>#REF!</v>
      </c>
      <c r="I93" t="e">
        <f>+#REF!</f>
        <v>#REF!</v>
      </c>
      <c r="J93" t="e">
        <f>+#REF!</f>
        <v>#REF!</v>
      </c>
      <c r="K93" t="e">
        <f>+#REF!</f>
        <v>#REF!</v>
      </c>
      <c r="L93" t="e">
        <f>+#REF!</f>
        <v>#REF!</v>
      </c>
      <c r="M93" t="e">
        <f>+#REF!</f>
        <v>#REF!</v>
      </c>
      <c r="N93" t="e">
        <f>+#REF!</f>
        <v>#REF!</v>
      </c>
      <c r="O93" t="e">
        <f t="shared" si="4"/>
        <v>#REF!</v>
      </c>
    </row>
    <row r="94" spans="8:17" ht="12.75">
      <c r="H94">
        <f t="shared" si="3"/>
      </c>
      <c r="K94">
        <v>0</v>
      </c>
      <c r="M94">
        <v>0</v>
      </c>
      <c r="O94">
        <f>J94*L94*1000+K94*M94+I94*N94*12</f>
        <v>0</v>
      </c>
      <c r="Q94" t="e">
        <f>O94*(1+O$130)</f>
        <v>#DIV/0!</v>
      </c>
    </row>
    <row r="95" spans="8:15" ht="12.75">
      <c r="H95" t="e">
        <f t="shared" si="3"/>
        <v>#REF!</v>
      </c>
      <c r="I95" t="e">
        <f>+#REF!</f>
        <v>#REF!</v>
      </c>
      <c r="J95" t="e">
        <f>+#REF!</f>
        <v>#REF!</v>
      </c>
      <c r="K95" t="e">
        <f>+#REF!</f>
        <v>#REF!</v>
      </c>
      <c r="L95" t="e">
        <f>+#REF!</f>
        <v>#REF!</v>
      </c>
      <c r="M95" t="e">
        <f>+#REF!</f>
        <v>#REF!</v>
      </c>
      <c r="N95" t="e">
        <f>+#REF!</f>
        <v>#REF!</v>
      </c>
      <c r="O95" t="e">
        <f t="shared" si="4"/>
        <v>#REF!</v>
      </c>
    </row>
    <row r="96" spans="8:15" ht="12.75">
      <c r="H96" t="e">
        <f t="shared" si="3"/>
        <v>#REF!</v>
      </c>
      <c r="I96" t="e">
        <f>+#REF!</f>
        <v>#REF!</v>
      </c>
      <c r="J96" t="e">
        <f>+#REF!</f>
        <v>#REF!</v>
      </c>
      <c r="K96" t="e">
        <f>+#REF!</f>
        <v>#REF!</v>
      </c>
      <c r="L96" t="e">
        <f>+#REF!</f>
        <v>#REF!</v>
      </c>
      <c r="M96" t="e">
        <f>+#REF!</f>
        <v>#REF!</v>
      </c>
      <c r="N96" t="e">
        <f>+#REF!</f>
        <v>#REF!</v>
      </c>
      <c r="O96" t="e">
        <f t="shared" si="4"/>
        <v>#REF!</v>
      </c>
    </row>
    <row r="97" spans="8:15" ht="12.75">
      <c r="H97" t="e">
        <f t="shared" si="3"/>
        <v>#REF!</v>
      </c>
      <c r="I97" t="e">
        <f>+#REF!</f>
        <v>#REF!</v>
      </c>
      <c r="J97" t="e">
        <f>+#REF!</f>
        <v>#REF!</v>
      </c>
      <c r="K97" t="e">
        <f>+#REF!</f>
        <v>#REF!</v>
      </c>
      <c r="L97" t="e">
        <f>+#REF!</f>
        <v>#REF!</v>
      </c>
      <c r="M97" t="e">
        <f>+#REF!</f>
        <v>#REF!</v>
      </c>
      <c r="N97" t="e">
        <f>+#REF!</f>
        <v>#REF!</v>
      </c>
      <c r="O97" t="e">
        <f t="shared" si="4"/>
        <v>#REF!</v>
      </c>
    </row>
    <row r="98" spans="8:15" ht="12.75">
      <c r="H98" t="e">
        <f t="shared" si="3"/>
        <v>#REF!</v>
      </c>
      <c r="J98" t="e">
        <f>+#REF!</f>
        <v>#REF!</v>
      </c>
      <c r="K98" t="e">
        <f>+#REF!</f>
        <v>#REF!</v>
      </c>
      <c r="L98" t="e">
        <f>+#REF!</f>
        <v>#REF!</v>
      </c>
      <c r="M98" t="e">
        <f>+#REF!</f>
        <v>#REF!</v>
      </c>
      <c r="N98" t="e">
        <f>+#REF!</f>
        <v>#REF!</v>
      </c>
      <c r="O98" t="e">
        <f t="shared" si="4"/>
        <v>#REF!</v>
      </c>
    </row>
    <row r="99" spans="8:17" ht="12.75">
      <c r="H99">
        <f t="shared" si="3"/>
      </c>
      <c r="L99">
        <v>0</v>
      </c>
      <c r="O99">
        <f t="shared" si="4"/>
        <v>0</v>
      </c>
      <c r="Q99" t="e">
        <f>O99*(1+O$130)</f>
        <v>#DIV/0!</v>
      </c>
    </row>
    <row r="100" spans="8:15" ht="12.75">
      <c r="H100" t="e">
        <f t="shared" si="3"/>
        <v>#REF!</v>
      </c>
      <c r="I100" t="e">
        <f>+#REF!</f>
        <v>#REF!</v>
      </c>
      <c r="J100" t="e">
        <f>+#REF!</f>
        <v>#REF!</v>
      </c>
      <c r="K100" t="e">
        <f>+#REF!</f>
        <v>#REF!</v>
      </c>
      <c r="L100" t="e">
        <f>+#REF!</f>
        <v>#REF!</v>
      </c>
      <c r="M100" t="e">
        <f>+#REF!</f>
        <v>#REF!</v>
      </c>
      <c r="N100" t="e">
        <f>+#REF!</f>
        <v>#REF!</v>
      </c>
      <c r="O100" t="e">
        <f t="shared" si="4"/>
        <v>#REF!</v>
      </c>
    </row>
    <row r="101" spans="8:15" ht="12.75">
      <c r="H101" t="e">
        <f t="shared" si="3"/>
        <v>#REF!</v>
      </c>
      <c r="I101" t="e">
        <f>+#REF!</f>
        <v>#REF!</v>
      </c>
      <c r="J101" t="e">
        <f>+#REF!</f>
        <v>#REF!</v>
      </c>
      <c r="K101" t="e">
        <f>+#REF!</f>
        <v>#REF!</v>
      </c>
      <c r="L101" t="e">
        <f>+#REF!</f>
        <v>#REF!</v>
      </c>
      <c r="M101" t="e">
        <f>+#REF!</f>
        <v>#REF!</v>
      </c>
      <c r="N101" t="e">
        <f>+#REF!</f>
        <v>#REF!</v>
      </c>
      <c r="O101" t="e">
        <f t="shared" si="4"/>
        <v>#REF!</v>
      </c>
    </row>
    <row r="102" spans="8:15" ht="12.75">
      <c r="H102" t="e">
        <f t="shared" si="3"/>
        <v>#REF!</v>
      </c>
      <c r="I102" t="e">
        <f>+#REF!</f>
        <v>#REF!</v>
      </c>
      <c r="J102" t="e">
        <f>+#REF!</f>
        <v>#REF!</v>
      </c>
      <c r="K102" t="e">
        <f>+#REF!</f>
        <v>#REF!</v>
      </c>
      <c r="L102" t="e">
        <f>+#REF!</f>
        <v>#REF!</v>
      </c>
      <c r="M102" t="e">
        <f>+#REF!</f>
        <v>#REF!</v>
      </c>
      <c r="N102" t="e">
        <f>+#REF!</f>
        <v>#REF!</v>
      </c>
      <c r="O102" t="e">
        <f t="shared" si="4"/>
        <v>#REF!</v>
      </c>
    </row>
    <row r="103" spans="8:17" ht="12.75">
      <c r="H103">
        <f t="shared" si="3"/>
      </c>
      <c r="L103">
        <v>0</v>
      </c>
      <c r="O103">
        <f t="shared" si="4"/>
        <v>0</v>
      </c>
      <c r="Q103" t="e">
        <f>O103*(1+O$130)</f>
        <v>#DIV/0!</v>
      </c>
    </row>
    <row r="104" spans="8:15" ht="12.75">
      <c r="H104" t="e">
        <f t="shared" si="3"/>
        <v>#REF!</v>
      </c>
      <c r="I104" t="e">
        <f>+#REF!</f>
        <v>#REF!</v>
      </c>
      <c r="J104" t="e">
        <f>+#REF!</f>
        <v>#REF!</v>
      </c>
      <c r="K104" t="e">
        <f>+#REF!</f>
        <v>#REF!</v>
      </c>
      <c r="L104" t="e">
        <f>+#REF!</f>
        <v>#REF!</v>
      </c>
      <c r="M104" t="e">
        <f>+#REF!</f>
        <v>#REF!</v>
      </c>
      <c r="N104" t="e">
        <f>+#REF!</f>
        <v>#REF!</v>
      </c>
      <c r="O104" t="e">
        <f t="shared" si="4"/>
        <v>#REF!</v>
      </c>
    </row>
    <row r="105" spans="8:15" ht="12.75">
      <c r="H105" t="e">
        <f t="shared" si="3"/>
        <v>#REF!</v>
      </c>
      <c r="I105" t="e">
        <f>+#REF!</f>
        <v>#REF!</v>
      </c>
      <c r="J105" t="e">
        <f>+#REF!</f>
        <v>#REF!</v>
      </c>
      <c r="K105" t="e">
        <f>+#REF!</f>
        <v>#REF!</v>
      </c>
      <c r="L105" t="e">
        <f>+#REF!</f>
        <v>#REF!</v>
      </c>
      <c r="M105" t="e">
        <f>+#REF!</f>
        <v>#REF!</v>
      </c>
      <c r="N105" t="e">
        <f>+#REF!</f>
        <v>#REF!</v>
      </c>
      <c r="O105" t="e">
        <f t="shared" si="4"/>
        <v>#REF!</v>
      </c>
    </row>
    <row r="106" spans="8:15" ht="12.75">
      <c r="H106" t="e">
        <f t="shared" si="3"/>
        <v>#REF!</v>
      </c>
      <c r="I106" t="e">
        <f>+#REF!</f>
        <v>#REF!</v>
      </c>
      <c r="J106" t="e">
        <f>+#REF!</f>
        <v>#REF!</v>
      </c>
      <c r="K106" t="e">
        <f>+#REF!</f>
        <v>#REF!</v>
      </c>
      <c r="L106" t="e">
        <f>+#REF!</f>
        <v>#REF!</v>
      </c>
      <c r="M106" t="e">
        <f>+#REF!</f>
        <v>#REF!</v>
      </c>
      <c r="N106" t="e">
        <f>+#REF!</f>
        <v>#REF!</v>
      </c>
      <c r="O106" t="e">
        <f t="shared" si="4"/>
        <v>#REF!</v>
      </c>
    </row>
    <row r="107" spans="8:17" ht="12.75">
      <c r="H107">
        <f t="shared" si="3"/>
      </c>
      <c r="J107">
        <v>0</v>
      </c>
      <c r="L107">
        <v>0</v>
      </c>
      <c r="O107">
        <f t="shared" si="4"/>
        <v>0</v>
      </c>
      <c r="Q107" t="e">
        <f>O107*(1+O$130)</f>
        <v>#DIV/0!</v>
      </c>
    </row>
    <row r="108" spans="8:15" ht="12.75">
      <c r="H108" t="e">
        <f t="shared" si="3"/>
        <v>#REF!</v>
      </c>
      <c r="I108" t="e">
        <f>+#REF!</f>
        <v>#REF!</v>
      </c>
      <c r="J108" t="e">
        <f>+#REF!</f>
        <v>#REF!</v>
      </c>
      <c r="K108" t="e">
        <f>+#REF!</f>
        <v>#REF!</v>
      </c>
      <c r="L108" t="e">
        <f>+#REF!</f>
        <v>#REF!</v>
      </c>
      <c r="M108" t="e">
        <f>+#REF!</f>
        <v>#REF!</v>
      </c>
      <c r="N108" t="e">
        <f>+#REF!</f>
        <v>#REF!</v>
      </c>
      <c r="O108" t="e">
        <f t="shared" si="4"/>
        <v>#REF!</v>
      </c>
    </row>
    <row r="109" spans="8:15" ht="12.75">
      <c r="H109" t="e">
        <f t="shared" si="3"/>
        <v>#REF!</v>
      </c>
      <c r="I109" t="e">
        <f>+#REF!</f>
        <v>#REF!</v>
      </c>
      <c r="J109" t="e">
        <f>+#REF!</f>
        <v>#REF!</v>
      </c>
      <c r="K109" t="e">
        <f>+#REF!</f>
        <v>#REF!</v>
      </c>
      <c r="L109" t="e">
        <f>+#REF!</f>
        <v>#REF!</v>
      </c>
      <c r="M109" t="e">
        <f>+#REF!</f>
        <v>#REF!</v>
      </c>
      <c r="N109" t="e">
        <f>+#REF!</f>
        <v>#REF!</v>
      </c>
      <c r="O109" t="e">
        <f t="shared" si="4"/>
        <v>#REF!</v>
      </c>
    </row>
    <row r="110" spans="8:15" ht="12.75">
      <c r="H110" t="e">
        <f t="shared" si="3"/>
        <v>#REF!</v>
      </c>
      <c r="I110" t="e">
        <f>+#REF!</f>
        <v>#REF!</v>
      </c>
      <c r="J110" t="e">
        <f>+#REF!</f>
        <v>#REF!</v>
      </c>
      <c r="K110" t="e">
        <f>+#REF!</f>
        <v>#REF!</v>
      </c>
      <c r="L110" t="e">
        <f>+#REF!</f>
        <v>#REF!</v>
      </c>
      <c r="M110" t="e">
        <f>+#REF!</f>
        <v>#REF!</v>
      </c>
      <c r="N110" t="e">
        <f>+#REF!</f>
        <v>#REF!</v>
      </c>
      <c r="O110" t="e">
        <f t="shared" si="4"/>
        <v>#REF!</v>
      </c>
    </row>
    <row r="111" spans="8:17" ht="12.75">
      <c r="H111">
        <f aca="true" t="shared" si="5" ref="H111:H118">IF(OR(F111="X",G111="X",SUM(I111:O111)&lt;&gt;0),"X","")</f>
      </c>
      <c r="J111">
        <v>0</v>
      </c>
      <c r="L111">
        <v>0</v>
      </c>
      <c r="O111">
        <f t="shared" si="4"/>
        <v>0</v>
      </c>
      <c r="Q111" t="e">
        <f>O111*(1+O$130)</f>
        <v>#DIV/0!</v>
      </c>
    </row>
    <row r="112" spans="8:15" ht="12.75">
      <c r="H112" t="e">
        <f t="shared" si="5"/>
        <v>#REF!</v>
      </c>
      <c r="I112" t="e">
        <f>+#REF!</f>
        <v>#REF!</v>
      </c>
      <c r="J112" t="e">
        <f>+#REF!</f>
        <v>#REF!</v>
      </c>
      <c r="K112" t="e">
        <f>+#REF!</f>
        <v>#REF!</v>
      </c>
      <c r="L112" t="e">
        <f>+#REF!</f>
        <v>#REF!</v>
      </c>
      <c r="M112" t="e">
        <f>+#REF!</f>
        <v>#REF!</v>
      </c>
      <c r="N112" t="e">
        <f>+#REF!</f>
        <v>#REF!</v>
      </c>
      <c r="O112" t="e">
        <f t="shared" si="4"/>
        <v>#REF!</v>
      </c>
    </row>
    <row r="113" spans="8:15" ht="12.75">
      <c r="H113" t="e">
        <f t="shared" si="5"/>
        <v>#REF!</v>
      </c>
      <c r="I113" t="e">
        <f>+#REF!</f>
        <v>#REF!</v>
      </c>
      <c r="J113" t="e">
        <f>+#REF!</f>
        <v>#REF!</v>
      </c>
      <c r="K113" t="e">
        <f>+#REF!</f>
        <v>#REF!</v>
      </c>
      <c r="L113" t="e">
        <f>+#REF!</f>
        <v>#REF!</v>
      </c>
      <c r="M113" t="e">
        <f>+#REF!</f>
        <v>#REF!</v>
      </c>
      <c r="N113" t="e">
        <f>+#REF!</f>
        <v>#REF!</v>
      </c>
      <c r="O113" t="e">
        <f t="shared" si="4"/>
        <v>#REF!</v>
      </c>
    </row>
    <row r="114" spans="8:15" ht="12.75">
      <c r="H114" t="e">
        <f t="shared" si="5"/>
        <v>#REF!</v>
      </c>
      <c r="I114" t="e">
        <f>+#REF!</f>
        <v>#REF!</v>
      </c>
      <c r="J114" t="e">
        <f>+#REF!</f>
        <v>#REF!</v>
      </c>
      <c r="K114" t="e">
        <f>+#REF!</f>
        <v>#REF!</v>
      </c>
      <c r="L114" t="e">
        <f>+#REF!</f>
        <v>#REF!</v>
      </c>
      <c r="M114" t="e">
        <f>+#REF!</f>
        <v>#REF!</v>
      </c>
      <c r="N114" t="e">
        <f>+#REF!</f>
        <v>#REF!</v>
      </c>
      <c r="O114" t="e">
        <f t="shared" si="4"/>
        <v>#REF!</v>
      </c>
    </row>
    <row r="115" spans="8:17" ht="12.75">
      <c r="H115">
        <f t="shared" si="5"/>
      </c>
      <c r="J115">
        <v>0</v>
      </c>
      <c r="L115">
        <v>0</v>
      </c>
      <c r="O115">
        <f t="shared" si="4"/>
        <v>0</v>
      </c>
      <c r="Q115" t="e">
        <f>O115*(1+O$130)</f>
        <v>#DIV/0!</v>
      </c>
    </row>
    <row r="116" spans="8:15" ht="12.75">
      <c r="H116" t="e">
        <f t="shared" si="5"/>
        <v>#REF!</v>
      </c>
      <c r="I116" t="e">
        <f>+#REF!</f>
        <v>#REF!</v>
      </c>
      <c r="J116" t="e">
        <f>+#REF!</f>
        <v>#REF!</v>
      </c>
      <c r="K116" t="e">
        <f>+#REF!</f>
        <v>#REF!</v>
      </c>
      <c r="L116" t="e">
        <f>+#REF!</f>
        <v>#REF!</v>
      </c>
      <c r="M116" t="e">
        <f>+#REF!</f>
        <v>#REF!</v>
      </c>
      <c r="N116" t="e">
        <f>+#REF!</f>
        <v>#REF!</v>
      </c>
      <c r="O116" t="e">
        <f t="shared" si="4"/>
        <v>#REF!</v>
      </c>
    </row>
    <row r="117" spans="8:15" ht="12.75">
      <c r="H117" t="e">
        <f t="shared" si="5"/>
        <v>#REF!</v>
      </c>
      <c r="I117" t="e">
        <f>+#REF!</f>
        <v>#REF!</v>
      </c>
      <c r="J117" t="e">
        <f>+#REF!</f>
        <v>#REF!</v>
      </c>
      <c r="K117" t="e">
        <f>+#REF!</f>
        <v>#REF!</v>
      </c>
      <c r="L117" t="e">
        <f>+#REF!</f>
        <v>#REF!</v>
      </c>
      <c r="M117" t="e">
        <f>+#REF!</f>
        <v>#REF!</v>
      </c>
      <c r="N117" t="e">
        <f>+#REF!</f>
        <v>#REF!</v>
      </c>
      <c r="O117" t="e">
        <f t="shared" si="4"/>
        <v>#REF!</v>
      </c>
    </row>
    <row r="118" spans="8:15" ht="12.75">
      <c r="H118" t="e">
        <f t="shared" si="5"/>
        <v>#REF!</v>
      </c>
      <c r="I118" t="e">
        <f>+#REF!</f>
        <v>#REF!</v>
      </c>
      <c r="J118" t="e">
        <f>+#REF!</f>
        <v>#REF!</v>
      </c>
      <c r="K118" t="e">
        <f>+#REF!</f>
        <v>#REF!</v>
      </c>
      <c r="L118" t="e">
        <f>+#REF!</f>
        <v>#REF!</v>
      </c>
      <c r="M118" t="e">
        <f>+#REF!</f>
        <v>#REF!</v>
      </c>
      <c r="N118" t="e">
        <f>+#REF!</f>
        <v>#REF!</v>
      </c>
      <c r="O118" t="e">
        <f t="shared" si="4"/>
        <v>#REF!</v>
      </c>
    </row>
    <row r="122" ht="12.75">
      <c r="D122" t="s">
        <v>0</v>
      </c>
    </row>
    <row r="123" ht="12.75">
      <c r="I123" t="s">
        <v>0</v>
      </c>
    </row>
    <row r="124" spans="4:15" ht="12.75">
      <c r="D124" t="s">
        <v>756</v>
      </c>
      <c r="I124" t="s">
        <v>0</v>
      </c>
      <c r="O124">
        <f>O122+O115+O111+O107+O103+O99+O94+O90+O70+O66+O54+O16</f>
        <v>0</v>
      </c>
    </row>
    <row r="125" ht="12.75">
      <c r="G125" t="s">
        <v>532</v>
      </c>
    </row>
    <row r="126" spans="9:19" ht="12.75">
      <c r="I126" t="s">
        <v>0</v>
      </c>
      <c r="R126" t="s">
        <v>0</v>
      </c>
      <c r="S126" t="s">
        <v>0</v>
      </c>
    </row>
    <row r="127" spans="17:19" ht="12.75">
      <c r="Q127" t="s">
        <v>799</v>
      </c>
      <c r="S127" t="s">
        <v>0</v>
      </c>
    </row>
    <row r="128" spans="15:17" ht="12.75">
      <c r="O128">
        <v>136427</v>
      </c>
      <c r="Q128" t="s">
        <v>800</v>
      </c>
    </row>
    <row r="129" spans="15:19" ht="12.75">
      <c r="O129">
        <f>O127+O126+O128</f>
        <v>136427</v>
      </c>
      <c r="S129" t="s">
        <v>0</v>
      </c>
    </row>
    <row r="130" spans="9:15" ht="12.75">
      <c r="I130" t="s">
        <v>0</v>
      </c>
      <c r="O130" t="e">
        <f>(O129-O124)/O124</f>
        <v>#DIV/0!</v>
      </c>
    </row>
    <row r="131" spans="15:17" ht="12.75">
      <c r="O131" t="s">
        <v>0</v>
      </c>
      <c r="Q131" t="s">
        <v>0</v>
      </c>
    </row>
    <row r="132" ht="12.75">
      <c r="O132" t="s"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06"/>
  <sheetViews>
    <sheetView workbookViewId="0" topLeftCell="A1">
      <selection activeCell="A1" sqref="A1"/>
    </sheetView>
  </sheetViews>
  <sheetFormatPr defaultColWidth="9.140625" defaultRowHeight="12.75"/>
  <sheetData>
    <row r="2" spans="2:14" ht="12.75">
      <c r="B2" t="s">
        <v>801</v>
      </c>
      <c r="C2" t="s">
        <v>802</v>
      </c>
      <c r="D2" t="s">
        <v>803</v>
      </c>
      <c r="E2" t="s">
        <v>804</v>
      </c>
      <c r="F2" t="s">
        <v>805</v>
      </c>
      <c r="G2" t="s">
        <v>806</v>
      </c>
      <c r="H2" t="s">
        <v>807</v>
      </c>
      <c r="I2" t="s">
        <v>808</v>
      </c>
      <c r="J2" t="s">
        <v>809</v>
      </c>
      <c r="K2" t="s">
        <v>810</v>
      </c>
      <c r="L2" t="s">
        <v>811</v>
      </c>
      <c r="M2" t="s">
        <v>812</v>
      </c>
      <c r="N2" t="s">
        <v>531</v>
      </c>
    </row>
    <row r="3" ht="12.75">
      <c r="A3" t="s">
        <v>813</v>
      </c>
    </row>
    <row r="4" spans="1:13" ht="12.75">
      <c r="A4" t="s">
        <v>814</v>
      </c>
      <c r="C4">
        <f>B4</f>
        <v>0</v>
      </c>
      <c r="D4">
        <f aca="true" t="shared" si="0" ref="D4:M4">C4</f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</row>
    <row r="5" spans="1:13" ht="12.75">
      <c r="A5" t="s">
        <v>815</v>
      </c>
      <c r="C5">
        <f aca="true" t="shared" si="1" ref="C5:M14">B5</f>
        <v>0</v>
      </c>
      <c r="D5">
        <f t="shared" si="1"/>
        <v>0</v>
      </c>
      <c r="E5">
        <f t="shared" si="1"/>
        <v>0</v>
      </c>
      <c r="F5">
        <f t="shared" si="1"/>
        <v>0</v>
      </c>
      <c r="G5">
        <f t="shared" si="1"/>
        <v>0</v>
      </c>
      <c r="H5">
        <f t="shared" si="1"/>
        <v>0</v>
      </c>
      <c r="I5">
        <f t="shared" si="1"/>
        <v>0</v>
      </c>
      <c r="J5">
        <f t="shared" si="1"/>
        <v>0</v>
      </c>
      <c r="K5">
        <f t="shared" si="1"/>
        <v>0</v>
      </c>
      <c r="L5">
        <f t="shared" si="1"/>
        <v>0</v>
      </c>
      <c r="M5">
        <f t="shared" si="1"/>
        <v>0</v>
      </c>
    </row>
    <row r="6" spans="1:13" ht="12.75">
      <c r="A6" t="s">
        <v>816</v>
      </c>
      <c r="C6">
        <f t="shared" si="1"/>
        <v>0</v>
      </c>
      <c r="D6">
        <f t="shared" si="1"/>
        <v>0</v>
      </c>
      <c r="E6">
        <f t="shared" si="1"/>
        <v>0</v>
      </c>
      <c r="F6">
        <f t="shared" si="1"/>
        <v>0</v>
      </c>
      <c r="G6">
        <f t="shared" si="1"/>
        <v>0</v>
      </c>
      <c r="H6">
        <f t="shared" si="1"/>
        <v>0</v>
      </c>
      <c r="I6">
        <f t="shared" si="1"/>
        <v>0</v>
      </c>
      <c r="J6">
        <f t="shared" si="1"/>
        <v>0</v>
      </c>
      <c r="K6">
        <f t="shared" si="1"/>
        <v>0</v>
      </c>
      <c r="L6">
        <f t="shared" si="1"/>
        <v>0</v>
      </c>
      <c r="M6">
        <f t="shared" si="1"/>
        <v>0</v>
      </c>
    </row>
    <row r="7" spans="1:13" ht="12.75">
      <c r="A7" t="s">
        <v>817</v>
      </c>
      <c r="C7">
        <f t="shared" si="1"/>
        <v>0</v>
      </c>
      <c r="D7">
        <f t="shared" si="1"/>
        <v>0</v>
      </c>
      <c r="E7">
        <f t="shared" si="1"/>
        <v>0</v>
      </c>
      <c r="F7">
        <f t="shared" si="1"/>
        <v>0</v>
      </c>
      <c r="G7">
        <f t="shared" si="1"/>
        <v>0</v>
      </c>
      <c r="H7">
        <f t="shared" si="1"/>
        <v>0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0</v>
      </c>
      <c r="M7">
        <f t="shared" si="1"/>
        <v>0</v>
      </c>
    </row>
    <row r="8" spans="1:13" ht="12.75">
      <c r="A8" t="s">
        <v>818</v>
      </c>
      <c r="C8">
        <f t="shared" si="1"/>
        <v>0</v>
      </c>
      <c r="D8">
        <f t="shared" si="1"/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</row>
    <row r="9" spans="1:13" ht="12.75">
      <c r="A9" t="s">
        <v>736</v>
      </c>
      <c r="C9">
        <f t="shared" si="1"/>
        <v>0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0" spans="1:13" ht="12.75">
      <c r="A10" t="s">
        <v>819</v>
      </c>
      <c r="C10">
        <f t="shared" si="1"/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</row>
    <row r="11" spans="1:13" ht="12.75">
      <c r="A11" t="s">
        <v>820</v>
      </c>
      <c r="C11">
        <f t="shared" si="1"/>
        <v>0</v>
      </c>
      <c r="D11">
        <f t="shared" si="1"/>
        <v>0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</row>
    <row r="12" spans="1:13" ht="12.75">
      <c r="A12" t="s">
        <v>821</v>
      </c>
      <c r="C12">
        <f t="shared" si="1"/>
        <v>0</v>
      </c>
      <c r="D12">
        <f t="shared" si="1"/>
        <v>0</v>
      </c>
      <c r="E12">
        <f t="shared" si="1"/>
        <v>0</v>
      </c>
      <c r="F12">
        <f t="shared" si="1"/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</row>
    <row r="13" spans="1:13" ht="12.75">
      <c r="A13" t="s">
        <v>822</v>
      </c>
      <c r="B13">
        <f>B12</f>
        <v>0</v>
      </c>
      <c r="C13">
        <f t="shared" si="1"/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</row>
    <row r="14" spans="1:13" ht="12.75">
      <c r="A14" t="s">
        <v>823</v>
      </c>
      <c r="B14">
        <f>B13</f>
        <v>0</v>
      </c>
      <c r="C14">
        <f t="shared" si="1"/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</row>
    <row r="16" ht="12.75">
      <c r="A16" t="s">
        <v>824</v>
      </c>
    </row>
    <row r="17" spans="1:13" ht="12.75">
      <c r="A17" t="s">
        <v>814</v>
      </c>
      <c r="C17">
        <f>B17</f>
        <v>0</v>
      </c>
      <c r="D17">
        <f aca="true" t="shared" si="2" ref="D17:M17">C17</f>
        <v>0</v>
      </c>
      <c r="E17">
        <f t="shared" si="2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</row>
    <row r="18" spans="1:13" ht="12.75">
      <c r="A18" t="s">
        <v>815</v>
      </c>
      <c r="C18">
        <f aca="true" t="shared" si="3" ref="C18:M27">B18</f>
        <v>0</v>
      </c>
      <c r="D18">
        <f t="shared" si="3"/>
        <v>0</v>
      </c>
      <c r="E18">
        <f t="shared" si="3"/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</row>
    <row r="19" spans="1:13" ht="12.75">
      <c r="A19" t="s">
        <v>816</v>
      </c>
      <c r="C19">
        <f t="shared" si="3"/>
        <v>0</v>
      </c>
      <c r="D19">
        <f t="shared" si="3"/>
        <v>0</v>
      </c>
      <c r="E19">
        <f t="shared" si="3"/>
        <v>0</v>
      </c>
      <c r="F19">
        <f t="shared" si="3"/>
        <v>0</v>
      </c>
      <c r="G19">
        <f t="shared" si="3"/>
        <v>0</v>
      </c>
      <c r="H19">
        <f t="shared" si="3"/>
        <v>0</v>
      </c>
      <c r="I19">
        <f t="shared" si="3"/>
        <v>0</v>
      </c>
      <c r="J19">
        <f t="shared" si="3"/>
        <v>0</v>
      </c>
      <c r="K19">
        <f t="shared" si="3"/>
        <v>0</v>
      </c>
      <c r="L19">
        <f t="shared" si="3"/>
        <v>0</v>
      </c>
      <c r="M19">
        <f t="shared" si="3"/>
        <v>0</v>
      </c>
    </row>
    <row r="20" spans="1:13" ht="12.75">
      <c r="A20" t="s">
        <v>817</v>
      </c>
      <c r="C20">
        <f t="shared" si="3"/>
        <v>0</v>
      </c>
      <c r="D20">
        <f t="shared" si="3"/>
        <v>0</v>
      </c>
      <c r="E20">
        <f t="shared" si="3"/>
        <v>0</v>
      </c>
      <c r="F20">
        <f t="shared" si="3"/>
        <v>0</v>
      </c>
      <c r="G20">
        <f t="shared" si="3"/>
        <v>0</v>
      </c>
      <c r="H20">
        <f t="shared" si="3"/>
        <v>0</v>
      </c>
      <c r="I20">
        <f t="shared" si="3"/>
        <v>0</v>
      </c>
      <c r="J20">
        <f t="shared" si="3"/>
        <v>0</v>
      </c>
      <c r="K20">
        <f t="shared" si="3"/>
        <v>0</v>
      </c>
      <c r="L20">
        <f t="shared" si="3"/>
        <v>0</v>
      </c>
      <c r="M20">
        <f t="shared" si="3"/>
        <v>0</v>
      </c>
    </row>
    <row r="21" spans="1:13" ht="12.75">
      <c r="A21" t="s">
        <v>818</v>
      </c>
      <c r="C21">
        <f t="shared" si="3"/>
        <v>0</v>
      </c>
      <c r="D21">
        <f t="shared" si="3"/>
        <v>0</v>
      </c>
      <c r="E21">
        <f t="shared" si="3"/>
        <v>0</v>
      </c>
      <c r="F21">
        <f t="shared" si="3"/>
        <v>0</v>
      </c>
      <c r="G21">
        <f t="shared" si="3"/>
        <v>0</v>
      </c>
      <c r="H21">
        <f t="shared" si="3"/>
        <v>0</v>
      </c>
      <c r="I21">
        <f t="shared" si="3"/>
        <v>0</v>
      </c>
      <c r="J21">
        <f t="shared" si="3"/>
        <v>0</v>
      </c>
      <c r="K21">
        <f t="shared" si="3"/>
        <v>0</v>
      </c>
      <c r="L21">
        <f t="shared" si="3"/>
        <v>0</v>
      </c>
      <c r="M21">
        <f t="shared" si="3"/>
        <v>0</v>
      </c>
    </row>
    <row r="22" spans="1:13" ht="12.75">
      <c r="A22" t="s">
        <v>736</v>
      </c>
      <c r="C22">
        <f t="shared" si="3"/>
        <v>0</v>
      </c>
      <c r="D22">
        <f t="shared" si="3"/>
        <v>0</v>
      </c>
      <c r="E22">
        <f t="shared" si="3"/>
        <v>0</v>
      </c>
      <c r="F22">
        <f t="shared" si="3"/>
        <v>0</v>
      </c>
      <c r="G22">
        <f t="shared" si="3"/>
        <v>0</v>
      </c>
      <c r="H22">
        <f t="shared" si="3"/>
        <v>0</v>
      </c>
      <c r="I22">
        <f t="shared" si="3"/>
        <v>0</v>
      </c>
      <c r="J22">
        <f t="shared" si="3"/>
        <v>0</v>
      </c>
      <c r="K22">
        <f t="shared" si="3"/>
        <v>0</v>
      </c>
      <c r="L22">
        <f t="shared" si="3"/>
        <v>0</v>
      </c>
      <c r="M22">
        <f t="shared" si="3"/>
        <v>0</v>
      </c>
    </row>
    <row r="23" spans="1:13" ht="12.75">
      <c r="A23" t="s">
        <v>819</v>
      </c>
      <c r="C23">
        <f t="shared" si="3"/>
        <v>0</v>
      </c>
      <c r="D23">
        <f t="shared" si="3"/>
        <v>0</v>
      </c>
      <c r="E23">
        <f t="shared" si="3"/>
        <v>0</v>
      </c>
      <c r="F23">
        <f t="shared" si="3"/>
        <v>0</v>
      </c>
      <c r="G23">
        <f t="shared" si="3"/>
        <v>0</v>
      </c>
      <c r="H23">
        <f t="shared" si="3"/>
        <v>0</v>
      </c>
      <c r="I23">
        <f t="shared" si="3"/>
        <v>0</v>
      </c>
      <c r="J23">
        <f t="shared" si="3"/>
        <v>0</v>
      </c>
      <c r="K23">
        <f t="shared" si="3"/>
        <v>0</v>
      </c>
      <c r="L23">
        <f t="shared" si="3"/>
        <v>0</v>
      </c>
      <c r="M23">
        <f t="shared" si="3"/>
        <v>0</v>
      </c>
    </row>
    <row r="24" spans="1:13" ht="12.75">
      <c r="A24" t="s">
        <v>820</v>
      </c>
      <c r="C24">
        <f t="shared" si="3"/>
        <v>0</v>
      </c>
      <c r="D24">
        <f t="shared" si="3"/>
        <v>0</v>
      </c>
      <c r="E24">
        <f t="shared" si="3"/>
        <v>0</v>
      </c>
      <c r="F24">
        <f t="shared" si="3"/>
        <v>0</v>
      </c>
      <c r="G24">
        <f t="shared" si="3"/>
        <v>0</v>
      </c>
      <c r="H24">
        <f t="shared" si="3"/>
        <v>0</v>
      </c>
      <c r="I24">
        <f t="shared" si="3"/>
        <v>0</v>
      </c>
      <c r="J24">
        <f t="shared" si="3"/>
        <v>0</v>
      </c>
      <c r="K24">
        <f t="shared" si="3"/>
        <v>0</v>
      </c>
      <c r="L24">
        <f t="shared" si="3"/>
        <v>0</v>
      </c>
      <c r="M24">
        <f t="shared" si="3"/>
        <v>0</v>
      </c>
    </row>
    <row r="25" spans="1:13" ht="12.75">
      <c r="A25" t="s">
        <v>821</v>
      </c>
      <c r="C25">
        <f t="shared" si="3"/>
        <v>0</v>
      </c>
      <c r="D25">
        <f t="shared" si="3"/>
        <v>0</v>
      </c>
      <c r="E25">
        <f t="shared" si="3"/>
        <v>0</v>
      </c>
      <c r="F25">
        <f t="shared" si="3"/>
        <v>0</v>
      </c>
      <c r="G25">
        <f t="shared" si="3"/>
        <v>0</v>
      </c>
      <c r="H25">
        <f t="shared" si="3"/>
        <v>0</v>
      </c>
      <c r="I25">
        <f t="shared" si="3"/>
        <v>0</v>
      </c>
      <c r="J25">
        <f t="shared" si="3"/>
        <v>0</v>
      </c>
      <c r="K25">
        <f t="shared" si="3"/>
        <v>0</v>
      </c>
      <c r="L25">
        <f t="shared" si="3"/>
        <v>0</v>
      </c>
      <c r="M25">
        <f t="shared" si="3"/>
        <v>0</v>
      </c>
    </row>
    <row r="26" spans="1:13" ht="12.75">
      <c r="A26" t="s">
        <v>822</v>
      </c>
      <c r="C26">
        <f t="shared" si="3"/>
        <v>0</v>
      </c>
      <c r="D26">
        <f t="shared" si="3"/>
        <v>0</v>
      </c>
      <c r="E26">
        <f t="shared" si="3"/>
        <v>0</v>
      </c>
      <c r="F26">
        <f t="shared" si="3"/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 t="shared" si="3"/>
        <v>0</v>
      </c>
    </row>
    <row r="27" spans="1:13" ht="12.75">
      <c r="A27" t="s">
        <v>823</v>
      </c>
      <c r="C27">
        <f t="shared" si="3"/>
        <v>0</v>
      </c>
      <c r="D27">
        <f t="shared" si="3"/>
        <v>0</v>
      </c>
      <c r="E27">
        <f t="shared" si="3"/>
        <v>0</v>
      </c>
      <c r="F27">
        <f t="shared" si="3"/>
        <v>0</v>
      </c>
      <c r="G27">
        <f t="shared" si="3"/>
        <v>0</v>
      </c>
      <c r="H27">
        <f t="shared" si="3"/>
        <v>0</v>
      </c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 t="shared" si="3"/>
        <v>0</v>
      </c>
    </row>
    <row r="29" ht="12.75">
      <c r="A29" t="s">
        <v>825</v>
      </c>
    </row>
    <row r="30" spans="1:14" ht="12.75">
      <c r="A30" t="s">
        <v>814</v>
      </c>
      <c r="B30">
        <v>280575.06</v>
      </c>
      <c r="C30">
        <v>280919.11</v>
      </c>
      <c r="D30">
        <v>281262.85</v>
      </c>
      <c r="E30">
        <v>281606.2</v>
      </c>
      <c r="F30">
        <v>281949.16</v>
      </c>
      <c r="G30">
        <v>282291.82</v>
      </c>
      <c r="H30">
        <v>282884.09</v>
      </c>
      <c r="I30">
        <v>283225.97</v>
      </c>
      <c r="J30">
        <v>283567.58</v>
      </c>
      <c r="K30">
        <v>284158.79</v>
      </c>
      <c r="L30">
        <v>284499.62</v>
      </c>
      <c r="M30">
        <v>284840.24</v>
      </c>
      <c r="N30">
        <f aca="true" t="shared" si="4" ref="N30:N40">AVERAGE(B30:M30)</f>
        <v>282648.3741666667</v>
      </c>
    </row>
    <row r="31" spans="1:14" ht="12.75">
      <c r="A31" t="s">
        <v>815</v>
      </c>
      <c r="B31">
        <v>23594.43</v>
      </c>
      <c r="C31">
        <v>23602.06</v>
      </c>
      <c r="D31">
        <v>23609.68</v>
      </c>
      <c r="E31">
        <v>23617.3</v>
      </c>
      <c r="F31">
        <v>23624.9</v>
      </c>
      <c r="G31">
        <v>23632.5</v>
      </c>
      <c r="H31">
        <v>23640.09</v>
      </c>
      <c r="I31">
        <v>23647.67</v>
      </c>
      <c r="J31">
        <v>23655.25</v>
      </c>
      <c r="K31">
        <v>23662.81</v>
      </c>
      <c r="L31">
        <v>23670.37</v>
      </c>
      <c r="M31">
        <v>23677.93</v>
      </c>
      <c r="N31">
        <f t="shared" si="4"/>
        <v>23636.249166666665</v>
      </c>
    </row>
    <row r="32" spans="1:14" ht="12.75">
      <c r="A32" t="s">
        <v>816</v>
      </c>
      <c r="B32">
        <v>3295.29</v>
      </c>
      <c r="C32">
        <v>3298.21</v>
      </c>
      <c r="D32">
        <v>3301.01</v>
      </c>
      <c r="E32">
        <v>3303.71</v>
      </c>
      <c r="F32">
        <v>3306.36</v>
      </c>
      <c r="G32">
        <v>3308.74</v>
      </c>
      <c r="H32">
        <v>3310.96</v>
      </c>
      <c r="I32">
        <v>3313.15</v>
      </c>
      <c r="J32">
        <v>3315.2</v>
      </c>
      <c r="K32">
        <v>3317.15</v>
      </c>
      <c r="L32">
        <v>3319.07</v>
      </c>
      <c r="M32">
        <v>3320.39</v>
      </c>
      <c r="N32">
        <f t="shared" si="4"/>
        <v>3309.103333333333</v>
      </c>
    </row>
    <row r="33" spans="1:14" ht="12.75">
      <c r="A33" t="s">
        <v>817</v>
      </c>
      <c r="B33">
        <v>67.03</v>
      </c>
      <c r="C33">
        <v>67.07</v>
      </c>
      <c r="D33">
        <v>67.11</v>
      </c>
      <c r="E33">
        <v>67.15</v>
      </c>
      <c r="F33">
        <v>67.18</v>
      </c>
      <c r="G33">
        <v>67.21</v>
      </c>
      <c r="H33">
        <v>67.24</v>
      </c>
      <c r="I33">
        <v>67.27</v>
      </c>
      <c r="J33">
        <v>67.3</v>
      </c>
      <c r="K33">
        <v>67.32</v>
      </c>
      <c r="L33">
        <v>67.35</v>
      </c>
      <c r="M33">
        <v>67.36</v>
      </c>
      <c r="N33">
        <f t="shared" si="4"/>
        <v>67.21583333333332</v>
      </c>
    </row>
    <row r="34" spans="1:14" ht="12.75">
      <c r="A34" t="s">
        <v>818</v>
      </c>
      <c r="B34">
        <v>12</v>
      </c>
      <c r="C34">
        <v>12</v>
      </c>
      <c r="D34">
        <v>12</v>
      </c>
      <c r="E34">
        <v>12</v>
      </c>
      <c r="F34">
        <v>12</v>
      </c>
      <c r="G34">
        <v>12</v>
      </c>
      <c r="H34">
        <v>12</v>
      </c>
      <c r="I34">
        <v>12</v>
      </c>
      <c r="J34">
        <v>12</v>
      </c>
      <c r="K34">
        <v>12</v>
      </c>
      <c r="L34">
        <v>12</v>
      </c>
      <c r="M34">
        <v>12</v>
      </c>
      <c r="N34">
        <f t="shared" si="4"/>
        <v>12</v>
      </c>
    </row>
    <row r="35" spans="1:14" ht="12.75">
      <c r="A35" t="s">
        <v>736</v>
      </c>
      <c r="B35">
        <v>3093.22</v>
      </c>
      <c r="C35">
        <v>3093.22</v>
      </c>
      <c r="D35">
        <v>3093.22</v>
      </c>
      <c r="E35">
        <v>3093.22</v>
      </c>
      <c r="F35">
        <v>3093.22</v>
      </c>
      <c r="G35">
        <v>3093.22</v>
      </c>
      <c r="H35">
        <v>3093.22</v>
      </c>
      <c r="I35">
        <v>3093.22</v>
      </c>
      <c r="J35">
        <v>3093.22</v>
      </c>
      <c r="K35">
        <v>3093.22</v>
      </c>
      <c r="L35">
        <v>3093.22</v>
      </c>
      <c r="M35">
        <v>3093.22</v>
      </c>
      <c r="N35">
        <f t="shared" si="4"/>
        <v>3093.2200000000007</v>
      </c>
    </row>
    <row r="36" spans="1:14" ht="12.75">
      <c r="A36" t="s">
        <v>819</v>
      </c>
      <c r="B36">
        <v>73</v>
      </c>
      <c r="C36">
        <v>73</v>
      </c>
      <c r="D36">
        <v>73</v>
      </c>
      <c r="E36">
        <v>73</v>
      </c>
      <c r="F36">
        <v>73</v>
      </c>
      <c r="G36">
        <v>73</v>
      </c>
      <c r="H36">
        <v>73</v>
      </c>
      <c r="I36">
        <v>73</v>
      </c>
      <c r="J36">
        <v>73</v>
      </c>
      <c r="K36">
        <v>73</v>
      </c>
      <c r="L36">
        <v>73</v>
      </c>
      <c r="M36">
        <v>73</v>
      </c>
      <c r="N36">
        <f t="shared" si="4"/>
        <v>73</v>
      </c>
    </row>
    <row r="37" spans="1:14" ht="12.75">
      <c r="A37" t="s">
        <v>820</v>
      </c>
      <c r="B37">
        <v>55121.52</v>
      </c>
      <c r="C37">
        <v>55192.98</v>
      </c>
      <c r="D37">
        <v>55267.57</v>
      </c>
      <c r="E37">
        <v>55342.84</v>
      </c>
      <c r="F37">
        <v>55418.73</v>
      </c>
      <c r="G37">
        <v>55497.95</v>
      </c>
      <c r="H37">
        <v>55577.69</v>
      </c>
      <c r="I37">
        <v>55657.9</v>
      </c>
      <c r="J37">
        <v>55741.79</v>
      </c>
      <c r="K37">
        <v>55826.07</v>
      </c>
      <c r="L37">
        <v>55910.7</v>
      </c>
      <c r="M37">
        <v>56000.87</v>
      </c>
      <c r="N37">
        <f t="shared" si="4"/>
        <v>55546.38416666666</v>
      </c>
    </row>
    <row r="38" spans="1:14" ht="12.75">
      <c r="A38" t="s">
        <v>821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f t="shared" si="4"/>
        <v>0</v>
      </c>
    </row>
    <row r="39" spans="1:14" ht="12.75">
      <c r="A39" t="s">
        <v>822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f t="shared" si="4"/>
        <v>2</v>
      </c>
    </row>
    <row r="40" spans="1:14" ht="12.75">
      <c r="A40" t="s">
        <v>823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f t="shared" si="4"/>
        <v>0</v>
      </c>
    </row>
    <row r="41" ht="12.75">
      <c r="A41" t="s">
        <v>0</v>
      </c>
    </row>
    <row r="42" ht="12.75">
      <c r="A42" t="s">
        <v>826</v>
      </c>
    </row>
    <row r="43" spans="1:14" ht="12.75">
      <c r="A43" t="s">
        <v>814</v>
      </c>
      <c r="B43">
        <v>230141430.85999998</v>
      </c>
      <c r="C43">
        <v>210819651.9</v>
      </c>
      <c r="D43">
        <v>199653187.69</v>
      </c>
      <c r="E43">
        <v>166384192.92</v>
      </c>
      <c r="F43">
        <v>158296801.18999997</v>
      </c>
      <c r="G43">
        <v>179036739.97</v>
      </c>
      <c r="H43">
        <v>198019782.55</v>
      </c>
      <c r="I43">
        <v>196357176.22</v>
      </c>
      <c r="J43">
        <v>161984486.22</v>
      </c>
      <c r="K43">
        <v>167808476.52</v>
      </c>
      <c r="L43">
        <v>182570954.57999998</v>
      </c>
      <c r="M43">
        <v>216470728.84</v>
      </c>
      <c r="N43">
        <f>SUM(B43:M43)</f>
        <v>2267543609.46</v>
      </c>
    </row>
    <row r="44" spans="1:14" ht="12.75">
      <c r="A44" t="s">
        <v>815</v>
      </c>
      <c r="B44">
        <v>75042963.92999999</v>
      </c>
      <c r="C44">
        <v>69425403.19</v>
      </c>
      <c r="D44">
        <v>66821791.849999994</v>
      </c>
      <c r="E44">
        <v>57780413.57</v>
      </c>
      <c r="F44">
        <v>56332756.480000004</v>
      </c>
      <c r="G44">
        <v>59568723.5</v>
      </c>
      <c r="H44">
        <v>63299418.38</v>
      </c>
      <c r="I44">
        <v>63059622.12</v>
      </c>
      <c r="J44">
        <v>57046819.5</v>
      </c>
      <c r="K44">
        <v>58643206.269999996</v>
      </c>
      <c r="L44">
        <v>62254159.66</v>
      </c>
      <c r="M44">
        <v>71426782.68</v>
      </c>
      <c r="N44">
        <f>SUM(B44:M44)</f>
        <v>760702061.1299999</v>
      </c>
    </row>
    <row r="45" spans="1:14" ht="12.75">
      <c r="A45" t="s">
        <v>736</v>
      </c>
      <c r="B45">
        <v>1470526.53</v>
      </c>
      <c r="C45">
        <v>1409358.61</v>
      </c>
      <c r="D45">
        <v>1425854.76</v>
      </c>
      <c r="E45">
        <v>1373106.24</v>
      </c>
      <c r="F45">
        <v>1433021.04</v>
      </c>
      <c r="G45">
        <v>1435703.5</v>
      </c>
      <c r="H45">
        <v>1451347.92</v>
      </c>
      <c r="I45">
        <v>1458621.89</v>
      </c>
      <c r="J45">
        <v>1452532.51</v>
      </c>
      <c r="K45">
        <v>1417405.99</v>
      </c>
      <c r="L45">
        <v>1405432.82</v>
      </c>
      <c r="M45">
        <v>1451436.03</v>
      </c>
      <c r="N45">
        <f>SUM(B45:M45)</f>
        <v>17184347.84</v>
      </c>
    </row>
    <row r="46" spans="1:14" ht="12.75">
      <c r="A46" t="s">
        <v>827</v>
      </c>
      <c r="B46">
        <f aca="true" t="shared" si="5" ref="B46:N46">SUM(B43:B45)</f>
        <v>306654921.31999993</v>
      </c>
      <c r="C46">
        <f t="shared" si="5"/>
        <v>281654413.70000005</v>
      </c>
      <c r="D46">
        <f t="shared" si="5"/>
        <v>267900834.29999998</v>
      </c>
      <c r="E46">
        <f t="shared" si="5"/>
        <v>225537712.73</v>
      </c>
      <c r="F46">
        <f t="shared" si="5"/>
        <v>216062578.70999995</v>
      </c>
      <c r="G46">
        <f t="shared" si="5"/>
        <v>240041166.97</v>
      </c>
      <c r="H46">
        <f t="shared" si="5"/>
        <v>262770548.85</v>
      </c>
      <c r="I46">
        <f t="shared" si="5"/>
        <v>260875420.23</v>
      </c>
      <c r="J46">
        <f t="shared" si="5"/>
        <v>220483838.23</v>
      </c>
      <c r="K46">
        <f t="shared" si="5"/>
        <v>227869088.78000003</v>
      </c>
      <c r="L46">
        <f t="shared" si="5"/>
        <v>246230547.05999997</v>
      </c>
      <c r="M46">
        <f t="shared" si="5"/>
        <v>289348947.54999995</v>
      </c>
      <c r="N46">
        <f t="shared" si="5"/>
        <v>3045430018.4300003</v>
      </c>
    </row>
    <row r="48" ht="12.75">
      <c r="A48" t="s">
        <v>828</v>
      </c>
    </row>
    <row r="49" spans="1:14" ht="12.75">
      <c r="A49" t="s">
        <v>816</v>
      </c>
      <c r="B49">
        <v>625114.2076</v>
      </c>
      <c r="C49">
        <v>619574.0526</v>
      </c>
      <c r="D49">
        <v>644894.1566</v>
      </c>
      <c r="E49">
        <v>618993.3718</v>
      </c>
      <c r="F49">
        <v>604153.3418</v>
      </c>
      <c r="G49">
        <v>627767.856</v>
      </c>
      <c r="H49">
        <v>601868.6019</v>
      </c>
      <c r="I49">
        <v>611430.8230999999</v>
      </c>
      <c r="J49">
        <v>620793.5444</v>
      </c>
      <c r="K49">
        <v>596205.0027999999</v>
      </c>
      <c r="L49">
        <v>603170.5630999999</v>
      </c>
      <c r="M49">
        <v>609342.3433000001</v>
      </c>
      <c r="N49">
        <f aca="true" t="shared" si="6" ref="N49:N56">SUM(B49:M49)</f>
        <v>7383307.864999999</v>
      </c>
    </row>
    <row r="50" spans="1:14" ht="12.75">
      <c r="A50" t="s">
        <v>817</v>
      </c>
      <c r="B50">
        <v>135525.75189999997</v>
      </c>
      <c r="C50">
        <v>136124.4359</v>
      </c>
      <c r="D50">
        <v>134721.2727</v>
      </c>
      <c r="E50">
        <v>134691.193</v>
      </c>
      <c r="F50">
        <v>141096.8693</v>
      </c>
      <c r="G50">
        <v>149113.9969</v>
      </c>
      <c r="H50">
        <v>152502.1487</v>
      </c>
      <c r="I50">
        <v>157198.8014</v>
      </c>
      <c r="J50">
        <v>156993.6852</v>
      </c>
      <c r="K50">
        <v>144699.5366</v>
      </c>
      <c r="L50">
        <v>144498.9309</v>
      </c>
      <c r="M50">
        <v>132511.2344</v>
      </c>
      <c r="N50">
        <f t="shared" si="6"/>
        <v>1719677.8569</v>
      </c>
    </row>
    <row r="51" spans="1:14" ht="12.75">
      <c r="A51" t="s">
        <v>818</v>
      </c>
      <c r="B51">
        <v>92664.4298</v>
      </c>
      <c r="C51">
        <v>88217.0477</v>
      </c>
      <c r="D51">
        <v>91031.36690000001</v>
      </c>
      <c r="E51">
        <v>89468.7745</v>
      </c>
      <c r="F51">
        <v>94223.5205</v>
      </c>
      <c r="G51">
        <v>103161.4497</v>
      </c>
      <c r="H51">
        <v>109796.9966</v>
      </c>
      <c r="I51">
        <v>115154.2193</v>
      </c>
      <c r="J51">
        <v>110913.1853</v>
      </c>
      <c r="K51">
        <v>103139.1203</v>
      </c>
      <c r="L51">
        <v>96326.1119</v>
      </c>
      <c r="M51">
        <v>93526.84709999998</v>
      </c>
      <c r="N51">
        <f t="shared" si="6"/>
        <v>1187623.0695999998</v>
      </c>
    </row>
    <row r="52" spans="1:14" ht="12.75">
      <c r="A52" t="s">
        <v>819</v>
      </c>
      <c r="B52">
        <v>18.416666666666668</v>
      </c>
      <c r="C52">
        <v>18.416666666666668</v>
      </c>
      <c r="D52">
        <v>18.416666666666668</v>
      </c>
      <c r="E52">
        <v>18.416666666666668</v>
      </c>
      <c r="F52">
        <v>18.416666666666668</v>
      </c>
      <c r="G52">
        <v>18.416666666666668</v>
      </c>
      <c r="H52">
        <v>18.416666666666668</v>
      </c>
      <c r="I52">
        <v>18.416666666666668</v>
      </c>
      <c r="J52">
        <v>18.416666666666668</v>
      </c>
      <c r="K52">
        <v>18.416666666666668</v>
      </c>
      <c r="L52">
        <v>18.416666666666668</v>
      </c>
      <c r="M52">
        <v>18.416666666666668</v>
      </c>
      <c r="N52">
        <f t="shared" si="6"/>
        <v>220.99999999999997</v>
      </c>
    </row>
    <row r="53" spans="1:14" ht="12.75">
      <c r="A53" t="s">
        <v>820</v>
      </c>
      <c r="B53">
        <v>10002.1841</v>
      </c>
      <c r="C53">
        <v>10024.5135</v>
      </c>
      <c r="D53">
        <v>10046.8429</v>
      </c>
      <c r="E53">
        <v>10069.1723</v>
      </c>
      <c r="F53">
        <v>10091.5017</v>
      </c>
      <c r="G53">
        <v>10113.8311</v>
      </c>
      <c r="H53">
        <v>10136.1605</v>
      </c>
      <c r="I53">
        <v>10158.4899</v>
      </c>
      <c r="J53">
        <v>10180.819300000001</v>
      </c>
      <c r="K53">
        <v>10203.1487</v>
      </c>
      <c r="L53">
        <v>10225.478099999998</v>
      </c>
      <c r="M53">
        <v>10247.807499999999</v>
      </c>
      <c r="N53">
        <f t="shared" si="6"/>
        <v>121499.94959999999</v>
      </c>
    </row>
    <row r="54" spans="1:14" ht="12.75">
      <c r="A54" t="s">
        <v>821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f t="shared" si="6"/>
        <v>0</v>
      </c>
    </row>
    <row r="55" spans="1:14" ht="12.75">
      <c r="A55" t="s">
        <v>822</v>
      </c>
      <c r="B55">
        <v>7200</v>
      </c>
      <c r="C55">
        <v>7200</v>
      </c>
      <c r="D55">
        <v>7200</v>
      </c>
      <c r="E55">
        <v>7200</v>
      </c>
      <c r="F55">
        <v>7200</v>
      </c>
      <c r="G55">
        <v>7200</v>
      </c>
      <c r="H55">
        <v>7200</v>
      </c>
      <c r="I55">
        <v>7200</v>
      </c>
      <c r="J55">
        <v>7200</v>
      </c>
      <c r="K55">
        <v>7200</v>
      </c>
      <c r="L55">
        <v>7200</v>
      </c>
      <c r="M55">
        <v>7200</v>
      </c>
      <c r="N55">
        <f t="shared" si="6"/>
        <v>86400</v>
      </c>
    </row>
    <row r="56" spans="1:14" ht="12.75">
      <c r="A56" t="s">
        <v>823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f t="shared" si="6"/>
        <v>0</v>
      </c>
    </row>
    <row r="57" ht="12.75">
      <c r="N57">
        <f>SUM(N49:N53)</f>
        <v>10412329.741099998</v>
      </c>
    </row>
    <row r="59" ht="12.75">
      <c r="A59" t="s">
        <v>829</v>
      </c>
    </row>
    <row r="60" spans="1:14" ht="12.75">
      <c r="A60" t="s">
        <v>814</v>
      </c>
      <c r="B60">
        <f aca="true" t="shared" si="7" ref="B60:M67">B4*B30</f>
        <v>0</v>
      </c>
      <c r="C60">
        <f t="shared" si="7"/>
        <v>0</v>
      </c>
      <c r="D60">
        <f t="shared" si="7"/>
        <v>0</v>
      </c>
      <c r="E60">
        <f t="shared" si="7"/>
        <v>0</v>
      </c>
      <c r="F60">
        <f t="shared" si="7"/>
        <v>0</v>
      </c>
      <c r="G60">
        <f t="shared" si="7"/>
        <v>0</v>
      </c>
      <c r="H60">
        <f t="shared" si="7"/>
        <v>0</v>
      </c>
      <c r="I60">
        <f t="shared" si="7"/>
        <v>0</v>
      </c>
      <c r="J60">
        <f t="shared" si="7"/>
        <v>0</v>
      </c>
      <c r="K60">
        <f t="shared" si="7"/>
        <v>0</v>
      </c>
      <c r="L60">
        <f t="shared" si="7"/>
        <v>0</v>
      </c>
      <c r="M60">
        <f t="shared" si="7"/>
        <v>0</v>
      </c>
      <c r="N60">
        <f aca="true" t="shared" si="8" ref="N60:N70">SUM(B60:M60)</f>
        <v>0</v>
      </c>
    </row>
    <row r="61" spans="1:14" ht="12.75">
      <c r="A61" t="s">
        <v>815</v>
      </c>
      <c r="B61">
        <f t="shared" si="7"/>
        <v>0</v>
      </c>
      <c r="C61">
        <f t="shared" si="7"/>
        <v>0</v>
      </c>
      <c r="D61">
        <f t="shared" si="7"/>
        <v>0</v>
      </c>
      <c r="E61">
        <f t="shared" si="7"/>
        <v>0</v>
      </c>
      <c r="F61">
        <f t="shared" si="7"/>
        <v>0</v>
      </c>
      <c r="G61">
        <f t="shared" si="7"/>
        <v>0</v>
      </c>
      <c r="H61">
        <f t="shared" si="7"/>
        <v>0</v>
      </c>
      <c r="I61">
        <f t="shared" si="7"/>
        <v>0</v>
      </c>
      <c r="J61">
        <f t="shared" si="7"/>
        <v>0</v>
      </c>
      <c r="K61">
        <f t="shared" si="7"/>
        <v>0</v>
      </c>
      <c r="L61">
        <f t="shared" si="7"/>
        <v>0</v>
      </c>
      <c r="M61">
        <f t="shared" si="7"/>
        <v>0</v>
      </c>
      <c r="N61">
        <f t="shared" si="8"/>
        <v>0</v>
      </c>
    </row>
    <row r="62" spans="1:14" ht="12.75">
      <c r="A62" t="s">
        <v>816</v>
      </c>
      <c r="B62">
        <f t="shared" si="7"/>
        <v>0</v>
      </c>
      <c r="C62">
        <f t="shared" si="7"/>
        <v>0</v>
      </c>
      <c r="D62">
        <f t="shared" si="7"/>
        <v>0</v>
      </c>
      <c r="E62">
        <f t="shared" si="7"/>
        <v>0</v>
      </c>
      <c r="F62">
        <f t="shared" si="7"/>
        <v>0</v>
      </c>
      <c r="G62">
        <f t="shared" si="7"/>
        <v>0</v>
      </c>
      <c r="H62">
        <f t="shared" si="7"/>
        <v>0</v>
      </c>
      <c r="I62">
        <f t="shared" si="7"/>
        <v>0</v>
      </c>
      <c r="J62">
        <f t="shared" si="7"/>
        <v>0</v>
      </c>
      <c r="K62">
        <f t="shared" si="7"/>
        <v>0</v>
      </c>
      <c r="L62">
        <f t="shared" si="7"/>
        <v>0</v>
      </c>
      <c r="M62">
        <f t="shared" si="7"/>
        <v>0</v>
      </c>
      <c r="N62">
        <f t="shared" si="8"/>
        <v>0</v>
      </c>
    </row>
    <row r="63" spans="1:14" ht="12.75">
      <c r="A63" t="s">
        <v>817</v>
      </c>
      <c r="B63">
        <f t="shared" si="7"/>
        <v>0</v>
      </c>
      <c r="C63">
        <f t="shared" si="7"/>
        <v>0</v>
      </c>
      <c r="D63">
        <f t="shared" si="7"/>
        <v>0</v>
      </c>
      <c r="E63">
        <f t="shared" si="7"/>
        <v>0</v>
      </c>
      <c r="F63">
        <f t="shared" si="7"/>
        <v>0</v>
      </c>
      <c r="G63">
        <f t="shared" si="7"/>
        <v>0</v>
      </c>
      <c r="H63">
        <f t="shared" si="7"/>
        <v>0</v>
      </c>
      <c r="I63">
        <f t="shared" si="7"/>
        <v>0</v>
      </c>
      <c r="J63">
        <f t="shared" si="7"/>
        <v>0</v>
      </c>
      <c r="K63">
        <f t="shared" si="7"/>
        <v>0</v>
      </c>
      <c r="L63">
        <f t="shared" si="7"/>
        <v>0</v>
      </c>
      <c r="M63">
        <f t="shared" si="7"/>
        <v>0</v>
      </c>
      <c r="N63">
        <f t="shared" si="8"/>
        <v>0</v>
      </c>
    </row>
    <row r="64" spans="1:14" ht="12.75">
      <c r="A64" t="s">
        <v>818</v>
      </c>
      <c r="B64">
        <f t="shared" si="7"/>
        <v>0</v>
      </c>
      <c r="C64">
        <f t="shared" si="7"/>
        <v>0</v>
      </c>
      <c r="D64">
        <f t="shared" si="7"/>
        <v>0</v>
      </c>
      <c r="E64">
        <f t="shared" si="7"/>
        <v>0</v>
      </c>
      <c r="F64">
        <f t="shared" si="7"/>
        <v>0</v>
      </c>
      <c r="G64">
        <f t="shared" si="7"/>
        <v>0</v>
      </c>
      <c r="H64">
        <f t="shared" si="7"/>
        <v>0</v>
      </c>
      <c r="I64">
        <f t="shared" si="7"/>
        <v>0</v>
      </c>
      <c r="J64">
        <f t="shared" si="7"/>
        <v>0</v>
      </c>
      <c r="K64">
        <f t="shared" si="7"/>
        <v>0</v>
      </c>
      <c r="L64">
        <f t="shared" si="7"/>
        <v>0</v>
      </c>
      <c r="M64">
        <f t="shared" si="7"/>
        <v>0</v>
      </c>
      <c r="N64">
        <f t="shared" si="8"/>
        <v>0</v>
      </c>
    </row>
    <row r="65" spans="1:14" ht="12.75">
      <c r="A65" t="s">
        <v>736</v>
      </c>
      <c r="B65">
        <f t="shared" si="7"/>
        <v>0</v>
      </c>
      <c r="C65">
        <f t="shared" si="7"/>
        <v>0</v>
      </c>
      <c r="D65">
        <f t="shared" si="7"/>
        <v>0</v>
      </c>
      <c r="E65">
        <f t="shared" si="7"/>
        <v>0</v>
      </c>
      <c r="F65">
        <f t="shared" si="7"/>
        <v>0</v>
      </c>
      <c r="G65">
        <f t="shared" si="7"/>
        <v>0</v>
      </c>
      <c r="H65">
        <f t="shared" si="7"/>
        <v>0</v>
      </c>
      <c r="I65">
        <f t="shared" si="7"/>
        <v>0</v>
      </c>
      <c r="J65">
        <f t="shared" si="7"/>
        <v>0</v>
      </c>
      <c r="K65">
        <f t="shared" si="7"/>
        <v>0</v>
      </c>
      <c r="L65">
        <f t="shared" si="7"/>
        <v>0</v>
      </c>
      <c r="M65">
        <f t="shared" si="7"/>
        <v>0</v>
      </c>
      <c r="N65">
        <f t="shared" si="8"/>
        <v>0</v>
      </c>
    </row>
    <row r="66" spans="1:14" ht="12.75">
      <c r="A66" t="s">
        <v>819</v>
      </c>
      <c r="B66">
        <f t="shared" si="7"/>
        <v>0</v>
      </c>
      <c r="C66">
        <f t="shared" si="7"/>
        <v>0</v>
      </c>
      <c r="D66">
        <f t="shared" si="7"/>
        <v>0</v>
      </c>
      <c r="E66">
        <f t="shared" si="7"/>
        <v>0</v>
      </c>
      <c r="F66">
        <f t="shared" si="7"/>
        <v>0</v>
      </c>
      <c r="G66">
        <f t="shared" si="7"/>
        <v>0</v>
      </c>
      <c r="H66">
        <f t="shared" si="7"/>
        <v>0</v>
      </c>
      <c r="I66">
        <f t="shared" si="7"/>
        <v>0</v>
      </c>
      <c r="J66">
        <f t="shared" si="7"/>
        <v>0</v>
      </c>
      <c r="K66">
        <f t="shared" si="7"/>
        <v>0</v>
      </c>
      <c r="L66">
        <f t="shared" si="7"/>
        <v>0</v>
      </c>
      <c r="M66">
        <f t="shared" si="7"/>
        <v>0</v>
      </c>
      <c r="N66">
        <f t="shared" si="8"/>
        <v>0</v>
      </c>
    </row>
    <row r="67" spans="1:14" ht="12.75">
      <c r="A67" t="s">
        <v>820</v>
      </c>
      <c r="B67">
        <f t="shared" si="7"/>
        <v>0</v>
      </c>
      <c r="C67">
        <f t="shared" si="7"/>
        <v>0</v>
      </c>
      <c r="D67">
        <f t="shared" si="7"/>
        <v>0</v>
      </c>
      <c r="E67">
        <f t="shared" si="7"/>
        <v>0</v>
      </c>
      <c r="F67">
        <f t="shared" si="7"/>
        <v>0</v>
      </c>
      <c r="G67">
        <f t="shared" si="7"/>
        <v>0</v>
      </c>
      <c r="H67">
        <f t="shared" si="7"/>
        <v>0</v>
      </c>
      <c r="I67">
        <f t="shared" si="7"/>
        <v>0</v>
      </c>
      <c r="J67">
        <f t="shared" si="7"/>
        <v>0</v>
      </c>
      <c r="K67">
        <f t="shared" si="7"/>
        <v>0</v>
      </c>
      <c r="L67">
        <f t="shared" si="7"/>
        <v>0</v>
      </c>
      <c r="M67">
        <f t="shared" si="7"/>
        <v>0</v>
      </c>
      <c r="N67">
        <f t="shared" si="8"/>
        <v>0</v>
      </c>
    </row>
    <row r="68" spans="1:14" ht="12.75">
      <c r="A68" t="s">
        <v>821</v>
      </c>
      <c r="B68">
        <f aca="true" t="shared" si="9" ref="B68:M70">B38*B12</f>
        <v>0</v>
      </c>
      <c r="C68">
        <f t="shared" si="9"/>
        <v>0</v>
      </c>
      <c r="D68">
        <f t="shared" si="9"/>
        <v>0</v>
      </c>
      <c r="E68">
        <f t="shared" si="9"/>
        <v>0</v>
      </c>
      <c r="F68">
        <f t="shared" si="9"/>
        <v>0</v>
      </c>
      <c r="G68">
        <f t="shared" si="9"/>
        <v>0</v>
      </c>
      <c r="H68">
        <f t="shared" si="9"/>
        <v>0</v>
      </c>
      <c r="I68">
        <f t="shared" si="9"/>
        <v>0</v>
      </c>
      <c r="J68">
        <f t="shared" si="9"/>
        <v>0</v>
      </c>
      <c r="K68">
        <f t="shared" si="9"/>
        <v>0</v>
      </c>
      <c r="L68">
        <f t="shared" si="9"/>
        <v>0</v>
      </c>
      <c r="M68">
        <f t="shared" si="9"/>
        <v>0</v>
      </c>
      <c r="N68">
        <f t="shared" si="8"/>
        <v>0</v>
      </c>
    </row>
    <row r="69" spans="1:14" ht="12.75">
      <c r="A69" t="s">
        <v>822</v>
      </c>
      <c r="B69">
        <f t="shared" si="9"/>
        <v>0</v>
      </c>
      <c r="C69">
        <f t="shared" si="9"/>
        <v>0</v>
      </c>
      <c r="D69">
        <f t="shared" si="9"/>
        <v>0</v>
      </c>
      <c r="E69">
        <f t="shared" si="9"/>
        <v>0</v>
      </c>
      <c r="F69">
        <f t="shared" si="9"/>
        <v>0</v>
      </c>
      <c r="G69">
        <f t="shared" si="9"/>
        <v>0</v>
      </c>
      <c r="H69">
        <f t="shared" si="9"/>
        <v>0</v>
      </c>
      <c r="I69">
        <f t="shared" si="9"/>
        <v>0</v>
      </c>
      <c r="J69">
        <f t="shared" si="9"/>
        <v>0</v>
      </c>
      <c r="K69">
        <f t="shared" si="9"/>
        <v>0</v>
      </c>
      <c r="L69">
        <f t="shared" si="9"/>
        <v>0</v>
      </c>
      <c r="M69">
        <f t="shared" si="9"/>
        <v>0</v>
      </c>
      <c r="N69">
        <f t="shared" si="8"/>
        <v>0</v>
      </c>
    </row>
    <row r="70" spans="1:14" ht="12.75">
      <c r="A70" t="s">
        <v>823</v>
      </c>
      <c r="B70">
        <f t="shared" si="9"/>
        <v>0</v>
      </c>
      <c r="C70">
        <f t="shared" si="9"/>
        <v>0</v>
      </c>
      <c r="D70">
        <f t="shared" si="9"/>
        <v>0</v>
      </c>
      <c r="E70">
        <f t="shared" si="9"/>
        <v>0</v>
      </c>
      <c r="F70">
        <f t="shared" si="9"/>
        <v>0</v>
      </c>
      <c r="G70">
        <f t="shared" si="9"/>
        <v>0</v>
      </c>
      <c r="H70">
        <f t="shared" si="9"/>
        <v>0</v>
      </c>
      <c r="I70">
        <f t="shared" si="9"/>
        <v>0</v>
      </c>
      <c r="J70">
        <f t="shared" si="9"/>
        <v>0</v>
      </c>
      <c r="K70">
        <f t="shared" si="9"/>
        <v>0</v>
      </c>
      <c r="L70">
        <f t="shared" si="9"/>
        <v>0</v>
      </c>
      <c r="M70">
        <f t="shared" si="9"/>
        <v>0</v>
      </c>
      <c r="N70">
        <f t="shared" si="8"/>
        <v>0</v>
      </c>
    </row>
    <row r="71" spans="1:14" ht="12.75">
      <c r="A71" t="s">
        <v>830</v>
      </c>
      <c r="N71">
        <f>SUM(N60:N70)</f>
        <v>0</v>
      </c>
    </row>
    <row r="73" ht="12.75">
      <c r="A73" t="s">
        <v>831</v>
      </c>
    </row>
    <row r="74" spans="1:14" ht="12.75">
      <c r="A74" t="s">
        <v>814</v>
      </c>
      <c r="B74">
        <f aca="true" t="shared" si="10" ref="B74:M75">B43*B17</f>
        <v>0</v>
      </c>
      <c r="C74">
        <f t="shared" si="10"/>
        <v>0</v>
      </c>
      <c r="D74">
        <f t="shared" si="10"/>
        <v>0</v>
      </c>
      <c r="E74">
        <f t="shared" si="10"/>
        <v>0</v>
      </c>
      <c r="F74">
        <f t="shared" si="10"/>
        <v>0</v>
      </c>
      <c r="G74">
        <f t="shared" si="10"/>
        <v>0</v>
      </c>
      <c r="H74">
        <f t="shared" si="10"/>
        <v>0</v>
      </c>
      <c r="I74">
        <f t="shared" si="10"/>
        <v>0</v>
      </c>
      <c r="J74">
        <f t="shared" si="10"/>
        <v>0</v>
      </c>
      <c r="K74">
        <f t="shared" si="10"/>
        <v>0</v>
      </c>
      <c r="L74">
        <f t="shared" si="10"/>
        <v>0</v>
      </c>
      <c r="M74">
        <f t="shared" si="10"/>
        <v>0</v>
      </c>
      <c r="N74">
        <f aca="true" t="shared" si="11" ref="N74:N84">SUM(B74:M74)</f>
        <v>0</v>
      </c>
    </row>
    <row r="75" spans="1:14" ht="12.75">
      <c r="A75" t="s">
        <v>815</v>
      </c>
      <c r="B75">
        <f t="shared" si="10"/>
        <v>0</v>
      </c>
      <c r="C75">
        <f t="shared" si="10"/>
        <v>0</v>
      </c>
      <c r="D75">
        <f t="shared" si="10"/>
        <v>0</v>
      </c>
      <c r="E75">
        <f t="shared" si="10"/>
        <v>0</v>
      </c>
      <c r="F75">
        <f t="shared" si="10"/>
        <v>0</v>
      </c>
      <c r="G75">
        <f t="shared" si="10"/>
        <v>0</v>
      </c>
      <c r="H75">
        <f t="shared" si="10"/>
        <v>0</v>
      </c>
      <c r="I75">
        <f t="shared" si="10"/>
        <v>0</v>
      </c>
      <c r="J75">
        <f t="shared" si="10"/>
        <v>0</v>
      </c>
      <c r="K75">
        <f t="shared" si="10"/>
        <v>0</v>
      </c>
      <c r="L75">
        <f t="shared" si="10"/>
        <v>0</v>
      </c>
      <c r="M75">
        <f t="shared" si="10"/>
        <v>0</v>
      </c>
      <c r="N75">
        <f t="shared" si="11"/>
        <v>0</v>
      </c>
    </row>
    <row r="76" spans="1:14" ht="12.75">
      <c r="A76" t="s">
        <v>816</v>
      </c>
      <c r="B76">
        <f aca="true" t="shared" si="12" ref="B76:M78">B49*B19</f>
        <v>0</v>
      </c>
      <c r="C76">
        <f t="shared" si="12"/>
        <v>0</v>
      </c>
      <c r="D76">
        <f t="shared" si="12"/>
        <v>0</v>
      </c>
      <c r="E76">
        <f t="shared" si="12"/>
        <v>0</v>
      </c>
      <c r="F76">
        <f t="shared" si="12"/>
        <v>0</v>
      </c>
      <c r="G76">
        <f t="shared" si="12"/>
        <v>0</v>
      </c>
      <c r="H76">
        <f t="shared" si="12"/>
        <v>0</v>
      </c>
      <c r="I76">
        <f t="shared" si="12"/>
        <v>0</v>
      </c>
      <c r="J76">
        <f t="shared" si="12"/>
        <v>0</v>
      </c>
      <c r="K76">
        <f t="shared" si="12"/>
        <v>0</v>
      </c>
      <c r="L76">
        <f t="shared" si="12"/>
        <v>0</v>
      </c>
      <c r="M76">
        <f t="shared" si="12"/>
        <v>0</v>
      </c>
      <c r="N76">
        <f t="shared" si="11"/>
        <v>0</v>
      </c>
    </row>
    <row r="77" spans="1:14" ht="12.75">
      <c r="A77" t="s">
        <v>817</v>
      </c>
      <c r="B77">
        <f t="shared" si="12"/>
        <v>0</v>
      </c>
      <c r="C77">
        <f t="shared" si="12"/>
        <v>0</v>
      </c>
      <c r="D77">
        <f t="shared" si="12"/>
        <v>0</v>
      </c>
      <c r="E77">
        <f t="shared" si="12"/>
        <v>0</v>
      </c>
      <c r="F77">
        <f t="shared" si="12"/>
        <v>0</v>
      </c>
      <c r="G77">
        <f t="shared" si="12"/>
        <v>0</v>
      </c>
      <c r="H77">
        <f t="shared" si="12"/>
        <v>0</v>
      </c>
      <c r="I77">
        <f t="shared" si="12"/>
        <v>0</v>
      </c>
      <c r="J77">
        <f t="shared" si="12"/>
        <v>0</v>
      </c>
      <c r="K77">
        <f t="shared" si="12"/>
        <v>0</v>
      </c>
      <c r="L77">
        <f t="shared" si="12"/>
        <v>0</v>
      </c>
      <c r="M77">
        <f t="shared" si="12"/>
        <v>0</v>
      </c>
      <c r="N77">
        <f t="shared" si="11"/>
        <v>0</v>
      </c>
    </row>
    <row r="78" spans="1:14" ht="12.75">
      <c r="A78" t="s">
        <v>818</v>
      </c>
      <c r="B78">
        <f t="shared" si="12"/>
        <v>0</v>
      </c>
      <c r="C78">
        <f t="shared" si="12"/>
        <v>0</v>
      </c>
      <c r="D78">
        <f t="shared" si="12"/>
        <v>0</v>
      </c>
      <c r="E78">
        <f t="shared" si="12"/>
        <v>0</v>
      </c>
      <c r="F78">
        <f t="shared" si="12"/>
        <v>0</v>
      </c>
      <c r="G78">
        <f t="shared" si="12"/>
        <v>0</v>
      </c>
      <c r="H78">
        <f t="shared" si="12"/>
        <v>0</v>
      </c>
      <c r="I78">
        <f t="shared" si="12"/>
        <v>0</v>
      </c>
      <c r="J78">
        <f t="shared" si="12"/>
        <v>0</v>
      </c>
      <c r="K78">
        <f t="shared" si="12"/>
        <v>0</v>
      </c>
      <c r="L78">
        <f t="shared" si="12"/>
        <v>0</v>
      </c>
      <c r="M78">
        <f t="shared" si="12"/>
        <v>0</v>
      </c>
      <c r="N78">
        <f t="shared" si="11"/>
        <v>0</v>
      </c>
    </row>
    <row r="79" spans="1:14" ht="12.75">
      <c r="A79" t="s">
        <v>736</v>
      </c>
      <c r="B79">
        <f aca="true" t="shared" si="13" ref="B79:M79">B45*B22</f>
        <v>0</v>
      </c>
      <c r="C79">
        <f t="shared" si="13"/>
        <v>0</v>
      </c>
      <c r="D79">
        <f t="shared" si="13"/>
        <v>0</v>
      </c>
      <c r="E79">
        <f t="shared" si="13"/>
        <v>0</v>
      </c>
      <c r="F79">
        <f t="shared" si="13"/>
        <v>0</v>
      </c>
      <c r="G79">
        <f t="shared" si="13"/>
        <v>0</v>
      </c>
      <c r="H79">
        <f t="shared" si="13"/>
        <v>0</v>
      </c>
      <c r="I79">
        <f t="shared" si="13"/>
        <v>0</v>
      </c>
      <c r="J79">
        <f t="shared" si="13"/>
        <v>0</v>
      </c>
      <c r="K79">
        <f t="shared" si="13"/>
        <v>0</v>
      </c>
      <c r="L79">
        <f t="shared" si="13"/>
        <v>0</v>
      </c>
      <c r="M79">
        <f t="shared" si="13"/>
        <v>0</v>
      </c>
      <c r="N79">
        <f t="shared" si="11"/>
        <v>0</v>
      </c>
    </row>
    <row r="80" spans="1:14" ht="12.75">
      <c r="A80" t="s">
        <v>819</v>
      </c>
      <c r="B80">
        <f aca="true" t="shared" si="14" ref="B80:M84">B52*B23</f>
        <v>0</v>
      </c>
      <c r="C80">
        <f t="shared" si="14"/>
        <v>0</v>
      </c>
      <c r="D80">
        <f t="shared" si="14"/>
        <v>0</v>
      </c>
      <c r="E80">
        <f t="shared" si="14"/>
        <v>0</v>
      </c>
      <c r="F80">
        <f t="shared" si="14"/>
        <v>0</v>
      </c>
      <c r="G80">
        <f t="shared" si="14"/>
        <v>0</v>
      </c>
      <c r="H80">
        <f t="shared" si="14"/>
        <v>0</v>
      </c>
      <c r="I80">
        <f t="shared" si="14"/>
        <v>0</v>
      </c>
      <c r="J80">
        <f t="shared" si="14"/>
        <v>0</v>
      </c>
      <c r="K80">
        <f t="shared" si="14"/>
        <v>0</v>
      </c>
      <c r="L80">
        <f t="shared" si="14"/>
        <v>0</v>
      </c>
      <c r="M80">
        <f t="shared" si="14"/>
        <v>0</v>
      </c>
      <c r="N80">
        <f t="shared" si="11"/>
        <v>0</v>
      </c>
    </row>
    <row r="81" spans="1:14" ht="12.75">
      <c r="A81" t="s">
        <v>820</v>
      </c>
      <c r="B81">
        <f t="shared" si="14"/>
        <v>0</v>
      </c>
      <c r="C81">
        <f t="shared" si="14"/>
        <v>0</v>
      </c>
      <c r="D81">
        <f t="shared" si="14"/>
        <v>0</v>
      </c>
      <c r="E81">
        <f t="shared" si="14"/>
        <v>0</v>
      </c>
      <c r="F81">
        <f t="shared" si="14"/>
        <v>0</v>
      </c>
      <c r="G81">
        <f t="shared" si="14"/>
        <v>0</v>
      </c>
      <c r="H81">
        <f t="shared" si="14"/>
        <v>0</v>
      </c>
      <c r="I81">
        <f t="shared" si="14"/>
        <v>0</v>
      </c>
      <c r="J81">
        <f t="shared" si="14"/>
        <v>0</v>
      </c>
      <c r="K81">
        <f t="shared" si="14"/>
        <v>0</v>
      </c>
      <c r="L81">
        <f t="shared" si="14"/>
        <v>0</v>
      </c>
      <c r="M81">
        <f t="shared" si="14"/>
        <v>0</v>
      </c>
      <c r="N81">
        <f t="shared" si="11"/>
        <v>0</v>
      </c>
    </row>
    <row r="82" spans="1:14" ht="12.75">
      <c r="A82" t="s">
        <v>821</v>
      </c>
      <c r="B82">
        <f t="shared" si="14"/>
        <v>0</v>
      </c>
      <c r="C82">
        <f t="shared" si="14"/>
        <v>0</v>
      </c>
      <c r="D82">
        <f t="shared" si="14"/>
        <v>0</v>
      </c>
      <c r="E82">
        <f t="shared" si="14"/>
        <v>0</v>
      </c>
      <c r="F82">
        <f t="shared" si="14"/>
        <v>0</v>
      </c>
      <c r="G82">
        <f t="shared" si="14"/>
        <v>0</v>
      </c>
      <c r="H82">
        <f t="shared" si="14"/>
        <v>0</v>
      </c>
      <c r="I82">
        <f t="shared" si="14"/>
        <v>0</v>
      </c>
      <c r="J82">
        <f t="shared" si="14"/>
        <v>0</v>
      </c>
      <c r="K82">
        <f t="shared" si="14"/>
        <v>0</v>
      </c>
      <c r="L82">
        <f t="shared" si="14"/>
        <v>0</v>
      </c>
      <c r="M82">
        <f t="shared" si="14"/>
        <v>0</v>
      </c>
      <c r="N82">
        <f t="shared" si="11"/>
        <v>0</v>
      </c>
    </row>
    <row r="83" spans="1:14" ht="12.75">
      <c r="A83" t="s">
        <v>822</v>
      </c>
      <c r="B83">
        <f t="shared" si="14"/>
        <v>0</v>
      </c>
      <c r="C83">
        <f t="shared" si="14"/>
        <v>0</v>
      </c>
      <c r="D83">
        <f t="shared" si="14"/>
        <v>0</v>
      </c>
      <c r="E83">
        <f t="shared" si="14"/>
        <v>0</v>
      </c>
      <c r="F83">
        <f t="shared" si="14"/>
        <v>0</v>
      </c>
      <c r="G83">
        <f t="shared" si="14"/>
        <v>0</v>
      </c>
      <c r="H83">
        <f t="shared" si="14"/>
        <v>0</v>
      </c>
      <c r="I83">
        <f t="shared" si="14"/>
        <v>0</v>
      </c>
      <c r="J83">
        <f t="shared" si="14"/>
        <v>0</v>
      </c>
      <c r="K83">
        <f t="shared" si="14"/>
        <v>0</v>
      </c>
      <c r="L83">
        <f t="shared" si="14"/>
        <v>0</v>
      </c>
      <c r="M83">
        <f t="shared" si="14"/>
        <v>0</v>
      </c>
      <c r="N83">
        <f t="shared" si="11"/>
        <v>0</v>
      </c>
    </row>
    <row r="84" spans="1:14" ht="12.75">
      <c r="A84" t="s">
        <v>823</v>
      </c>
      <c r="B84">
        <f t="shared" si="14"/>
        <v>0</v>
      </c>
      <c r="C84">
        <f t="shared" si="14"/>
        <v>0</v>
      </c>
      <c r="D84">
        <f t="shared" si="14"/>
        <v>0</v>
      </c>
      <c r="E84">
        <f t="shared" si="14"/>
        <v>0</v>
      </c>
      <c r="F84">
        <f t="shared" si="14"/>
        <v>0</v>
      </c>
      <c r="G84">
        <f t="shared" si="14"/>
        <v>0</v>
      </c>
      <c r="H84">
        <f t="shared" si="14"/>
        <v>0</v>
      </c>
      <c r="I84">
        <f t="shared" si="14"/>
        <v>0</v>
      </c>
      <c r="J84">
        <f t="shared" si="14"/>
        <v>0</v>
      </c>
      <c r="K84">
        <f t="shared" si="14"/>
        <v>0</v>
      </c>
      <c r="L84">
        <f t="shared" si="14"/>
        <v>0</v>
      </c>
      <c r="M84">
        <f t="shared" si="14"/>
        <v>0</v>
      </c>
      <c r="N84">
        <f t="shared" si="11"/>
        <v>0</v>
      </c>
    </row>
    <row r="85" spans="1:14" ht="12.75">
      <c r="A85" t="s">
        <v>830</v>
      </c>
      <c r="N85">
        <f>SUM(N74:N84)</f>
        <v>0</v>
      </c>
    </row>
    <row r="87" ht="12.75">
      <c r="A87" t="s">
        <v>832</v>
      </c>
    </row>
    <row r="88" spans="1:14" ht="12.75">
      <c r="A88" t="s">
        <v>814</v>
      </c>
      <c r="B88">
        <f aca="true" t="shared" si="15" ref="B88:M98">B74+B60</f>
        <v>0</v>
      </c>
      <c r="C88">
        <f t="shared" si="15"/>
        <v>0</v>
      </c>
      <c r="D88">
        <f t="shared" si="15"/>
        <v>0</v>
      </c>
      <c r="E88">
        <f t="shared" si="15"/>
        <v>0</v>
      </c>
      <c r="F88">
        <f t="shared" si="15"/>
        <v>0</v>
      </c>
      <c r="G88">
        <f t="shared" si="15"/>
        <v>0</v>
      </c>
      <c r="H88">
        <f t="shared" si="15"/>
        <v>0</v>
      </c>
      <c r="I88">
        <f t="shared" si="15"/>
        <v>0</v>
      </c>
      <c r="J88">
        <f t="shared" si="15"/>
        <v>0</v>
      </c>
      <c r="K88">
        <f t="shared" si="15"/>
        <v>0</v>
      </c>
      <c r="L88">
        <f t="shared" si="15"/>
        <v>0</v>
      </c>
      <c r="M88">
        <f t="shared" si="15"/>
        <v>0</v>
      </c>
      <c r="N88">
        <f aca="true" t="shared" si="16" ref="N88:N98">SUM(B88:M88)</f>
        <v>0</v>
      </c>
    </row>
    <row r="89" spans="1:14" ht="12.75">
      <c r="A89" t="s">
        <v>815</v>
      </c>
      <c r="B89">
        <f t="shared" si="15"/>
        <v>0</v>
      </c>
      <c r="C89">
        <f t="shared" si="15"/>
        <v>0</v>
      </c>
      <c r="D89">
        <f t="shared" si="15"/>
        <v>0</v>
      </c>
      <c r="E89">
        <f t="shared" si="15"/>
        <v>0</v>
      </c>
      <c r="F89">
        <f t="shared" si="15"/>
        <v>0</v>
      </c>
      <c r="G89">
        <f t="shared" si="15"/>
        <v>0</v>
      </c>
      <c r="H89">
        <f t="shared" si="15"/>
        <v>0</v>
      </c>
      <c r="I89">
        <f t="shared" si="15"/>
        <v>0</v>
      </c>
      <c r="J89">
        <f t="shared" si="15"/>
        <v>0</v>
      </c>
      <c r="K89">
        <f t="shared" si="15"/>
        <v>0</v>
      </c>
      <c r="L89">
        <f t="shared" si="15"/>
        <v>0</v>
      </c>
      <c r="M89">
        <f t="shared" si="15"/>
        <v>0</v>
      </c>
      <c r="N89">
        <f t="shared" si="16"/>
        <v>0</v>
      </c>
    </row>
    <row r="90" spans="1:14" ht="12.75">
      <c r="A90" t="s">
        <v>816</v>
      </c>
      <c r="B90">
        <f t="shared" si="15"/>
        <v>0</v>
      </c>
      <c r="C90">
        <f t="shared" si="15"/>
        <v>0</v>
      </c>
      <c r="D90">
        <f t="shared" si="15"/>
        <v>0</v>
      </c>
      <c r="E90">
        <f t="shared" si="15"/>
        <v>0</v>
      </c>
      <c r="F90">
        <f t="shared" si="15"/>
        <v>0</v>
      </c>
      <c r="G90">
        <f t="shared" si="15"/>
        <v>0</v>
      </c>
      <c r="H90">
        <f t="shared" si="15"/>
        <v>0</v>
      </c>
      <c r="I90">
        <f t="shared" si="15"/>
        <v>0</v>
      </c>
      <c r="J90">
        <f t="shared" si="15"/>
        <v>0</v>
      </c>
      <c r="K90">
        <f t="shared" si="15"/>
        <v>0</v>
      </c>
      <c r="L90">
        <f t="shared" si="15"/>
        <v>0</v>
      </c>
      <c r="M90">
        <f t="shared" si="15"/>
        <v>0</v>
      </c>
      <c r="N90">
        <f t="shared" si="16"/>
        <v>0</v>
      </c>
    </row>
    <row r="91" spans="1:14" ht="12.75">
      <c r="A91" t="s">
        <v>817</v>
      </c>
      <c r="B91">
        <f t="shared" si="15"/>
        <v>0</v>
      </c>
      <c r="C91">
        <f t="shared" si="15"/>
        <v>0</v>
      </c>
      <c r="D91">
        <f t="shared" si="15"/>
        <v>0</v>
      </c>
      <c r="E91">
        <f t="shared" si="15"/>
        <v>0</v>
      </c>
      <c r="F91">
        <f t="shared" si="15"/>
        <v>0</v>
      </c>
      <c r="G91">
        <f t="shared" si="15"/>
        <v>0</v>
      </c>
      <c r="H91">
        <f t="shared" si="15"/>
        <v>0</v>
      </c>
      <c r="I91">
        <f t="shared" si="15"/>
        <v>0</v>
      </c>
      <c r="J91">
        <f t="shared" si="15"/>
        <v>0</v>
      </c>
      <c r="K91">
        <f t="shared" si="15"/>
        <v>0</v>
      </c>
      <c r="L91">
        <f t="shared" si="15"/>
        <v>0</v>
      </c>
      <c r="M91">
        <f t="shared" si="15"/>
        <v>0</v>
      </c>
      <c r="N91">
        <f t="shared" si="16"/>
        <v>0</v>
      </c>
    </row>
    <row r="92" spans="1:14" ht="12.75">
      <c r="A92" t="s">
        <v>818</v>
      </c>
      <c r="B92">
        <f t="shared" si="15"/>
        <v>0</v>
      </c>
      <c r="C92">
        <f t="shared" si="15"/>
        <v>0</v>
      </c>
      <c r="D92">
        <f t="shared" si="15"/>
        <v>0</v>
      </c>
      <c r="E92">
        <f t="shared" si="15"/>
        <v>0</v>
      </c>
      <c r="F92">
        <f t="shared" si="15"/>
        <v>0</v>
      </c>
      <c r="G92">
        <f t="shared" si="15"/>
        <v>0</v>
      </c>
      <c r="H92">
        <f t="shared" si="15"/>
        <v>0</v>
      </c>
      <c r="I92">
        <f t="shared" si="15"/>
        <v>0</v>
      </c>
      <c r="J92">
        <f t="shared" si="15"/>
        <v>0</v>
      </c>
      <c r="K92">
        <f t="shared" si="15"/>
        <v>0</v>
      </c>
      <c r="L92">
        <f t="shared" si="15"/>
        <v>0</v>
      </c>
      <c r="M92">
        <f t="shared" si="15"/>
        <v>0</v>
      </c>
      <c r="N92">
        <f t="shared" si="16"/>
        <v>0</v>
      </c>
    </row>
    <row r="93" spans="1:14" ht="12.75">
      <c r="A93" t="s">
        <v>736</v>
      </c>
      <c r="B93">
        <f t="shared" si="15"/>
        <v>0</v>
      </c>
      <c r="C93">
        <f t="shared" si="15"/>
        <v>0</v>
      </c>
      <c r="D93">
        <f t="shared" si="15"/>
        <v>0</v>
      </c>
      <c r="E93">
        <f t="shared" si="15"/>
        <v>0</v>
      </c>
      <c r="F93">
        <f t="shared" si="15"/>
        <v>0</v>
      </c>
      <c r="G93">
        <f t="shared" si="15"/>
        <v>0</v>
      </c>
      <c r="H93">
        <f t="shared" si="15"/>
        <v>0</v>
      </c>
      <c r="I93">
        <f t="shared" si="15"/>
        <v>0</v>
      </c>
      <c r="J93">
        <f t="shared" si="15"/>
        <v>0</v>
      </c>
      <c r="K93">
        <f t="shared" si="15"/>
        <v>0</v>
      </c>
      <c r="L93">
        <f t="shared" si="15"/>
        <v>0</v>
      </c>
      <c r="M93">
        <f t="shared" si="15"/>
        <v>0</v>
      </c>
      <c r="N93">
        <f t="shared" si="16"/>
        <v>0</v>
      </c>
    </row>
    <row r="94" spans="1:14" ht="12.75">
      <c r="A94" t="s">
        <v>819</v>
      </c>
      <c r="B94">
        <f t="shared" si="15"/>
        <v>0</v>
      </c>
      <c r="C94">
        <f t="shared" si="15"/>
        <v>0</v>
      </c>
      <c r="D94">
        <f t="shared" si="15"/>
        <v>0</v>
      </c>
      <c r="E94">
        <f t="shared" si="15"/>
        <v>0</v>
      </c>
      <c r="F94">
        <f t="shared" si="15"/>
        <v>0</v>
      </c>
      <c r="G94">
        <f t="shared" si="15"/>
        <v>0</v>
      </c>
      <c r="H94">
        <f t="shared" si="15"/>
        <v>0</v>
      </c>
      <c r="I94">
        <f t="shared" si="15"/>
        <v>0</v>
      </c>
      <c r="J94">
        <f t="shared" si="15"/>
        <v>0</v>
      </c>
      <c r="K94">
        <f t="shared" si="15"/>
        <v>0</v>
      </c>
      <c r="L94">
        <f t="shared" si="15"/>
        <v>0</v>
      </c>
      <c r="M94">
        <f t="shared" si="15"/>
        <v>0</v>
      </c>
      <c r="N94">
        <f t="shared" si="16"/>
        <v>0</v>
      </c>
    </row>
    <row r="95" spans="1:14" ht="12.75">
      <c r="A95" t="s">
        <v>820</v>
      </c>
      <c r="B95">
        <f t="shared" si="15"/>
        <v>0</v>
      </c>
      <c r="C95">
        <f t="shared" si="15"/>
        <v>0</v>
      </c>
      <c r="D95">
        <f t="shared" si="15"/>
        <v>0</v>
      </c>
      <c r="E95">
        <f t="shared" si="15"/>
        <v>0</v>
      </c>
      <c r="F95">
        <f t="shared" si="15"/>
        <v>0</v>
      </c>
      <c r="G95">
        <f t="shared" si="15"/>
        <v>0</v>
      </c>
      <c r="H95">
        <f t="shared" si="15"/>
        <v>0</v>
      </c>
      <c r="I95">
        <f t="shared" si="15"/>
        <v>0</v>
      </c>
      <c r="J95">
        <f t="shared" si="15"/>
        <v>0</v>
      </c>
      <c r="K95">
        <f t="shared" si="15"/>
        <v>0</v>
      </c>
      <c r="L95">
        <f t="shared" si="15"/>
        <v>0</v>
      </c>
      <c r="M95">
        <f t="shared" si="15"/>
        <v>0</v>
      </c>
      <c r="N95">
        <f t="shared" si="16"/>
        <v>0</v>
      </c>
    </row>
    <row r="96" spans="1:14" ht="12.75">
      <c r="A96" t="s">
        <v>821</v>
      </c>
      <c r="B96">
        <f t="shared" si="15"/>
        <v>0</v>
      </c>
      <c r="C96">
        <f t="shared" si="15"/>
        <v>0</v>
      </c>
      <c r="D96">
        <f t="shared" si="15"/>
        <v>0</v>
      </c>
      <c r="E96">
        <f t="shared" si="15"/>
        <v>0</v>
      </c>
      <c r="F96">
        <f t="shared" si="15"/>
        <v>0</v>
      </c>
      <c r="G96">
        <f t="shared" si="15"/>
        <v>0</v>
      </c>
      <c r="H96">
        <f t="shared" si="15"/>
        <v>0</v>
      </c>
      <c r="I96">
        <f t="shared" si="15"/>
        <v>0</v>
      </c>
      <c r="J96">
        <f t="shared" si="15"/>
        <v>0</v>
      </c>
      <c r="K96">
        <f t="shared" si="15"/>
        <v>0</v>
      </c>
      <c r="L96">
        <f t="shared" si="15"/>
        <v>0</v>
      </c>
      <c r="M96">
        <f t="shared" si="15"/>
        <v>0</v>
      </c>
      <c r="N96">
        <f t="shared" si="16"/>
        <v>0</v>
      </c>
    </row>
    <row r="97" spans="1:14" ht="12.75">
      <c r="A97" t="s">
        <v>822</v>
      </c>
      <c r="B97">
        <f t="shared" si="15"/>
        <v>0</v>
      </c>
      <c r="C97">
        <f t="shared" si="15"/>
        <v>0</v>
      </c>
      <c r="D97">
        <f t="shared" si="15"/>
        <v>0</v>
      </c>
      <c r="E97">
        <f t="shared" si="15"/>
        <v>0</v>
      </c>
      <c r="F97">
        <f t="shared" si="15"/>
        <v>0</v>
      </c>
      <c r="G97">
        <f t="shared" si="15"/>
        <v>0</v>
      </c>
      <c r="H97">
        <f t="shared" si="15"/>
        <v>0</v>
      </c>
      <c r="I97">
        <f t="shared" si="15"/>
        <v>0</v>
      </c>
      <c r="J97">
        <f t="shared" si="15"/>
        <v>0</v>
      </c>
      <c r="K97">
        <f t="shared" si="15"/>
        <v>0</v>
      </c>
      <c r="L97">
        <f t="shared" si="15"/>
        <v>0</v>
      </c>
      <c r="M97">
        <f t="shared" si="15"/>
        <v>0</v>
      </c>
      <c r="N97">
        <f t="shared" si="16"/>
        <v>0</v>
      </c>
    </row>
    <row r="98" spans="1:14" ht="12.75">
      <c r="A98" t="s">
        <v>823</v>
      </c>
      <c r="B98">
        <f t="shared" si="15"/>
        <v>0</v>
      </c>
      <c r="C98">
        <f t="shared" si="15"/>
        <v>0</v>
      </c>
      <c r="D98">
        <f t="shared" si="15"/>
        <v>0</v>
      </c>
      <c r="E98">
        <f t="shared" si="15"/>
        <v>0</v>
      </c>
      <c r="F98">
        <f t="shared" si="15"/>
        <v>0</v>
      </c>
      <c r="G98">
        <f t="shared" si="15"/>
        <v>0</v>
      </c>
      <c r="H98">
        <f t="shared" si="15"/>
        <v>0</v>
      </c>
      <c r="I98">
        <f t="shared" si="15"/>
        <v>0</v>
      </c>
      <c r="J98">
        <f t="shared" si="15"/>
        <v>0</v>
      </c>
      <c r="K98">
        <f t="shared" si="15"/>
        <v>0</v>
      </c>
      <c r="L98">
        <f t="shared" si="15"/>
        <v>0</v>
      </c>
      <c r="M98">
        <f t="shared" si="15"/>
        <v>0</v>
      </c>
      <c r="N98">
        <f t="shared" si="16"/>
        <v>0</v>
      </c>
    </row>
    <row r="100" spans="1:14" ht="12.75">
      <c r="A100" t="s">
        <v>827</v>
      </c>
      <c r="B100">
        <f aca="true" t="shared" si="17" ref="B100:N100">SUM(B88:B98)</f>
        <v>0</v>
      </c>
      <c r="C100">
        <f t="shared" si="17"/>
        <v>0</v>
      </c>
      <c r="D100">
        <f t="shared" si="17"/>
        <v>0</v>
      </c>
      <c r="E100">
        <f t="shared" si="17"/>
        <v>0</v>
      </c>
      <c r="F100">
        <f t="shared" si="17"/>
        <v>0</v>
      </c>
      <c r="G100">
        <f t="shared" si="17"/>
        <v>0</v>
      </c>
      <c r="H100">
        <f t="shared" si="17"/>
        <v>0</v>
      </c>
      <c r="I100">
        <f t="shared" si="17"/>
        <v>0</v>
      </c>
      <c r="J100">
        <f t="shared" si="17"/>
        <v>0</v>
      </c>
      <c r="K100">
        <f t="shared" si="17"/>
        <v>0</v>
      </c>
      <c r="L100">
        <f t="shared" si="17"/>
        <v>0</v>
      </c>
      <c r="M100">
        <f t="shared" si="17"/>
        <v>0</v>
      </c>
      <c r="N100">
        <f t="shared" si="17"/>
        <v>0</v>
      </c>
    </row>
    <row r="101" spans="1:15" ht="12.75">
      <c r="A101" t="s">
        <v>833</v>
      </c>
      <c r="B101">
        <f>1.42*SUM(B30:B34)</f>
        <v>436712.2102</v>
      </c>
      <c r="C101">
        <f aca="true" t="shared" si="18" ref="C101:M101">1.42*SUM(C30:C34)</f>
        <v>437215.799</v>
      </c>
      <c r="D101">
        <f t="shared" si="18"/>
        <v>437718.7629999999</v>
      </c>
      <c r="E101">
        <f t="shared" si="18"/>
        <v>438221.0312</v>
      </c>
      <c r="F101">
        <f t="shared" si="18"/>
        <v>438722.6319999999</v>
      </c>
      <c r="G101">
        <f t="shared" si="18"/>
        <v>439223.4234</v>
      </c>
      <c r="H101">
        <f t="shared" si="18"/>
        <v>440078.4196000001</v>
      </c>
      <c r="I101">
        <f t="shared" si="18"/>
        <v>440577.8052</v>
      </c>
      <c r="J101">
        <f t="shared" si="18"/>
        <v>441076.6086</v>
      </c>
      <c r="K101">
        <f t="shared" si="18"/>
        <v>441929.6594</v>
      </c>
      <c r="L101">
        <f t="shared" si="18"/>
        <v>442427.14219999994</v>
      </c>
      <c r="M101">
        <f t="shared" si="18"/>
        <v>442923.44639999996</v>
      </c>
      <c r="N101">
        <f>SUM(B101:M101)</f>
        <v>5276826.940199999</v>
      </c>
      <c r="O101" t="s">
        <v>0</v>
      </c>
    </row>
    <row r="102" ht="12.75">
      <c r="N102">
        <f>N101+N100</f>
        <v>5276826.940199999</v>
      </c>
    </row>
    <row r="104" ht="12.75">
      <c r="A104" t="s">
        <v>834</v>
      </c>
    </row>
    <row r="105" ht="12.75">
      <c r="N105">
        <f>N102-N104</f>
        <v>5276826.940199999</v>
      </c>
    </row>
    <row r="106" ht="12.75">
      <c r="N106" t="s">
        <v>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7:O529"/>
  <sheetViews>
    <sheetView workbookViewId="0" topLeftCell="A1">
      <selection activeCell="A1" sqref="A1"/>
    </sheetView>
  </sheetViews>
  <sheetFormatPr defaultColWidth="9.140625" defaultRowHeight="12.75"/>
  <sheetData>
    <row r="7" ht="12.75">
      <c r="E7" t="s">
        <v>773</v>
      </c>
    </row>
    <row r="8" ht="12.75">
      <c r="E8" t="s">
        <v>774</v>
      </c>
    </row>
    <row r="9" spans="5:15" ht="12.75">
      <c r="E9" t="s">
        <v>835</v>
      </c>
      <c r="O9" t="s">
        <v>0</v>
      </c>
    </row>
    <row r="11" ht="12.75">
      <c r="O11" t="s">
        <v>836</v>
      </c>
    </row>
    <row r="13" spans="1:13" ht="12.75">
      <c r="A13" t="s">
        <v>3</v>
      </c>
      <c r="F13" t="s">
        <v>776</v>
      </c>
      <c r="H13" t="s">
        <v>777</v>
      </c>
      <c r="J13" t="s">
        <v>778</v>
      </c>
      <c r="L13">
        <v>2010</v>
      </c>
      <c r="M13">
        <v>2011</v>
      </c>
    </row>
    <row r="14" spans="2:4" ht="12.75">
      <c r="B14" t="s">
        <v>709</v>
      </c>
      <c r="D14" t="s">
        <v>780</v>
      </c>
    </row>
    <row r="15" spans="2:4" ht="12.75">
      <c r="B15">
        <v>2</v>
      </c>
      <c r="C15" t="e">
        <v>#REF!</v>
      </c>
      <c r="D15" t="e">
        <f aca="true" t="shared" si="0" ref="D15:D78">IF(AND(ISBLANK(L15),C15="X"),"YES",IF(L15=0,"NO",IF(C15="X","YES","NO")))</f>
        <v>#REF!</v>
      </c>
    </row>
    <row r="16" spans="3:13" ht="12.75">
      <c r="C16" t="e">
        <v>#REF!</v>
      </c>
      <c r="D16" t="e">
        <f t="shared" si="0"/>
        <v>#REF!</v>
      </c>
      <c r="H16" t="s">
        <v>781</v>
      </c>
      <c r="J16" t="s">
        <v>782</v>
      </c>
      <c r="M16">
        <f>L16*(1+$M$11)</f>
        <v>0</v>
      </c>
    </row>
    <row r="17" spans="3:13" ht="12.75">
      <c r="C17" t="e">
        <v>#REF!</v>
      </c>
      <c r="D17" t="e">
        <f t="shared" si="0"/>
        <v>#REF!</v>
      </c>
      <c r="H17" t="s">
        <v>783</v>
      </c>
      <c r="J17" t="s">
        <v>784</v>
      </c>
      <c r="M17">
        <f>L17*(1+$M$11)</f>
        <v>0</v>
      </c>
    </row>
    <row r="18" spans="3:12" ht="12.75">
      <c r="C18" t="e">
        <v>#REF!</v>
      </c>
      <c r="D18" t="e">
        <f t="shared" si="0"/>
        <v>#REF!</v>
      </c>
      <c r="H18" t="s">
        <v>783</v>
      </c>
      <c r="J18" t="s">
        <v>769</v>
      </c>
      <c r="L18" t="e">
        <v>#REF!</v>
      </c>
    </row>
    <row r="19" spans="3:4" ht="12.75">
      <c r="C19" t="e">
        <v>#REF!</v>
      </c>
      <c r="D19" t="e">
        <f t="shared" si="0"/>
        <v>#REF!</v>
      </c>
    </row>
    <row r="20" spans="2:6" ht="12.75">
      <c r="B20">
        <f>+B15+1</f>
        <v>3</v>
      </c>
      <c r="C20" t="e">
        <v>#REF!</v>
      </c>
      <c r="D20" t="e">
        <f t="shared" si="0"/>
        <v>#REF!</v>
      </c>
      <c r="F20" t="e">
        <v>#REF!</v>
      </c>
    </row>
    <row r="21" spans="3:12" ht="12.75">
      <c r="C21" t="e">
        <v>#REF!</v>
      </c>
      <c r="D21" t="e">
        <f t="shared" si="0"/>
        <v>#REF!</v>
      </c>
      <c r="H21" t="s">
        <v>781</v>
      </c>
      <c r="J21" t="s">
        <v>782</v>
      </c>
      <c r="L21" t="e">
        <v>#REF!</v>
      </c>
    </row>
    <row r="22" spans="3:12" ht="12.75">
      <c r="C22" t="e">
        <v>#REF!</v>
      </c>
      <c r="D22" t="e">
        <f t="shared" si="0"/>
        <v>#REF!</v>
      </c>
      <c r="H22" t="s">
        <v>783</v>
      </c>
      <c r="J22" t="s">
        <v>784</v>
      </c>
      <c r="L22" t="e">
        <v>#REF!</v>
      </c>
    </row>
    <row r="23" spans="3:12" ht="12.75">
      <c r="C23" t="e">
        <v>#REF!</v>
      </c>
      <c r="D23" t="e">
        <f t="shared" si="0"/>
        <v>#REF!</v>
      </c>
      <c r="H23" t="s">
        <v>783</v>
      </c>
      <c r="J23" t="s">
        <v>769</v>
      </c>
      <c r="L23" t="e">
        <v>#REF!</v>
      </c>
    </row>
    <row r="24" spans="3:12" ht="12.75">
      <c r="C24" t="e">
        <v>#REF!</v>
      </c>
      <c r="D24" t="e">
        <f t="shared" si="0"/>
        <v>#REF!</v>
      </c>
      <c r="H24" t="s">
        <v>785</v>
      </c>
      <c r="J24" t="e">
        <v>#REF!</v>
      </c>
      <c r="L24" t="e">
        <v>#REF!</v>
      </c>
    </row>
    <row r="25" spans="2:6" ht="12.75">
      <c r="B25">
        <f>+B20+1</f>
        <v>4</v>
      </c>
      <c r="C25" t="e">
        <v>#REF!</v>
      </c>
      <c r="D25" t="e">
        <f t="shared" si="0"/>
        <v>#REF!</v>
      </c>
      <c r="F25" t="e">
        <v>#REF!</v>
      </c>
    </row>
    <row r="26" spans="3:12" ht="12.75">
      <c r="C26" t="e">
        <v>#REF!</v>
      </c>
      <c r="D26" t="e">
        <f t="shared" si="0"/>
        <v>#REF!</v>
      </c>
      <c r="H26" t="s">
        <v>781</v>
      </c>
      <c r="J26" t="s">
        <v>782</v>
      </c>
      <c r="L26" t="e">
        <v>#REF!</v>
      </c>
    </row>
    <row r="27" spans="3:12" ht="12.75">
      <c r="C27" t="e">
        <v>#REF!</v>
      </c>
      <c r="D27" t="e">
        <f t="shared" si="0"/>
        <v>#REF!</v>
      </c>
      <c r="H27" t="s">
        <v>783</v>
      </c>
      <c r="J27" t="s">
        <v>784</v>
      </c>
      <c r="L27" t="e">
        <v>#REF!</v>
      </c>
    </row>
    <row r="28" spans="3:12" ht="12.75">
      <c r="C28" t="e">
        <v>#REF!</v>
      </c>
      <c r="D28" t="e">
        <f t="shared" si="0"/>
        <v>#REF!</v>
      </c>
      <c r="H28" t="s">
        <v>783</v>
      </c>
      <c r="J28" t="s">
        <v>769</v>
      </c>
      <c r="L28" t="e">
        <v>#REF!</v>
      </c>
    </row>
    <row r="29" spans="3:12" ht="12.75">
      <c r="C29" t="e">
        <v>#REF!</v>
      </c>
      <c r="D29" t="e">
        <f t="shared" si="0"/>
        <v>#REF!</v>
      </c>
      <c r="H29" t="s">
        <v>785</v>
      </c>
      <c r="J29" t="e">
        <v>#REF!</v>
      </c>
      <c r="L29" t="e">
        <v>#REF!</v>
      </c>
    </row>
    <row r="30" spans="2:6" ht="12.75">
      <c r="B30">
        <f>+B25+1</f>
        <v>5</v>
      </c>
      <c r="C30" t="e">
        <v>#REF!</v>
      </c>
      <c r="D30" t="e">
        <f t="shared" si="0"/>
        <v>#REF!</v>
      </c>
      <c r="F30" t="e">
        <v>#REF!</v>
      </c>
    </row>
    <row r="31" spans="3:12" ht="12.75">
      <c r="C31" t="e">
        <v>#REF!</v>
      </c>
      <c r="D31" t="e">
        <f t="shared" si="0"/>
        <v>#REF!</v>
      </c>
      <c r="H31" t="s">
        <v>781</v>
      </c>
      <c r="J31" t="s">
        <v>782</v>
      </c>
      <c r="L31" t="e">
        <v>#REF!</v>
      </c>
    </row>
    <row r="32" spans="3:12" ht="12.75">
      <c r="C32" t="e">
        <v>#REF!</v>
      </c>
      <c r="D32" t="e">
        <f t="shared" si="0"/>
        <v>#REF!</v>
      </c>
      <c r="H32" t="s">
        <v>783</v>
      </c>
      <c r="J32" t="s">
        <v>784</v>
      </c>
      <c r="L32" t="e">
        <v>#REF!</v>
      </c>
    </row>
    <row r="33" spans="3:12" ht="12.75">
      <c r="C33" t="e">
        <v>#REF!</v>
      </c>
      <c r="D33" t="e">
        <f t="shared" si="0"/>
        <v>#REF!</v>
      </c>
      <c r="H33" t="s">
        <v>783</v>
      </c>
      <c r="J33" t="s">
        <v>769</v>
      </c>
      <c r="L33" t="e">
        <v>#REF!</v>
      </c>
    </row>
    <row r="34" spans="3:12" ht="12.75">
      <c r="C34" t="e">
        <v>#REF!</v>
      </c>
      <c r="D34" t="e">
        <f t="shared" si="0"/>
        <v>#REF!</v>
      </c>
      <c r="H34" t="s">
        <v>785</v>
      </c>
      <c r="J34" t="e">
        <v>#REF!</v>
      </c>
      <c r="L34" t="e">
        <v>#REF!</v>
      </c>
    </row>
    <row r="35" spans="2:6" ht="12.75">
      <c r="B35">
        <f>+B30+1</f>
        <v>6</v>
      </c>
      <c r="C35" t="e">
        <v>#REF!</v>
      </c>
      <c r="D35" t="e">
        <f t="shared" si="0"/>
        <v>#REF!</v>
      </c>
      <c r="F35" t="e">
        <v>#REF!</v>
      </c>
    </row>
    <row r="36" spans="3:12" ht="12.75">
      <c r="C36" t="e">
        <v>#REF!</v>
      </c>
      <c r="D36" t="e">
        <f t="shared" si="0"/>
        <v>#REF!</v>
      </c>
      <c r="H36" t="s">
        <v>781</v>
      </c>
      <c r="J36" t="s">
        <v>782</v>
      </c>
      <c r="L36" t="e">
        <v>#REF!</v>
      </c>
    </row>
    <row r="37" spans="3:12" ht="12.75">
      <c r="C37" t="e">
        <v>#REF!</v>
      </c>
      <c r="D37" t="e">
        <f t="shared" si="0"/>
        <v>#REF!</v>
      </c>
      <c r="H37" t="s">
        <v>783</v>
      </c>
      <c r="J37" t="s">
        <v>784</v>
      </c>
      <c r="L37" t="e">
        <v>#REF!</v>
      </c>
    </row>
    <row r="38" spans="3:12" ht="12.75">
      <c r="C38" t="e">
        <v>#REF!</v>
      </c>
      <c r="D38" t="e">
        <f t="shared" si="0"/>
        <v>#REF!</v>
      </c>
      <c r="H38" t="s">
        <v>783</v>
      </c>
      <c r="J38" t="s">
        <v>769</v>
      </c>
      <c r="L38" t="e">
        <v>#REF!</v>
      </c>
    </row>
    <row r="39" spans="3:12" ht="12.75">
      <c r="C39" t="e">
        <v>#REF!</v>
      </c>
      <c r="D39" t="e">
        <f t="shared" si="0"/>
        <v>#REF!</v>
      </c>
      <c r="H39" t="s">
        <v>785</v>
      </c>
      <c r="J39" t="e">
        <v>#REF!</v>
      </c>
      <c r="L39" t="e">
        <v>#REF!</v>
      </c>
    </row>
    <row r="40" spans="2:6" ht="12.75">
      <c r="B40">
        <f>+B35+1</f>
        <v>7</v>
      </c>
      <c r="C40" t="e">
        <v>#REF!</v>
      </c>
      <c r="D40" t="e">
        <f t="shared" si="0"/>
        <v>#REF!</v>
      </c>
      <c r="F40" t="e">
        <v>#REF!</v>
      </c>
    </row>
    <row r="41" spans="3:12" ht="12.75">
      <c r="C41" t="e">
        <v>#REF!</v>
      </c>
      <c r="D41" t="e">
        <f t="shared" si="0"/>
        <v>#REF!</v>
      </c>
      <c r="H41" t="s">
        <v>781</v>
      </c>
      <c r="J41" t="s">
        <v>782</v>
      </c>
      <c r="L41" t="e">
        <v>#REF!</v>
      </c>
    </row>
    <row r="42" spans="3:12" ht="12.75">
      <c r="C42" t="e">
        <v>#REF!</v>
      </c>
      <c r="D42" t="e">
        <f t="shared" si="0"/>
        <v>#REF!</v>
      </c>
      <c r="H42" t="s">
        <v>783</v>
      </c>
      <c r="J42" t="s">
        <v>784</v>
      </c>
      <c r="L42" t="e">
        <v>#REF!</v>
      </c>
    </row>
    <row r="43" spans="3:12" ht="12.75">
      <c r="C43" t="e">
        <v>#REF!</v>
      </c>
      <c r="D43" t="e">
        <f t="shared" si="0"/>
        <v>#REF!</v>
      </c>
      <c r="H43" t="s">
        <v>783</v>
      </c>
      <c r="J43" t="s">
        <v>769</v>
      </c>
      <c r="L43" t="e">
        <v>#REF!</v>
      </c>
    </row>
    <row r="44" spans="3:12" ht="12.75">
      <c r="C44" t="e">
        <v>#REF!</v>
      </c>
      <c r="D44" t="e">
        <f t="shared" si="0"/>
        <v>#REF!</v>
      </c>
      <c r="H44" t="s">
        <v>785</v>
      </c>
      <c r="J44" t="e">
        <v>#REF!</v>
      </c>
      <c r="L44" t="e">
        <v>#REF!</v>
      </c>
    </row>
    <row r="45" spans="2:6" ht="12.75">
      <c r="B45">
        <f>+B40+1</f>
        <v>8</v>
      </c>
      <c r="C45" t="e">
        <v>#REF!</v>
      </c>
      <c r="D45" t="e">
        <f t="shared" si="0"/>
        <v>#REF!</v>
      </c>
      <c r="F45" t="e">
        <v>#REF!</v>
      </c>
    </row>
    <row r="46" spans="3:12" ht="12.75">
      <c r="C46" t="e">
        <v>#REF!</v>
      </c>
      <c r="D46" t="e">
        <f t="shared" si="0"/>
        <v>#REF!</v>
      </c>
      <c r="H46" t="s">
        <v>781</v>
      </c>
      <c r="J46" t="s">
        <v>782</v>
      </c>
      <c r="L46" t="e">
        <v>#REF!</v>
      </c>
    </row>
    <row r="47" spans="3:12" ht="12.75">
      <c r="C47" t="e">
        <v>#REF!</v>
      </c>
      <c r="D47" t="e">
        <f t="shared" si="0"/>
        <v>#REF!</v>
      </c>
      <c r="H47" t="s">
        <v>783</v>
      </c>
      <c r="J47" t="s">
        <v>784</v>
      </c>
      <c r="L47" t="e">
        <v>#REF!</v>
      </c>
    </row>
    <row r="48" spans="3:12" ht="12.75">
      <c r="C48" t="e">
        <v>#REF!</v>
      </c>
      <c r="D48" t="e">
        <f t="shared" si="0"/>
        <v>#REF!</v>
      </c>
      <c r="H48" t="s">
        <v>783</v>
      </c>
      <c r="J48" t="s">
        <v>769</v>
      </c>
      <c r="L48" t="e">
        <v>#REF!</v>
      </c>
    </row>
    <row r="49" spans="3:12" ht="12.75">
      <c r="C49" t="e">
        <v>#REF!</v>
      </c>
      <c r="D49" t="e">
        <f t="shared" si="0"/>
        <v>#REF!</v>
      </c>
      <c r="H49" t="s">
        <v>785</v>
      </c>
      <c r="J49" t="e">
        <v>#REF!</v>
      </c>
      <c r="L49" t="e">
        <v>#REF!</v>
      </c>
    </row>
    <row r="50" spans="2:6" ht="12.75">
      <c r="B50">
        <f>+B45+1</f>
        <v>9</v>
      </c>
      <c r="C50" t="e">
        <v>#REF!</v>
      </c>
      <c r="D50" t="e">
        <f t="shared" si="0"/>
        <v>#REF!</v>
      </c>
      <c r="F50" t="e">
        <v>#REF!</v>
      </c>
    </row>
    <row r="51" spans="3:12" ht="12.75">
      <c r="C51" t="e">
        <v>#REF!</v>
      </c>
      <c r="D51" t="e">
        <f t="shared" si="0"/>
        <v>#REF!</v>
      </c>
      <c r="H51" t="s">
        <v>781</v>
      </c>
      <c r="J51" t="s">
        <v>782</v>
      </c>
      <c r="L51" t="e">
        <v>#REF!</v>
      </c>
    </row>
    <row r="52" spans="3:12" ht="12.75">
      <c r="C52" t="e">
        <v>#REF!</v>
      </c>
      <c r="D52" t="e">
        <f t="shared" si="0"/>
        <v>#REF!</v>
      </c>
      <c r="H52" t="s">
        <v>783</v>
      </c>
      <c r="J52" t="s">
        <v>784</v>
      </c>
      <c r="L52" t="e">
        <v>#REF!</v>
      </c>
    </row>
    <row r="53" spans="3:12" ht="12.75">
      <c r="C53" t="e">
        <v>#REF!</v>
      </c>
      <c r="D53" t="e">
        <f t="shared" si="0"/>
        <v>#REF!</v>
      </c>
      <c r="H53" t="s">
        <v>783</v>
      </c>
      <c r="J53" t="s">
        <v>769</v>
      </c>
      <c r="L53" t="e">
        <v>#REF!</v>
      </c>
    </row>
    <row r="54" spans="3:12" ht="12.75">
      <c r="C54" t="e">
        <v>#REF!</v>
      </c>
      <c r="D54" t="e">
        <f t="shared" si="0"/>
        <v>#REF!</v>
      </c>
      <c r="H54" t="s">
        <v>785</v>
      </c>
      <c r="J54" t="e">
        <v>#REF!</v>
      </c>
      <c r="L54" t="e">
        <v>#REF!</v>
      </c>
    </row>
    <row r="55" spans="2:6" ht="12.75">
      <c r="B55">
        <f>+B50+1</f>
        <v>10</v>
      </c>
      <c r="C55" t="e">
        <v>#REF!</v>
      </c>
      <c r="D55" t="e">
        <f t="shared" si="0"/>
        <v>#REF!</v>
      </c>
      <c r="F55" t="e">
        <v>#REF!</v>
      </c>
    </row>
    <row r="56" spans="3:12" ht="12.75">
      <c r="C56" t="e">
        <v>#REF!</v>
      </c>
      <c r="D56" t="e">
        <f t="shared" si="0"/>
        <v>#REF!</v>
      </c>
      <c r="H56" t="s">
        <v>781</v>
      </c>
      <c r="J56" t="s">
        <v>782</v>
      </c>
      <c r="L56" t="e">
        <v>#REF!</v>
      </c>
    </row>
    <row r="57" spans="3:12" ht="12.75">
      <c r="C57" t="e">
        <v>#REF!</v>
      </c>
      <c r="D57" t="e">
        <f t="shared" si="0"/>
        <v>#REF!</v>
      </c>
      <c r="H57" t="s">
        <v>783</v>
      </c>
      <c r="J57" t="s">
        <v>784</v>
      </c>
      <c r="L57" t="e">
        <v>#REF!</v>
      </c>
    </row>
    <row r="58" spans="3:12" ht="12.75">
      <c r="C58" t="e">
        <v>#REF!</v>
      </c>
      <c r="D58" t="e">
        <f t="shared" si="0"/>
        <v>#REF!</v>
      </c>
      <c r="H58" t="s">
        <v>783</v>
      </c>
      <c r="J58" t="s">
        <v>769</v>
      </c>
      <c r="L58" t="e">
        <v>#REF!</v>
      </c>
    </row>
    <row r="59" spans="3:12" ht="12.75">
      <c r="C59" t="e">
        <v>#REF!</v>
      </c>
      <c r="D59" t="e">
        <f t="shared" si="0"/>
        <v>#REF!</v>
      </c>
      <c r="H59" t="s">
        <v>785</v>
      </c>
      <c r="J59" t="e">
        <v>#REF!</v>
      </c>
      <c r="L59" t="e">
        <v>#REF!</v>
      </c>
    </row>
    <row r="60" spans="2:6" ht="12.75">
      <c r="B60">
        <f>+B55+1</f>
        <v>11</v>
      </c>
      <c r="C60" t="e">
        <v>#REF!</v>
      </c>
      <c r="D60" t="e">
        <f t="shared" si="0"/>
        <v>#REF!</v>
      </c>
      <c r="F60" t="e">
        <v>#REF!</v>
      </c>
    </row>
    <row r="61" spans="3:12" ht="12.75">
      <c r="C61" t="e">
        <v>#REF!</v>
      </c>
      <c r="D61" t="e">
        <f t="shared" si="0"/>
        <v>#REF!</v>
      </c>
      <c r="H61" t="s">
        <v>781</v>
      </c>
      <c r="J61" t="s">
        <v>782</v>
      </c>
      <c r="L61" t="e">
        <v>#REF!</v>
      </c>
    </row>
    <row r="62" spans="3:12" ht="12.75">
      <c r="C62" t="e">
        <v>#REF!</v>
      </c>
      <c r="D62" t="e">
        <f t="shared" si="0"/>
        <v>#REF!</v>
      </c>
      <c r="H62" t="s">
        <v>783</v>
      </c>
      <c r="J62" t="s">
        <v>784</v>
      </c>
      <c r="L62" t="e">
        <v>#REF!</v>
      </c>
    </row>
    <row r="63" spans="3:12" ht="12.75">
      <c r="C63" t="e">
        <v>#REF!</v>
      </c>
      <c r="D63" t="e">
        <f t="shared" si="0"/>
        <v>#REF!</v>
      </c>
      <c r="H63" t="s">
        <v>783</v>
      </c>
      <c r="J63" t="s">
        <v>769</v>
      </c>
      <c r="L63" t="e">
        <v>#REF!</v>
      </c>
    </row>
    <row r="64" spans="3:12" ht="12.75">
      <c r="C64" t="e">
        <v>#REF!</v>
      </c>
      <c r="D64" t="e">
        <f t="shared" si="0"/>
        <v>#REF!</v>
      </c>
      <c r="H64" t="s">
        <v>785</v>
      </c>
      <c r="J64" t="e">
        <v>#REF!</v>
      </c>
      <c r="L64" t="e">
        <v>#REF!</v>
      </c>
    </row>
    <row r="65" spans="2:6" ht="12.75">
      <c r="B65">
        <f>+B60+1</f>
        <v>12</v>
      </c>
      <c r="C65" t="e">
        <v>#REF!</v>
      </c>
      <c r="D65" t="e">
        <f t="shared" si="0"/>
        <v>#REF!</v>
      </c>
      <c r="F65" t="e">
        <v>#REF!</v>
      </c>
    </row>
    <row r="66" spans="3:12" ht="12.75">
      <c r="C66" t="e">
        <v>#REF!</v>
      </c>
      <c r="D66" t="e">
        <f t="shared" si="0"/>
        <v>#REF!</v>
      </c>
      <c r="H66" t="s">
        <v>781</v>
      </c>
      <c r="J66" t="s">
        <v>782</v>
      </c>
      <c r="L66" t="e">
        <v>#REF!</v>
      </c>
    </row>
    <row r="67" spans="3:12" ht="12.75">
      <c r="C67" t="e">
        <v>#REF!</v>
      </c>
      <c r="D67" t="e">
        <f t="shared" si="0"/>
        <v>#REF!</v>
      </c>
      <c r="H67" t="s">
        <v>783</v>
      </c>
      <c r="J67" t="s">
        <v>784</v>
      </c>
      <c r="L67" t="e">
        <v>#REF!</v>
      </c>
    </row>
    <row r="68" spans="3:12" ht="12.75">
      <c r="C68" t="e">
        <v>#REF!</v>
      </c>
      <c r="D68" t="e">
        <f t="shared" si="0"/>
        <v>#REF!</v>
      </c>
      <c r="H68" t="s">
        <v>783</v>
      </c>
      <c r="J68" t="s">
        <v>769</v>
      </c>
      <c r="L68" t="e">
        <v>#REF!</v>
      </c>
    </row>
    <row r="69" spans="3:12" ht="12.75">
      <c r="C69" t="e">
        <v>#REF!</v>
      </c>
      <c r="D69" t="e">
        <f t="shared" si="0"/>
        <v>#REF!</v>
      </c>
      <c r="H69" t="s">
        <v>785</v>
      </c>
      <c r="J69" t="e">
        <v>#REF!</v>
      </c>
      <c r="L69" t="e">
        <v>#REF!</v>
      </c>
    </row>
    <row r="70" spans="2:6" ht="12.75">
      <c r="B70">
        <f>+B65+1</f>
        <v>13</v>
      </c>
      <c r="C70" t="e">
        <v>#REF!</v>
      </c>
      <c r="D70" t="e">
        <f t="shared" si="0"/>
        <v>#REF!</v>
      </c>
      <c r="F70" t="e">
        <v>#REF!</v>
      </c>
    </row>
    <row r="71" spans="3:12" ht="12.75">
      <c r="C71" t="e">
        <v>#REF!</v>
      </c>
      <c r="D71" t="e">
        <f t="shared" si="0"/>
        <v>#REF!</v>
      </c>
      <c r="H71" t="s">
        <v>781</v>
      </c>
      <c r="J71" t="s">
        <v>782</v>
      </c>
      <c r="L71" t="e">
        <v>#REF!</v>
      </c>
    </row>
    <row r="72" spans="3:12" ht="12.75">
      <c r="C72" t="e">
        <v>#REF!</v>
      </c>
      <c r="D72" t="e">
        <f t="shared" si="0"/>
        <v>#REF!</v>
      </c>
      <c r="H72" t="s">
        <v>783</v>
      </c>
      <c r="J72" t="s">
        <v>784</v>
      </c>
      <c r="L72" t="e">
        <v>#REF!</v>
      </c>
    </row>
    <row r="73" spans="3:12" ht="12.75">
      <c r="C73" t="e">
        <v>#REF!</v>
      </c>
      <c r="D73" t="e">
        <f t="shared" si="0"/>
        <v>#REF!</v>
      </c>
      <c r="H73" t="s">
        <v>783</v>
      </c>
      <c r="J73" t="s">
        <v>769</v>
      </c>
      <c r="L73" t="e">
        <v>#REF!</v>
      </c>
    </row>
    <row r="74" spans="3:12" ht="12.75">
      <c r="C74" t="e">
        <v>#REF!</v>
      </c>
      <c r="D74" t="e">
        <f t="shared" si="0"/>
        <v>#REF!</v>
      </c>
      <c r="H74" t="s">
        <v>785</v>
      </c>
      <c r="J74" t="e">
        <v>#REF!</v>
      </c>
      <c r="L74" t="e">
        <v>#REF!</v>
      </c>
    </row>
    <row r="75" spans="2:6" ht="12.75">
      <c r="B75">
        <f>+B70+1</f>
        <v>14</v>
      </c>
      <c r="C75" t="e">
        <v>#REF!</v>
      </c>
      <c r="D75" t="e">
        <f t="shared" si="0"/>
        <v>#REF!</v>
      </c>
      <c r="F75" t="e">
        <v>#REF!</v>
      </c>
    </row>
    <row r="76" spans="3:12" ht="12.75">
      <c r="C76" t="e">
        <v>#REF!</v>
      </c>
      <c r="D76" t="e">
        <f t="shared" si="0"/>
        <v>#REF!</v>
      </c>
      <c r="H76" t="s">
        <v>781</v>
      </c>
      <c r="J76" t="s">
        <v>782</v>
      </c>
      <c r="L76" t="e">
        <v>#REF!</v>
      </c>
    </row>
    <row r="77" spans="3:12" ht="12.75">
      <c r="C77" t="e">
        <v>#REF!</v>
      </c>
      <c r="D77" t="e">
        <f t="shared" si="0"/>
        <v>#REF!</v>
      </c>
      <c r="H77" t="s">
        <v>783</v>
      </c>
      <c r="J77" t="s">
        <v>784</v>
      </c>
      <c r="L77" t="e">
        <v>#REF!</v>
      </c>
    </row>
    <row r="78" spans="3:12" ht="12.75">
      <c r="C78" t="e">
        <v>#REF!</v>
      </c>
      <c r="D78" t="e">
        <f t="shared" si="0"/>
        <v>#REF!</v>
      </c>
      <c r="H78" t="s">
        <v>783</v>
      </c>
      <c r="J78" t="s">
        <v>769</v>
      </c>
      <c r="L78" t="e">
        <v>#REF!</v>
      </c>
    </row>
    <row r="79" spans="3:12" ht="12.75">
      <c r="C79" t="e">
        <v>#REF!</v>
      </c>
      <c r="D79" t="e">
        <f aca="true" t="shared" si="1" ref="D79:D142">IF(AND(ISBLANK(L79),C79="X"),"YES",IF(L79=0,"NO",IF(C79="X","YES","NO")))</f>
        <v>#REF!</v>
      </c>
      <c r="H79" t="s">
        <v>785</v>
      </c>
      <c r="J79" t="e">
        <v>#REF!</v>
      </c>
      <c r="L79" t="e">
        <v>#REF!</v>
      </c>
    </row>
    <row r="80" spans="2:6" ht="12.75">
      <c r="B80">
        <f>+B75+1</f>
        <v>15</v>
      </c>
      <c r="C80" t="e">
        <v>#REF!</v>
      </c>
      <c r="D80" t="e">
        <f t="shared" si="1"/>
        <v>#REF!</v>
      </c>
      <c r="F80" t="e">
        <v>#REF!</v>
      </c>
    </row>
    <row r="81" spans="3:12" ht="12.75">
      <c r="C81" t="e">
        <v>#REF!</v>
      </c>
      <c r="D81" t="e">
        <f t="shared" si="1"/>
        <v>#REF!</v>
      </c>
      <c r="H81" t="s">
        <v>781</v>
      </c>
      <c r="J81" t="s">
        <v>782</v>
      </c>
      <c r="L81" t="e">
        <v>#REF!</v>
      </c>
    </row>
    <row r="82" spans="3:12" ht="12.75">
      <c r="C82" t="e">
        <v>#REF!</v>
      </c>
      <c r="D82" t="e">
        <f t="shared" si="1"/>
        <v>#REF!</v>
      </c>
      <c r="H82" t="s">
        <v>783</v>
      </c>
      <c r="J82" t="s">
        <v>784</v>
      </c>
      <c r="L82" t="e">
        <v>#REF!</v>
      </c>
    </row>
    <row r="83" spans="3:12" ht="12.75">
      <c r="C83" t="e">
        <v>#REF!</v>
      </c>
      <c r="D83" t="e">
        <f t="shared" si="1"/>
        <v>#REF!</v>
      </c>
      <c r="H83" t="s">
        <v>783</v>
      </c>
      <c r="J83" t="s">
        <v>769</v>
      </c>
      <c r="L83" t="e">
        <v>#REF!</v>
      </c>
    </row>
    <row r="84" spans="3:12" ht="12.75">
      <c r="C84" t="e">
        <v>#REF!</v>
      </c>
      <c r="D84" t="e">
        <f t="shared" si="1"/>
        <v>#REF!</v>
      </c>
      <c r="H84" t="s">
        <v>785</v>
      </c>
      <c r="J84" t="e">
        <v>#REF!</v>
      </c>
      <c r="L84" t="e">
        <v>#REF!</v>
      </c>
    </row>
    <row r="85" spans="2:6" ht="12.75">
      <c r="B85">
        <f>+B80+1</f>
        <v>16</v>
      </c>
      <c r="C85" t="e">
        <v>#REF!</v>
      </c>
      <c r="D85" t="e">
        <f t="shared" si="1"/>
        <v>#REF!</v>
      </c>
      <c r="F85" t="e">
        <v>#REF!</v>
      </c>
    </row>
    <row r="86" spans="3:12" ht="12.75">
      <c r="C86" t="e">
        <v>#REF!</v>
      </c>
      <c r="D86" t="e">
        <f t="shared" si="1"/>
        <v>#REF!</v>
      </c>
      <c r="H86" t="s">
        <v>781</v>
      </c>
      <c r="J86" t="s">
        <v>782</v>
      </c>
      <c r="L86" t="e">
        <v>#REF!</v>
      </c>
    </row>
    <row r="87" spans="3:12" ht="12.75">
      <c r="C87" t="e">
        <v>#REF!</v>
      </c>
      <c r="D87" t="e">
        <f t="shared" si="1"/>
        <v>#REF!</v>
      </c>
      <c r="H87" t="s">
        <v>783</v>
      </c>
      <c r="J87" t="s">
        <v>784</v>
      </c>
      <c r="L87" t="e">
        <v>#REF!</v>
      </c>
    </row>
    <row r="88" spans="3:12" ht="12.75">
      <c r="C88" t="e">
        <v>#REF!</v>
      </c>
      <c r="D88" t="e">
        <f t="shared" si="1"/>
        <v>#REF!</v>
      </c>
      <c r="H88" t="s">
        <v>783</v>
      </c>
      <c r="J88" t="s">
        <v>769</v>
      </c>
      <c r="L88" t="e">
        <v>#REF!</v>
      </c>
    </row>
    <row r="89" spans="3:12" ht="12.75">
      <c r="C89" t="e">
        <v>#REF!</v>
      </c>
      <c r="D89" t="e">
        <f t="shared" si="1"/>
        <v>#REF!</v>
      </c>
      <c r="H89" t="s">
        <v>785</v>
      </c>
      <c r="J89" t="e">
        <v>#REF!</v>
      </c>
      <c r="L89" t="e">
        <v>#REF!</v>
      </c>
    </row>
    <row r="90" spans="2:6" ht="12.75">
      <c r="B90">
        <f>+B85+1</f>
        <v>17</v>
      </c>
      <c r="C90" t="e">
        <v>#REF!</v>
      </c>
      <c r="D90" t="e">
        <f t="shared" si="1"/>
        <v>#REF!</v>
      </c>
      <c r="F90" t="e">
        <v>#REF!</v>
      </c>
    </row>
    <row r="91" spans="3:12" ht="12.75">
      <c r="C91" t="e">
        <v>#REF!</v>
      </c>
      <c r="D91" t="e">
        <f t="shared" si="1"/>
        <v>#REF!</v>
      </c>
      <c r="H91" t="s">
        <v>781</v>
      </c>
      <c r="J91" t="s">
        <v>782</v>
      </c>
      <c r="L91" t="e">
        <v>#REF!</v>
      </c>
    </row>
    <row r="92" spans="3:12" ht="12.75">
      <c r="C92" t="e">
        <v>#REF!</v>
      </c>
      <c r="D92" t="e">
        <f t="shared" si="1"/>
        <v>#REF!</v>
      </c>
      <c r="H92" t="s">
        <v>783</v>
      </c>
      <c r="J92" t="s">
        <v>784</v>
      </c>
      <c r="L92" t="e">
        <v>#REF!</v>
      </c>
    </row>
    <row r="93" spans="3:12" ht="12.75">
      <c r="C93" t="e">
        <v>#REF!</v>
      </c>
      <c r="D93" t="e">
        <f t="shared" si="1"/>
        <v>#REF!</v>
      </c>
      <c r="H93" t="s">
        <v>783</v>
      </c>
      <c r="J93" t="s">
        <v>769</v>
      </c>
      <c r="L93" t="e">
        <v>#REF!</v>
      </c>
    </row>
    <row r="94" spans="3:12" ht="12.75">
      <c r="C94" t="e">
        <v>#REF!</v>
      </c>
      <c r="D94" t="e">
        <f t="shared" si="1"/>
        <v>#REF!</v>
      </c>
      <c r="H94" t="s">
        <v>785</v>
      </c>
      <c r="J94" t="e">
        <v>#REF!</v>
      </c>
      <c r="L94" t="e">
        <v>#REF!</v>
      </c>
    </row>
    <row r="95" spans="2:6" ht="12.75">
      <c r="B95">
        <f>+B90+1</f>
        <v>18</v>
      </c>
      <c r="C95" t="e">
        <v>#REF!</v>
      </c>
      <c r="D95" t="e">
        <f t="shared" si="1"/>
        <v>#REF!</v>
      </c>
      <c r="F95" t="e">
        <v>#REF!</v>
      </c>
    </row>
    <row r="96" spans="3:12" ht="12.75">
      <c r="C96" t="e">
        <v>#REF!</v>
      </c>
      <c r="D96" t="e">
        <f t="shared" si="1"/>
        <v>#REF!</v>
      </c>
      <c r="H96" t="s">
        <v>781</v>
      </c>
      <c r="J96" t="s">
        <v>782</v>
      </c>
      <c r="L96" t="e">
        <v>#REF!</v>
      </c>
    </row>
    <row r="97" spans="3:12" ht="12.75">
      <c r="C97" t="e">
        <v>#REF!</v>
      </c>
      <c r="D97" t="e">
        <f t="shared" si="1"/>
        <v>#REF!</v>
      </c>
      <c r="H97" t="s">
        <v>783</v>
      </c>
      <c r="J97" t="s">
        <v>784</v>
      </c>
      <c r="L97" t="e">
        <v>#REF!</v>
      </c>
    </row>
    <row r="98" spans="3:12" ht="12.75">
      <c r="C98" t="e">
        <v>#REF!</v>
      </c>
      <c r="D98" t="e">
        <f t="shared" si="1"/>
        <v>#REF!</v>
      </c>
      <c r="H98" t="s">
        <v>783</v>
      </c>
      <c r="J98" t="s">
        <v>769</v>
      </c>
      <c r="L98" t="e">
        <v>#REF!</v>
      </c>
    </row>
    <row r="99" spans="3:12" ht="12.75">
      <c r="C99" t="e">
        <v>#REF!</v>
      </c>
      <c r="D99" t="e">
        <f t="shared" si="1"/>
        <v>#REF!</v>
      </c>
      <c r="H99" t="s">
        <v>785</v>
      </c>
      <c r="J99" t="e">
        <v>#REF!</v>
      </c>
      <c r="L99" t="e">
        <v>#REF!</v>
      </c>
    </row>
    <row r="100" spans="2:6" ht="12.75">
      <c r="B100">
        <f>+B95+1</f>
        <v>19</v>
      </c>
      <c r="C100" t="e">
        <v>#REF!</v>
      </c>
      <c r="D100" t="e">
        <f t="shared" si="1"/>
        <v>#REF!</v>
      </c>
      <c r="F100" t="e">
        <v>#REF!</v>
      </c>
    </row>
    <row r="101" spans="3:12" ht="12.75">
      <c r="C101" t="e">
        <v>#REF!</v>
      </c>
      <c r="D101" t="e">
        <f t="shared" si="1"/>
        <v>#REF!</v>
      </c>
      <c r="H101" t="s">
        <v>781</v>
      </c>
      <c r="J101" t="s">
        <v>782</v>
      </c>
      <c r="L101" t="e">
        <v>#REF!</v>
      </c>
    </row>
    <row r="102" spans="3:12" ht="12.75">
      <c r="C102" t="e">
        <v>#REF!</v>
      </c>
      <c r="D102" t="e">
        <f t="shared" si="1"/>
        <v>#REF!</v>
      </c>
      <c r="H102" t="s">
        <v>783</v>
      </c>
      <c r="J102" t="s">
        <v>784</v>
      </c>
      <c r="L102" t="e">
        <v>#REF!</v>
      </c>
    </row>
    <row r="103" spans="3:12" ht="12.75">
      <c r="C103" t="e">
        <v>#REF!</v>
      </c>
      <c r="D103" t="e">
        <f t="shared" si="1"/>
        <v>#REF!</v>
      </c>
      <c r="H103" t="s">
        <v>783</v>
      </c>
      <c r="J103" t="s">
        <v>769</v>
      </c>
      <c r="L103" t="e">
        <v>#REF!</v>
      </c>
    </row>
    <row r="104" spans="3:12" ht="12.75">
      <c r="C104" t="e">
        <v>#REF!</v>
      </c>
      <c r="D104" t="e">
        <f t="shared" si="1"/>
        <v>#REF!</v>
      </c>
      <c r="H104" t="s">
        <v>785</v>
      </c>
      <c r="J104" t="e">
        <v>#REF!</v>
      </c>
      <c r="L104" t="e">
        <v>#REF!</v>
      </c>
    </row>
    <row r="105" spans="2:6" ht="12.75">
      <c r="B105">
        <f>+B100+1</f>
        <v>20</v>
      </c>
      <c r="C105" t="e">
        <v>#REF!</v>
      </c>
      <c r="D105" t="e">
        <f t="shared" si="1"/>
        <v>#REF!</v>
      </c>
      <c r="F105" t="e">
        <v>#REF!</v>
      </c>
    </row>
    <row r="106" spans="3:12" ht="12.75">
      <c r="C106" t="e">
        <v>#REF!</v>
      </c>
      <c r="D106" t="e">
        <f t="shared" si="1"/>
        <v>#REF!</v>
      </c>
      <c r="H106" t="s">
        <v>781</v>
      </c>
      <c r="J106" t="s">
        <v>782</v>
      </c>
      <c r="L106" t="e">
        <v>#REF!</v>
      </c>
    </row>
    <row r="107" spans="3:12" ht="12.75">
      <c r="C107" t="e">
        <v>#REF!</v>
      </c>
      <c r="D107" t="e">
        <f t="shared" si="1"/>
        <v>#REF!</v>
      </c>
      <c r="H107" t="s">
        <v>783</v>
      </c>
      <c r="J107" t="s">
        <v>784</v>
      </c>
      <c r="L107" t="e">
        <v>#REF!</v>
      </c>
    </row>
    <row r="108" spans="3:12" ht="12.75">
      <c r="C108" t="e">
        <v>#REF!</v>
      </c>
      <c r="D108" t="e">
        <f t="shared" si="1"/>
        <v>#REF!</v>
      </c>
      <c r="H108" t="s">
        <v>783</v>
      </c>
      <c r="J108" t="s">
        <v>769</v>
      </c>
      <c r="L108" t="e">
        <v>#REF!</v>
      </c>
    </row>
    <row r="109" spans="3:12" ht="12.75">
      <c r="C109" t="e">
        <v>#REF!</v>
      </c>
      <c r="D109" t="e">
        <f t="shared" si="1"/>
        <v>#REF!</v>
      </c>
      <c r="H109" t="s">
        <v>785</v>
      </c>
      <c r="J109" t="e">
        <v>#REF!</v>
      </c>
      <c r="L109" t="e">
        <v>#REF!</v>
      </c>
    </row>
    <row r="110" spans="2:6" ht="12.75">
      <c r="B110">
        <f>+B105+1</f>
        <v>21</v>
      </c>
      <c r="C110" t="e">
        <v>#REF!</v>
      </c>
      <c r="D110" t="e">
        <f t="shared" si="1"/>
        <v>#REF!</v>
      </c>
      <c r="F110" t="e">
        <v>#REF!</v>
      </c>
    </row>
    <row r="111" spans="3:12" ht="12.75">
      <c r="C111" t="e">
        <v>#REF!</v>
      </c>
      <c r="D111" t="e">
        <f t="shared" si="1"/>
        <v>#REF!</v>
      </c>
      <c r="H111" t="s">
        <v>781</v>
      </c>
      <c r="J111" t="s">
        <v>782</v>
      </c>
      <c r="L111" t="e">
        <v>#REF!</v>
      </c>
    </row>
    <row r="112" spans="3:12" ht="12.75">
      <c r="C112" t="e">
        <v>#REF!</v>
      </c>
      <c r="D112" t="e">
        <f t="shared" si="1"/>
        <v>#REF!</v>
      </c>
      <c r="H112" t="s">
        <v>783</v>
      </c>
      <c r="J112" t="s">
        <v>784</v>
      </c>
      <c r="L112" t="e">
        <v>#REF!</v>
      </c>
    </row>
    <row r="113" spans="3:12" ht="12.75">
      <c r="C113" t="e">
        <v>#REF!</v>
      </c>
      <c r="D113" t="e">
        <f t="shared" si="1"/>
        <v>#REF!</v>
      </c>
      <c r="H113" t="s">
        <v>783</v>
      </c>
      <c r="J113" t="s">
        <v>769</v>
      </c>
      <c r="L113" t="e">
        <v>#REF!</v>
      </c>
    </row>
    <row r="114" spans="3:12" ht="12.75">
      <c r="C114" t="e">
        <v>#REF!</v>
      </c>
      <c r="D114" t="e">
        <f t="shared" si="1"/>
        <v>#REF!</v>
      </c>
      <c r="H114" t="s">
        <v>785</v>
      </c>
      <c r="J114" t="e">
        <v>#REF!</v>
      </c>
      <c r="L114" t="e">
        <v>#REF!</v>
      </c>
    </row>
    <row r="115" spans="2:6" ht="12.75">
      <c r="B115">
        <f>+B110+1</f>
        <v>22</v>
      </c>
      <c r="C115" t="e">
        <v>#REF!</v>
      </c>
      <c r="D115" t="e">
        <f t="shared" si="1"/>
        <v>#REF!</v>
      </c>
      <c r="F115" t="e">
        <v>#REF!</v>
      </c>
    </row>
    <row r="116" spans="3:12" ht="12.75">
      <c r="C116" t="e">
        <v>#REF!</v>
      </c>
      <c r="D116" t="e">
        <f t="shared" si="1"/>
        <v>#REF!</v>
      </c>
      <c r="H116" t="s">
        <v>781</v>
      </c>
      <c r="J116" t="s">
        <v>782</v>
      </c>
      <c r="L116" t="e">
        <v>#REF!</v>
      </c>
    </row>
    <row r="117" spans="3:12" ht="12.75">
      <c r="C117" t="e">
        <v>#REF!</v>
      </c>
      <c r="D117" t="e">
        <f t="shared" si="1"/>
        <v>#REF!</v>
      </c>
      <c r="H117" t="s">
        <v>783</v>
      </c>
      <c r="J117" t="s">
        <v>784</v>
      </c>
      <c r="L117" t="e">
        <v>#REF!</v>
      </c>
    </row>
    <row r="118" spans="3:12" ht="12.75">
      <c r="C118" t="e">
        <v>#REF!</v>
      </c>
      <c r="D118" t="e">
        <f t="shared" si="1"/>
        <v>#REF!</v>
      </c>
      <c r="H118" t="s">
        <v>783</v>
      </c>
      <c r="J118" t="s">
        <v>769</v>
      </c>
      <c r="L118" t="e">
        <v>#REF!</v>
      </c>
    </row>
    <row r="119" spans="3:12" ht="12.75">
      <c r="C119" t="e">
        <v>#REF!</v>
      </c>
      <c r="D119" t="e">
        <f t="shared" si="1"/>
        <v>#REF!</v>
      </c>
      <c r="H119" t="s">
        <v>785</v>
      </c>
      <c r="J119" t="e">
        <v>#REF!</v>
      </c>
      <c r="L119" t="e">
        <v>#REF!</v>
      </c>
    </row>
    <row r="120" spans="2:6" ht="12.75">
      <c r="B120">
        <f>+B115+1</f>
        <v>23</v>
      </c>
      <c r="C120" t="e">
        <v>#REF!</v>
      </c>
      <c r="D120" t="e">
        <f t="shared" si="1"/>
        <v>#REF!</v>
      </c>
      <c r="F120" t="e">
        <v>#REF!</v>
      </c>
    </row>
    <row r="121" spans="3:12" ht="12.75">
      <c r="C121" t="e">
        <v>#REF!</v>
      </c>
      <c r="D121" t="e">
        <f t="shared" si="1"/>
        <v>#REF!</v>
      </c>
      <c r="H121" t="s">
        <v>781</v>
      </c>
      <c r="J121" t="s">
        <v>782</v>
      </c>
      <c r="L121" t="e">
        <v>#REF!</v>
      </c>
    </row>
    <row r="122" spans="3:12" ht="12.75">
      <c r="C122" t="e">
        <v>#REF!</v>
      </c>
      <c r="D122" t="e">
        <f t="shared" si="1"/>
        <v>#REF!</v>
      </c>
      <c r="H122" t="s">
        <v>783</v>
      </c>
      <c r="J122" t="s">
        <v>784</v>
      </c>
      <c r="L122" t="e">
        <v>#REF!</v>
      </c>
    </row>
    <row r="123" spans="3:12" ht="12.75">
      <c r="C123" t="e">
        <v>#REF!</v>
      </c>
      <c r="D123" t="e">
        <f t="shared" si="1"/>
        <v>#REF!</v>
      </c>
      <c r="H123" t="s">
        <v>783</v>
      </c>
      <c r="J123" t="s">
        <v>769</v>
      </c>
      <c r="L123" t="e">
        <v>#REF!</v>
      </c>
    </row>
    <row r="124" spans="3:12" ht="12.75">
      <c r="C124" t="e">
        <v>#REF!</v>
      </c>
      <c r="D124" t="e">
        <f t="shared" si="1"/>
        <v>#REF!</v>
      </c>
      <c r="H124" t="s">
        <v>785</v>
      </c>
      <c r="J124" t="e">
        <v>#REF!</v>
      </c>
      <c r="L124" t="e">
        <v>#REF!</v>
      </c>
    </row>
    <row r="125" spans="2:6" ht="12.75">
      <c r="B125">
        <f>+B120+1</f>
        <v>24</v>
      </c>
      <c r="C125" t="e">
        <v>#REF!</v>
      </c>
      <c r="D125" t="e">
        <f t="shared" si="1"/>
        <v>#REF!</v>
      </c>
      <c r="F125" t="e">
        <v>#REF!</v>
      </c>
    </row>
    <row r="126" spans="3:12" ht="12.75">
      <c r="C126" t="e">
        <v>#REF!</v>
      </c>
      <c r="D126" t="e">
        <f t="shared" si="1"/>
        <v>#REF!</v>
      </c>
      <c r="H126" t="s">
        <v>781</v>
      </c>
      <c r="J126" t="s">
        <v>782</v>
      </c>
      <c r="L126" t="e">
        <v>#REF!</v>
      </c>
    </row>
    <row r="127" spans="3:12" ht="12.75">
      <c r="C127" t="e">
        <v>#REF!</v>
      </c>
      <c r="D127" t="e">
        <f t="shared" si="1"/>
        <v>#REF!</v>
      </c>
      <c r="H127" t="s">
        <v>783</v>
      </c>
      <c r="J127" t="s">
        <v>784</v>
      </c>
      <c r="L127" t="e">
        <v>#REF!</v>
      </c>
    </row>
    <row r="128" spans="3:12" ht="12.75">
      <c r="C128" t="e">
        <v>#REF!</v>
      </c>
      <c r="D128" t="e">
        <f t="shared" si="1"/>
        <v>#REF!</v>
      </c>
      <c r="H128" t="s">
        <v>783</v>
      </c>
      <c r="J128" t="s">
        <v>769</v>
      </c>
      <c r="L128" t="e">
        <v>#REF!</v>
      </c>
    </row>
    <row r="129" spans="3:12" ht="12.75">
      <c r="C129" t="e">
        <v>#REF!</v>
      </c>
      <c r="D129" t="e">
        <f t="shared" si="1"/>
        <v>#REF!</v>
      </c>
      <c r="H129" t="s">
        <v>785</v>
      </c>
      <c r="J129" t="e">
        <v>#REF!</v>
      </c>
      <c r="L129" t="e">
        <v>#REF!</v>
      </c>
    </row>
    <row r="130" spans="2:6" ht="12.75">
      <c r="B130">
        <f>+B125+1</f>
        <v>25</v>
      </c>
      <c r="C130" t="e">
        <v>#REF!</v>
      </c>
      <c r="D130" t="e">
        <f t="shared" si="1"/>
        <v>#REF!</v>
      </c>
      <c r="F130" t="e">
        <v>#REF!</v>
      </c>
    </row>
    <row r="131" spans="3:12" ht="12.75">
      <c r="C131" t="e">
        <v>#REF!</v>
      </c>
      <c r="D131" t="e">
        <f t="shared" si="1"/>
        <v>#REF!</v>
      </c>
      <c r="H131" t="s">
        <v>781</v>
      </c>
      <c r="J131" t="s">
        <v>782</v>
      </c>
      <c r="L131" t="e">
        <v>#REF!</v>
      </c>
    </row>
    <row r="132" spans="3:12" ht="12.75">
      <c r="C132" t="e">
        <v>#REF!</v>
      </c>
      <c r="D132" t="e">
        <f t="shared" si="1"/>
        <v>#REF!</v>
      </c>
      <c r="H132" t="s">
        <v>783</v>
      </c>
      <c r="J132" t="s">
        <v>784</v>
      </c>
      <c r="L132" t="e">
        <v>#REF!</v>
      </c>
    </row>
    <row r="133" spans="3:12" ht="12.75">
      <c r="C133" t="e">
        <v>#REF!</v>
      </c>
      <c r="D133" t="e">
        <f t="shared" si="1"/>
        <v>#REF!</v>
      </c>
      <c r="H133" t="s">
        <v>783</v>
      </c>
      <c r="J133" t="s">
        <v>769</v>
      </c>
      <c r="L133" t="e">
        <v>#REF!</v>
      </c>
    </row>
    <row r="134" spans="3:12" ht="12.75">
      <c r="C134" t="e">
        <v>#REF!</v>
      </c>
      <c r="D134" t="e">
        <f t="shared" si="1"/>
        <v>#REF!</v>
      </c>
      <c r="H134" t="s">
        <v>785</v>
      </c>
      <c r="J134" t="e">
        <v>#REF!</v>
      </c>
      <c r="L134" t="e">
        <v>#REF!</v>
      </c>
    </row>
    <row r="135" spans="2:6" ht="12.75">
      <c r="B135">
        <f>+B130+1</f>
        <v>26</v>
      </c>
      <c r="C135" t="e">
        <v>#REF!</v>
      </c>
      <c r="D135" t="e">
        <f t="shared" si="1"/>
        <v>#REF!</v>
      </c>
      <c r="F135" t="e">
        <v>#REF!</v>
      </c>
    </row>
    <row r="136" spans="3:12" ht="12.75">
      <c r="C136" t="e">
        <v>#REF!</v>
      </c>
      <c r="D136" t="e">
        <f t="shared" si="1"/>
        <v>#REF!</v>
      </c>
      <c r="H136" t="s">
        <v>781</v>
      </c>
      <c r="J136" t="s">
        <v>782</v>
      </c>
      <c r="L136" t="e">
        <v>#REF!</v>
      </c>
    </row>
    <row r="137" spans="3:12" ht="12.75">
      <c r="C137" t="e">
        <v>#REF!</v>
      </c>
      <c r="D137" t="e">
        <f t="shared" si="1"/>
        <v>#REF!</v>
      </c>
      <c r="H137" t="s">
        <v>783</v>
      </c>
      <c r="J137" t="s">
        <v>784</v>
      </c>
      <c r="L137" t="e">
        <v>#REF!</v>
      </c>
    </row>
    <row r="138" spans="3:12" ht="12.75">
      <c r="C138" t="e">
        <v>#REF!</v>
      </c>
      <c r="D138" t="e">
        <f t="shared" si="1"/>
        <v>#REF!</v>
      </c>
      <c r="H138" t="s">
        <v>783</v>
      </c>
      <c r="J138" t="s">
        <v>769</v>
      </c>
      <c r="L138" t="e">
        <v>#REF!</v>
      </c>
    </row>
    <row r="139" spans="3:12" ht="12.75">
      <c r="C139" t="e">
        <v>#REF!</v>
      </c>
      <c r="D139" t="e">
        <f t="shared" si="1"/>
        <v>#REF!</v>
      </c>
      <c r="H139" t="s">
        <v>785</v>
      </c>
      <c r="J139" t="e">
        <v>#REF!</v>
      </c>
      <c r="L139" t="e">
        <v>#REF!</v>
      </c>
    </row>
    <row r="140" spans="2:6" ht="12.75">
      <c r="B140">
        <f>+B135+1</f>
        <v>27</v>
      </c>
      <c r="C140" t="e">
        <v>#REF!</v>
      </c>
      <c r="D140" t="e">
        <f t="shared" si="1"/>
        <v>#REF!</v>
      </c>
      <c r="F140" t="e">
        <v>#REF!</v>
      </c>
    </row>
    <row r="141" spans="3:12" ht="12.75">
      <c r="C141" t="e">
        <v>#REF!</v>
      </c>
      <c r="D141" t="e">
        <f t="shared" si="1"/>
        <v>#REF!</v>
      </c>
      <c r="H141" t="s">
        <v>781</v>
      </c>
      <c r="J141" t="s">
        <v>782</v>
      </c>
      <c r="L141" t="e">
        <v>#REF!</v>
      </c>
    </row>
    <row r="142" spans="3:12" ht="12.75">
      <c r="C142" t="e">
        <v>#REF!</v>
      </c>
      <c r="D142" t="e">
        <f t="shared" si="1"/>
        <v>#REF!</v>
      </c>
      <c r="H142" t="s">
        <v>783</v>
      </c>
      <c r="J142" t="s">
        <v>784</v>
      </c>
      <c r="L142" t="e">
        <v>#REF!</v>
      </c>
    </row>
    <row r="143" spans="3:12" ht="12.75">
      <c r="C143" t="e">
        <v>#REF!</v>
      </c>
      <c r="D143" t="e">
        <f aca="true" t="shared" si="2" ref="D143:D206">IF(AND(ISBLANK(L143),C143="X"),"YES",IF(L143=0,"NO",IF(C143="X","YES","NO")))</f>
        <v>#REF!</v>
      </c>
      <c r="H143" t="s">
        <v>783</v>
      </c>
      <c r="J143" t="s">
        <v>769</v>
      </c>
      <c r="L143" t="e">
        <v>#REF!</v>
      </c>
    </row>
    <row r="144" spans="3:12" ht="12.75">
      <c r="C144" t="e">
        <v>#REF!</v>
      </c>
      <c r="D144" t="e">
        <f t="shared" si="2"/>
        <v>#REF!</v>
      </c>
      <c r="H144" t="s">
        <v>785</v>
      </c>
      <c r="J144" t="e">
        <v>#REF!</v>
      </c>
      <c r="L144" t="e">
        <v>#REF!</v>
      </c>
    </row>
    <row r="145" spans="2:6" ht="12.75">
      <c r="B145">
        <f>+B140+1</f>
        <v>28</v>
      </c>
      <c r="C145" t="e">
        <v>#REF!</v>
      </c>
      <c r="D145" t="e">
        <f t="shared" si="2"/>
        <v>#REF!</v>
      </c>
      <c r="F145" t="e">
        <v>#REF!</v>
      </c>
    </row>
    <row r="146" spans="3:12" ht="12.75">
      <c r="C146" t="e">
        <v>#REF!</v>
      </c>
      <c r="D146" t="e">
        <f t="shared" si="2"/>
        <v>#REF!</v>
      </c>
      <c r="H146" t="s">
        <v>781</v>
      </c>
      <c r="J146" t="s">
        <v>782</v>
      </c>
      <c r="L146" t="e">
        <v>#REF!</v>
      </c>
    </row>
    <row r="147" spans="3:12" ht="12.75">
      <c r="C147" t="e">
        <v>#REF!</v>
      </c>
      <c r="D147" t="e">
        <f t="shared" si="2"/>
        <v>#REF!</v>
      </c>
      <c r="H147" t="s">
        <v>783</v>
      </c>
      <c r="J147" t="s">
        <v>784</v>
      </c>
      <c r="L147" t="e">
        <v>#REF!</v>
      </c>
    </row>
    <row r="148" spans="3:12" ht="12.75">
      <c r="C148" t="e">
        <v>#REF!</v>
      </c>
      <c r="D148" t="e">
        <f t="shared" si="2"/>
        <v>#REF!</v>
      </c>
      <c r="H148" t="s">
        <v>783</v>
      </c>
      <c r="J148" t="s">
        <v>769</v>
      </c>
      <c r="L148" t="e">
        <v>#REF!</v>
      </c>
    </row>
    <row r="149" spans="3:12" ht="12.75">
      <c r="C149" t="e">
        <v>#REF!</v>
      </c>
      <c r="D149" t="e">
        <f t="shared" si="2"/>
        <v>#REF!</v>
      </c>
      <c r="H149" t="s">
        <v>785</v>
      </c>
      <c r="J149" t="e">
        <v>#REF!</v>
      </c>
      <c r="L149" t="e">
        <v>#REF!</v>
      </c>
    </row>
    <row r="150" spans="2:6" ht="12.75">
      <c r="B150">
        <f>+B145+1</f>
        <v>29</v>
      </c>
      <c r="C150" t="e">
        <v>#REF!</v>
      </c>
      <c r="D150" t="e">
        <f t="shared" si="2"/>
        <v>#REF!</v>
      </c>
      <c r="F150" t="e">
        <v>#REF!</v>
      </c>
    </row>
    <row r="151" spans="3:12" ht="12.75">
      <c r="C151" t="e">
        <v>#REF!</v>
      </c>
      <c r="D151" t="e">
        <f t="shared" si="2"/>
        <v>#REF!</v>
      </c>
      <c r="H151" t="s">
        <v>781</v>
      </c>
      <c r="J151" t="s">
        <v>782</v>
      </c>
      <c r="L151" t="e">
        <v>#REF!</v>
      </c>
    </row>
    <row r="152" spans="3:12" ht="12.75">
      <c r="C152" t="e">
        <v>#REF!</v>
      </c>
      <c r="D152" t="e">
        <f t="shared" si="2"/>
        <v>#REF!</v>
      </c>
      <c r="H152" t="s">
        <v>783</v>
      </c>
      <c r="J152" t="s">
        <v>784</v>
      </c>
      <c r="L152" t="e">
        <v>#REF!</v>
      </c>
    </row>
    <row r="153" spans="3:12" ht="12.75">
      <c r="C153" t="e">
        <v>#REF!</v>
      </c>
      <c r="D153" t="e">
        <f t="shared" si="2"/>
        <v>#REF!</v>
      </c>
      <c r="H153" t="s">
        <v>783</v>
      </c>
      <c r="J153" t="s">
        <v>769</v>
      </c>
      <c r="L153" t="e">
        <v>#REF!</v>
      </c>
    </row>
    <row r="154" spans="3:12" ht="12.75">
      <c r="C154" t="e">
        <v>#REF!</v>
      </c>
      <c r="D154" t="e">
        <f t="shared" si="2"/>
        <v>#REF!</v>
      </c>
      <c r="H154" t="s">
        <v>785</v>
      </c>
      <c r="J154" t="e">
        <v>#REF!</v>
      </c>
      <c r="L154" t="e">
        <v>#REF!</v>
      </c>
    </row>
    <row r="155" spans="2:6" ht="12.75">
      <c r="B155">
        <f>+B150+1</f>
        <v>30</v>
      </c>
      <c r="C155" t="e">
        <v>#REF!</v>
      </c>
      <c r="D155" t="e">
        <f t="shared" si="2"/>
        <v>#REF!</v>
      </c>
      <c r="F155" t="e">
        <v>#REF!</v>
      </c>
    </row>
    <row r="156" spans="3:12" ht="12.75">
      <c r="C156" t="e">
        <v>#REF!</v>
      </c>
      <c r="D156" t="e">
        <f t="shared" si="2"/>
        <v>#REF!</v>
      </c>
      <c r="H156" t="s">
        <v>781</v>
      </c>
      <c r="J156" t="s">
        <v>782</v>
      </c>
      <c r="L156" t="e">
        <v>#REF!</v>
      </c>
    </row>
    <row r="157" spans="3:12" ht="12.75">
      <c r="C157" t="e">
        <v>#REF!</v>
      </c>
      <c r="D157" t="e">
        <f t="shared" si="2"/>
        <v>#REF!</v>
      </c>
      <c r="H157" t="s">
        <v>783</v>
      </c>
      <c r="J157" t="s">
        <v>784</v>
      </c>
      <c r="L157" t="e">
        <v>#REF!</v>
      </c>
    </row>
    <row r="158" spans="3:12" ht="12.75">
      <c r="C158" t="e">
        <v>#REF!</v>
      </c>
      <c r="D158" t="e">
        <f t="shared" si="2"/>
        <v>#REF!</v>
      </c>
      <c r="H158" t="s">
        <v>783</v>
      </c>
      <c r="J158" t="s">
        <v>769</v>
      </c>
      <c r="L158" t="e">
        <v>#REF!</v>
      </c>
    </row>
    <row r="159" spans="3:12" ht="12.75">
      <c r="C159" t="e">
        <v>#REF!</v>
      </c>
      <c r="D159" t="e">
        <f t="shared" si="2"/>
        <v>#REF!</v>
      </c>
      <c r="H159" t="s">
        <v>785</v>
      </c>
      <c r="J159" t="e">
        <v>#REF!</v>
      </c>
      <c r="L159" t="e">
        <v>#REF!</v>
      </c>
    </row>
    <row r="160" spans="2:6" ht="12.75">
      <c r="B160">
        <f>+B155+1</f>
        <v>31</v>
      </c>
      <c r="C160" t="e">
        <v>#REF!</v>
      </c>
      <c r="D160" t="e">
        <f t="shared" si="2"/>
        <v>#REF!</v>
      </c>
      <c r="F160" t="e">
        <v>#REF!</v>
      </c>
    </row>
    <row r="161" spans="3:12" ht="12.75">
      <c r="C161" t="e">
        <v>#REF!</v>
      </c>
      <c r="D161" t="e">
        <f t="shared" si="2"/>
        <v>#REF!</v>
      </c>
      <c r="H161" t="s">
        <v>781</v>
      </c>
      <c r="J161" t="s">
        <v>782</v>
      </c>
      <c r="L161" t="e">
        <v>#REF!</v>
      </c>
    </row>
    <row r="162" spans="3:12" ht="12.75">
      <c r="C162" t="e">
        <v>#REF!</v>
      </c>
      <c r="D162" t="e">
        <f t="shared" si="2"/>
        <v>#REF!</v>
      </c>
      <c r="H162" t="s">
        <v>783</v>
      </c>
      <c r="J162" t="s">
        <v>784</v>
      </c>
      <c r="L162" t="e">
        <v>#REF!</v>
      </c>
    </row>
    <row r="163" spans="3:12" ht="12.75">
      <c r="C163" t="e">
        <v>#REF!</v>
      </c>
      <c r="D163" t="e">
        <f t="shared" si="2"/>
        <v>#REF!</v>
      </c>
      <c r="H163" t="s">
        <v>783</v>
      </c>
      <c r="J163" t="s">
        <v>769</v>
      </c>
      <c r="L163" t="e">
        <v>#REF!</v>
      </c>
    </row>
    <row r="164" spans="3:12" ht="12.75">
      <c r="C164" t="e">
        <v>#REF!</v>
      </c>
      <c r="D164" t="e">
        <f t="shared" si="2"/>
        <v>#REF!</v>
      </c>
      <c r="H164" t="s">
        <v>785</v>
      </c>
      <c r="J164" t="e">
        <v>#REF!</v>
      </c>
      <c r="L164" t="e">
        <v>#REF!</v>
      </c>
    </row>
    <row r="165" spans="2:6" ht="12.75">
      <c r="B165">
        <f>+B160+1</f>
        <v>32</v>
      </c>
      <c r="C165" t="e">
        <v>#REF!</v>
      </c>
      <c r="D165" t="e">
        <f t="shared" si="2"/>
        <v>#REF!</v>
      </c>
      <c r="F165" t="e">
        <v>#REF!</v>
      </c>
    </row>
    <row r="166" spans="3:12" ht="12.75">
      <c r="C166" t="e">
        <v>#REF!</v>
      </c>
      <c r="D166" t="e">
        <f t="shared" si="2"/>
        <v>#REF!</v>
      </c>
      <c r="H166" t="s">
        <v>781</v>
      </c>
      <c r="J166" t="s">
        <v>782</v>
      </c>
      <c r="L166" t="e">
        <v>#REF!</v>
      </c>
    </row>
    <row r="167" spans="3:12" ht="12.75">
      <c r="C167" t="e">
        <v>#REF!</v>
      </c>
      <c r="D167" t="e">
        <f t="shared" si="2"/>
        <v>#REF!</v>
      </c>
      <c r="H167" t="s">
        <v>783</v>
      </c>
      <c r="J167" t="s">
        <v>784</v>
      </c>
      <c r="L167" t="e">
        <v>#REF!</v>
      </c>
    </row>
    <row r="168" spans="3:12" ht="12.75">
      <c r="C168" t="e">
        <v>#REF!</v>
      </c>
      <c r="D168" t="e">
        <f t="shared" si="2"/>
        <v>#REF!</v>
      </c>
      <c r="H168" t="s">
        <v>783</v>
      </c>
      <c r="J168" t="s">
        <v>769</v>
      </c>
      <c r="L168" t="e">
        <v>#REF!</v>
      </c>
    </row>
    <row r="169" spans="3:12" ht="12.75">
      <c r="C169" t="e">
        <v>#REF!</v>
      </c>
      <c r="D169" t="e">
        <f t="shared" si="2"/>
        <v>#REF!</v>
      </c>
      <c r="H169" t="s">
        <v>785</v>
      </c>
      <c r="J169" t="e">
        <v>#REF!</v>
      </c>
      <c r="L169" t="e">
        <v>#REF!</v>
      </c>
    </row>
    <row r="170" spans="2:6" ht="12.75">
      <c r="B170">
        <f>+B165+1</f>
        <v>33</v>
      </c>
      <c r="C170" t="e">
        <v>#REF!</v>
      </c>
      <c r="D170" t="e">
        <f t="shared" si="2"/>
        <v>#REF!</v>
      </c>
      <c r="F170" t="e">
        <v>#REF!</v>
      </c>
    </row>
    <row r="171" spans="3:12" ht="12.75">
      <c r="C171" t="e">
        <v>#REF!</v>
      </c>
      <c r="D171" t="e">
        <f t="shared" si="2"/>
        <v>#REF!</v>
      </c>
      <c r="H171" t="s">
        <v>781</v>
      </c>
      <c r="J171" t="s">
        <v>782</v>
      </c>
      <c r="L171" t="e">
        <v>#REF!</v>
      </c>
    </row>
    <row r="172" spans="3:12" ht="12.75">
      <c r="C172" t="e">
        <v>#REF!</v>
      </c>
      <c r="D172" t="e">
        <f t="shared" si="2"/>
        <v>#REF!</v>
      </c>
      <c r="H172" t="s">
        <v>783</v>
      </c>
      <c r="J172" t="s">
        <v>784</v>
      </c>
      <c r="L172" t="e">
        <v>#REF!</v>
      </c>
    </row>
    <row r="173" spans="3:12" ht="12.75">
      <c r="C173" t="e">
        <v>#REF!</v>
      </c>
      <c r="D173" t="e">
        <f t="shared" si="2"/>
        <v>#REF!</v>
      </c>
      <c r="H173" t="s">
        <v>783</v>
      </c>
      <c r="J173" t="s">
        <v>769</v>
      </c>
      <c r="L173" t="e">
        <v>#REF!</v>
      </c>
    </row>
    <row r="174" spans="3:12" ht="12.75">
      <c r="C174" t="e">
        <v>#REF!</v>
      </c>
      <c r="D174" t="e">
        <f t="shared" si="2"/>
        <v>#REF!</v>
      </c>
      <c r="H174" t="s">
        <v>785</v>
      </c>
      <c r="J174" t="e">
        <v>#REF!</v>
      </c>
      <c r="L174" t="e">
        <v>#REF!</v>
      </c>
    </row>
    <row r="175" spans="2:6" ht="12.75">
      <c r="B175">
        <f>+B170+1</f>
        <v>34</v>
      </c>
      <c r="C175" t="e">
        <v>#REF!</v>
      </c>
      <c r="D175" t="e">
        <f t="shared" si="2"/>
        <v>#REF!</v>
      </c>
      <c r="F175" t="e">
        <v>#REF!</v>
      </c>
    </row>
    <row r="176" spans="3:12" ht="12.75">
      <c r="C176" t="e">
        <v>#REF!</v>
      </c>
      <c r="D176" t="e">
        <f t="shared" si="2"/>
        <v>#REF!</v>
      </c>
      <c r="H176" t="s">
        <v>781</v>
      </c>
      <c r="J176" t="s">
        <v>782</v>
      </c>
      <c r="L176" t="e">
        <v>#REF!</v>
      </c>
    </row>
    <row r="177" spans="3:12" ht="12.75">
      <c r="C177" t="e">
        <v>#REF!</v>
      </c>
      <c r="D177" t="e">
        <f t="shared" si="2"/>
        <v>#REF!</v>
      </c>
      <c r="H177" t="s">
        <v>783</v>
      </c>
      <c r="J177" t="s">
        <v>784</v>
      </c>
      <c r="L177" t="e">
        <v>#REF!</v>
      </c>
    </row>
    <row r="178" spans="3:12" ht="12.75">
      <c r="C178" t="e">
        <v>#REF!</v>
      </c>
      <c r="D178" t="e">
        <f t="shared" si="2"/>
        <v>#REF!</v>
      </c>
      <c r="H178" t="s">
        <v>783</v>
      </c>
      <c r="J178" t="s">
        <v>769</v>
      </c>
      <c r="L178" t="e">
        <v>#REF!</v>
      </c>
    </row>
    <row r="179" spans="3:12" ht="12.75">
      <c r="C179" t="e">
        <v>#REF!</v>
      </c>
      <c r="D179" t="e">
        <f t="shared" si="2"/>
        <v>#REF!</v>
      </c>
      <c r="H179" t="s">
        <v>785</v>
      </c>
      <c r="J179" t="e">
        <v>#REF!</v>
      </c>
      <c r="L179" t="e">
        <v>#REF!</v>
      </c>
    </row>
    <row r="180" spans="2:6" ht="12.75">
      <c r="B180">
        <f>+B175+1</f>
        <v>35</v>
      </c>
      <c r="C180" t="e">
        <v>#REF!</v>
      </c>
      <c r="D180" t="e">
        <f t="shared" si="2"/>
        <v>#REF!</v>
      </c>
      <c r="F180" t="e">
        <v>#REF!</v>
      </c>
    </row>
    <row r="181" spans="3:12" ht="12.75">
      <c r="C181" t="e">
        <v>#REF!</v>
      </c>
      <c r="D181" t="e">
        <f t="shared" si="2"/>
        <v>#REF!</v>
      </c>
      <c r="H181" t="s">
        <v>781</v>
      </c>
      <c r="J181" t="s">
        <v>782</v>
      </c>
      <c r="L181" t="e">
        <v>#REF!</v>
      </c>
    </row>
    <row r="182" spans="3:12" ht="12.75">
      <c r="C182" t="e">
        <v>#REF!</v>
      </c>
      <c r="D182" t="e">
        <f t="shared" si="2"/>
        <v>#REF!</v>
      </c>
      <c r="H182" t="s">
        <v>783</v>
      </c>
      <c r="J182" t="s">
        <v>784</v>
      </c>
      <c r="L182" t="e">
        <v>#REF!</v>
      </c>
    </row>
    <row r="183" spans="3:12" ht="12.75">
      <c r="C183" t="e">
        <v>#REF!</v>
      </c>
      <c r="D183" t="e">
        <f t="shared" si="2"/>
        <v>#REF!</v>
      </c>
      <c r="H183" t="s">
        <v>783</v>
      </c>
      <c r="J183" t="s">
        <v>769</v>
      </c>
      <c r="L183" t="e">
        <v>#REF!</v>
      </c>
    </row>
    <row r="184" spans="3:12" ht="12.75">
      <c r="C184" t="e">
        <v>#REF!</v>
      </c>
      <c r="D184" t="e">
        <f t="shared" si="2"/>
        <v>#REF!</v>
      </c>
      <c r="H184" t="s">
        <v>785</v>
      </c>
      <c r="J184" t="e">
        <v>#REF!</v>
      </c>
      <c r="L184" t="e">
        <v>#REF!</v>
      </c>
    </row>
    <row r="185" spans="2:6" ht="12.75">
      <c r="B185">
        <f>+B180+1</f>
        <v>36</v>
      </c>
      <c r="C185" t="e">
        <v>#REF!</v>
      </c>
      <c r="D185" t="e">
        <f t="shared" si="2"/>
        <v>#REF!</v>
      </c>
      <c r="F185" t="e">
        <v>#REF!</v>
      </c>
    </row>
    <row r="186" spans="3:12" ht="12.75">
      <c r="C186" t="e">
        <v>#REF!</v>
      </c>
      <c r="D186" t="e">
        <f t="shared" si="2"/>
        <v>#REF!</v>
      </c>
      <c r="H186" t="s">
        <v>781</v>
      </c>
      <c r="J186" t="s">
        <v>782</v>
      </c>
      <c r="L186" t="e">
        <v>#REF!</v>
      </c>
    </row>
    <row r="187" spans="3:12" ht="12.75">
      <c r="C187" t="e">
        <v>#REF!</v>
      </c>
      <c r="D187" t="e">
        <f t="shared" si="2"/>
        <v>#REF!</v>
      </c>
      <c r="H187" t="s">
        <v>783</v>
      </c>
      <c r="J187" t="s">
        <v>784</v>
      </c>
      <c r="L187" t="e">
        <v>#REF!</v>
      </c>
    </row>
    <row r="188" spans="3:12" ht="12.75">
      <c r="C188" t="e">
        <v>#REF!</v>
      </c>
      <c r="D188" t="e">
        <f t="shared" si="2"/>
        <v>#REF!</v>
      </c>
      <c r="H188" t="s">
        <v>783</v>
      </c>
      <c r="J188" t="s">
        <v>769</v>
      </c>
      <c r="L188" t="e">
        <v>#REF!</v>
      </c>
    </row>
    <row r="189" spans="3:12" ht="12.75">
      <c r="C189" t="e">
        <v>#REF!</v>
      </c>
      <c r="D189" t="e">
        <f t="shared" si="2"/>
        <v>#REF!</v>
      </c>
      <c r="H189" t="s">
        <v>785</v>
      </c>
      <c r="J189" t="e">
        <v>#REF!</v>
      </c>
      <c r="L189" t="e">
        <v>#REF!</v>
      </c>
    </row>
    <row r="190" spans="2:6" ht="12.75">
      <c r="B190">
        <f>+B185+1</f>
        <v>37</v>
      </c>
      <c r="C190" t="e">
        <v>#REF!</v>
      </c>
      <c r="D190" t="e">
        <f t="shared" si="2"/>
        <v>#REF!</v>
      </c>
      <c r="F190" t="e">
        <v>#REF!</v>
      </c>
    </row>
    <row r="191" spans="3:12" ht="12.75">
      <c r="C191" t="e">
        <v>#REF!</v>
      </c>
      <c r="D191" t="e">
        <f t="shared" si="2"/>
        <v>#REF!</v>
      </c>
      <c r="H191" t="s">
        <v>781</v>
      </c>
      <c r="J191" t="s">
        <v>782</v>
      </c>
      <c r="L191" t="e">
        <v>#REF!</v>
      </c>
    </row>
    <row r="192" spans="3:12" ht="12.75">
      <c r="C192" t="e">
        <v>#REF!</v>
      </c>
      <c r="D192" t="e">
        <f t="shared" si="2"/>
        <v>#REF!</v>
      </c>
      <c r="H192" t="s">
        <v>783</v>
      </c>
      <c r="J192" t="s">
        <v>784</v>
      </c>
      <c r="L192" t="e">
        <v>#REF!</v>
      </c>
    </row>
    <row r="193" spans="3:12" ht="12.75">
      <c r="C193" t="e">
        <v>#REF!</v>
      </c>
      <c r="D193" t="e">
        <f t="shared" si="2"/>
        <v>#REF!</v>
      </c>
      <c r="H193" t="s">
        <v>783</v>
      </c>
      <c r="J193" t="s">
        <v>769</v>
      </c>
      <c r="L193" t="e">
        <v>#REF!</v>
      </c>
    </row>
    <row r="194" spans="3:12" ht="12.75">
      <c r="C194" t="e">
        <v>#REF!</v>
      </c>
      <c r="D194" t="e">
        <f t="shared" si="2"/>
        <v>#REF!</v>
      </c>
      <c r="H194" t="s">
        <v>785</v>
      </c>
      <c r="J194" t="e">
        <v>#REF!</v>
      </c>
      <c r="L194" t="e">
        <v>#REF!</v>
      </c>
    </row>
    <row r="195" spans="2:6" ht="12.75">
      <c r="B195">
        <f>+B190+1</f>
        <v>38</v>
      </c>
      <c r="C195" t="e">
        <v>#REF!</v>
      </c>
      <c r="D195" t="e">
        <f t="shared" si="2"/>
        <v>#REF!</v>
      </c>
      <c r="F195" t="e">
        <v>#REF!</v>
      </c>
    </row>
    <row r="196" spans="3:12" ht="12.75">
      <c r="C196" t="e">
        <v>#REF!</v>
      </c>
      <c r="D196" t="e">
        <f t="shared" si="2"/>
        <v>#REF!</v>
      </c>
      <c r="H196" t="s">
        <v>781</v>
      </c>
      <c r="J196" t="s">
        <v>782</v>
      </c>
      <c r="L196" t="e">
        <v>#REF!</v>
      </c>
    </row>
    <row r="197" spans="3:12" ht="12.75">
      <c r="C197" t="e">
        <v>#REF!</v>
      </c>
      <c r="D197" t="e">
        <f t="shared" si="2"/>
        <v>#REF!</v>
      </c>
      <c r="H197" t="s">
        <v>783</v>
      </c>
      <c r="J197" t="s">
        <v>784</v>
      </c>
      <c r="L197" t="e">
        <v>#REF!</v>
      </c>
    </row>
    <row r="198" spans="3:12" ht="12.75">
      <c r="C198" t="e">
        <v>#REF!</v>
      </c>
      <c r="D198" t="e">
        <f t="shared" si="2"/>
        <v>#REF!</v>
      </c>
      <c r="H198" t="s">
        <v>783</v>
      </c>
      <c r="J198" t="s">
        <v>769</v>
      </c>
      <c r="L198" t="e">
        <v>#REF!</v>
      </c>
    </row>
    <row r="199" spans="3:12" ht="12.75">
      <c r="C199" t="e">
        <v>#REF!</v>
      </c>
      <c r="D199" t="e">
        <f t="shared" si="2"/>
        <v>#REF!</v>
      </c>
      <c r="H199" t="s">
        <v>785</v>
      </c>
      <c r="J199" t="e">
        <v>#REF!</v>
      </c>
      <c r="L199" t="e">
        <v>#REF!</v>
      </c>
    </row>
    <row r="200" spans="2:6" ht="12.75">
      <c r="B200">
        <f>+B195+1</f>
        <v>39</v>
      </c>
      <c r="C200" t="e">
        <v>#REF!</v>
      </c>
      <c r="D200" t="e">
        <f t="shared" si="2"/>
        <v>#REF!</v>
      </c>
      <c r="F200" t="e">
        <v>#REF!</v>
      </c>
    </row>
    <row r="201" spans="3:12" ht="12.75">
      <c r="C201" t="e">
        <v>#REF!</v>
      </c>
      <c r="D201" t="e">
        <f t="shared" si="2"/>
        <v>#REF!</v>
      </c>
      <c r="H201" t="s">
        <v>781</v>
      </c>
      <c r="J201" t="s">
        <v>782</v>
      </c>
      <c r="L201" t="e">
        <v>#REF!</v>
      </c>
    </row>
    <row r="202" spans="3:12" ht="12.75">
      <c r="C202" t="e">
        <v>#REF!</v>
      </c>
      <c r="D202" t="e">
        <f t="shared" si="2"/>
        <v>#REF!</v>
      </c>
      <c r="H202" t="s">
        <v>783</v>
      </c>
      <c r="J202" t="s">
        <v>784</v>
      </c>
      <c r="L202" t="e">
        <v>#REF!</v>
      </c>
    </row>
    <row r="203" spans="3:12" ht="12.75">
      <c r="C203" t="e">
        <v>#REF!</v>
      </c>
      <c r="D203" t="e">
        <f t="shared" si="2"/>
        <v>#REF!</v>
      </c>
      <c r="H203" t="s">
        <v>783</v>
      </c>
      <c r="J203" t="s">
        <v>769</v>
      </c>
      <c r="L203" t="e">
        <v>#REF!</v>
      </c>
    </row>
    <row r="204" spans="3:12" ht="12.75">
      <c r="C204" t="e">
        <v>#REF!</v>
      </c>
      <c r="D204" t="e">
        <f t="shared" si="2"/>
        <v>#REF!</v>
      </c>
      <c r="H204" t="s">
        <v>785</v>
      </c>
      <c r="J204" t="e">
        <v>#REF!</v>
      </c>
      <c r="L204" t="e">
        <v>#REF!</v>
      </c>
    </row>
    <row r="205" spans="2:4" ht="12.75">
      <c r="B205">
        <f>+B200+1</f>
        <v>40</v>
      </c>
      <c r="C205" t="e">
        <v>#REF!</v>
      </c>
      <c r="D205" t="e">
        <f t="shared" si="2"/>
        <v>#REF!</v>
      </c>
    </row>
    <row r="206" spans="3:13" ht="12.75">
      <c r="C206" t="e">
        <v>#REF!</v>
      </c>
      <c r="D206" t="e">
        <f t="shared" si="2"/>
        <v>#REF!</v>
      </c>
      <c r="H206" t="s">
        <v>781</v>
      </c>
      <c r="J206" t="s">
        <v>782</v>
      </c>
      <c r="M206">
        <f>L206*(1+$M$11)</f>
        <v>0</v>
      </c>
    </row>
    <row r="207" spans="3:13" ht="12.75">
      <c r="C207" t="e">
        <v>#REF!</v>
      </c>
      <c r="D207" t="e">
        <f aca="true" t="shared" si="3" ref="D207:D270">IF(AND(ISBLANK(L207),C207="X"),"YES",IF(L207=0,"NO",IF(C207="X","YES","NO")))</f>
        <v>#REF!</v>
      </c>
      <c r="H207" t="s">
        <v>783</v>
      </c>
      <c r="J207" t="s">
        <v>784</v>
      </c>
      <c r="M207">
        <f>L207*(1+$M$11)</f>
        <v>0</v>
      </c>
    </row>
    <row r="208" spans="3:12" ht="12.75">
      <c r="C208" t="e">
        <v>#REF!</v>
      </c>
      <c r="D208" t="e">
        <f t="shared" si="3"/>
        <v>#REF!</v>
      </c>
      <c r="H208" t="s">
        <v>783</v>
      </c>
      <c r="J208" t="s">
        <v>769</v>
      </c>
      <c r="L208" t="e">
        <v>#REF!</v>
      </c>
    </row>
    <row r="209" spans="3:4" ht="12.75">
      <c r="C209" t="e">
        <v>#REF!</v>
      </c>
      <c r="D209" t="e">
        <f t="shared" si="3"/>
        <v>#REF!</v>
      </c>
    </row>
    <row r="210" spans="2:6" ht="12.75">
      <c r="B210">
        <f>+B205+1</f>
        <v>41</v>
      </c>
      <c r="C210" t="e">
        <v>#REF!</v>
      </c>
      <c r="D210" t="e">
        <f t="shared" si="3"/>
        <v>#REF!</v>
      </c>
      <c r="F210" t="e">
        <v>#REF!</v>
      </c>
    </row>
    <row r="211" spans="3:12" ht="12.75">
      <c r="C211" t="e">
        <v>#REF!</v>
      </c>
      <c r="D211" t="e">
        <f t="shared" si="3"/>
        <v>#REF!</v>
      </c>
      <c r="H211" t="s">
        <v>781</v>
      </c>
      <c r="J211" t="s">
        <v>782</v>
      </c>
      <c r="L211" t="e">
        <v>#REF!</v>
      </c>
    </row>
    <row r="212" spans="3:12" ht="12.75">
      <c r="C212" t="e">
        <v>#REF!</v>
      </c>
      <c r="D212" t="e">
        <f t="shared" si="3"/>
        <v>#REF!</v>
      </c>
      <c r="H212" t="s">
        <v>783</v>
      </c>
      <c r="J212" t="s">
        <v>784</v>
      </c>
      <c r="L212" t="e">
        <v>#REF!</v>
      </c>
    </row>
    <row r="213" spans="3:12" ht="12.75">
      <c r="C213" t="e">
        <v>#REF!</v>
      </c>
      <c r="D213" t="e">
        <f t="shared" si="3"/>
        <v>#REF!</v>
      </c>
      <c r="H213" t="s">
        <v>783</v>
      </c>
      <c r="J213" t="s">
        <v>769</v>
      </c>
      <c r="L213" t="e">
        <v>#REF!</v>
      </c>
    </row>
    <row r="214" spans="3:12" ht="12.75">
      <c r="C214" t="e">
        <v>#REF!</v>
      </c>
      <c r="D214" t="e">
        <f t="shared" si="3"/>
        <v>#REF!</v>
      </c>
      <c r="H214" t="s">
        <v>785</v>
      </c>
      <c r="J214" t="e">
        <v>#REF!</v>
      </c>
      <c r="L214" t="e">
        <v>#REF!</v>
      </c>
    </row>
    <row r="215" spans="2:6" ht="12.75">
      <c r="B215">
        <f>+B210+1</f>
        <v>42</v>
      </c>
      <c r="C215" t="e">
        <v>#REF!</v>
      </c>
      <c r="D215" t="e">
        <f t="shared" si="3"/>
        <v>#REF!</v>
      </c>
      <c r="F215" t="e">
        <v>#REF!</v>
      </c>
    </row>
    <row r="216" spans="3:12" ht="12.75">
      <c r="C216" t="e">
        <v>#REF!</v>
      </c>
      <c r="D216" t="e">
        <f t="shared" si="3"/>
        <v>#REF!</v>
      </c>
      <c r="H216" t="s">
        <v>781</v>
      </c>
      <c r="J216" t="s">
        <v>782</v>
      </c>
      <c r="L216" t="e">
        <v>#REF!</v>
      </c>
    </row>
    <row r="217" spans="3:12" ht="12.75">
      <c r="C217" t="e">
        <v>#REF!</v>
      </c>
      <c r="D217" t="e">
        <f t="shared" si="3"/>
        <v>#REF!</v>
      </c>
      <c r="H217" t="s">
        <v>783</v>
      </c>
      <c r="J217" t="s">
        <v>784</v>
      </c>
      <c r="L217" t="e">
        <v>#REF!</v>
      </c>
    </row>
    <row r="218" spans="3:12" ht="12.75">
      <c r="C218" t="e">
        <v>#REF!</v>
      </c>
      <c r="D218" t="e">
        <f t="shared" si="3"/>
        <v>#REF!</v>
      </c>
      <c r="H218" t="s">
        <v>783</v>
      </c>
      <c r="J218" t="s">
        <v>769</v>
      </c>
      <c r="L218" t="e">
        <v>#REF!</v>
      </c>
    </row>
    <row r="219" spans="3:12" ht="12.75">
      <c r="C219" t="e">
        <v>#REF!</v>
      </c>
      <c r="D219" t="e">
        <f t="shared" si="3"/>
        <v>#REF!</v>
      </c>
      <c r="H219" t="s">
        <v>785</v>
      </c>
      <c r="J219" t="e">
        <v>#REF!</v>
      </c>
      <c r="L219" t="e">
        <v>#REF!</v>
      </c>
    </row>
    <row r="220" spans="2:6" ht="12.75">
      <c r="B220">
        <f>+B215+1</f>
        <v>43</v>
      </c>
      <c r="C220" t="e">
        <v>#REF!</v>
      </c>
      <c r="D220" t="e">
        <f t="shared" si="3"/>
        <v>#REF!</v>
      </c>
      <c r="F220" t="e">
        <v>#REF!</v>
      </c>
    </row>
    <row r="221" spans="3:12" ht="12.75">
      <c r="C221" t="e">
        <v>#REF!</v>
      </c>
      <c r="D221" t="e">
        <f t="shared" si="3"/>
        <v>#REF!</v>
      </c>
      <c r="H221" t="s">
        <v>781</v>
      </c>
      <c r="J221" t="s">
        <v>782</v>
      </c>
      <c r="L221" t="e">
        <v>#REF!</v>
      </c>
    </row>
    <row r="222" spans="3:12" ht="12.75">
      <c r="C222" t="e">
        <v>#REF!</v>
      </c>
      <c r="D222" t="e">
        <f t="shared" si="3"/>
        <v>#REF!</v>
      </c>
      <c r="H222" t="s">
        <v>783</v>
      </c>
      <c r="J222" t="s">
        <v>784</v>
      </c>
      <c r="L222" t="e">
        <v>#REF!</v>
      </c>
    </row>
    <row r="223" spans="3:12" ht="12.75">
      <c r="C223" t="e">
        <v>#REF!</v>
      </c>
      <c r="D223" t="e">
        <f t="shared" si="3"/>
        <v>#REF!</v>
      </c>
      <c r="H223" t="s">
        <v>783</v>
      </c>
      <c r="J223" t="s">
        <v>769</v>
      </c>
      <c r="L223" t="e">
        <v>#REF!</v>
      </c>
    </row>
    <row r="224" spans="3:12" ht="12.75">
      <c r="C224" t="e">
        <v>#REF!</v>
      </c>
      <c r="D224" t="e">
        <f t="shared" si="3"/>
        <v>#REF!</v>
      </c>
      <c r="H224" t="s">
        <v>785</v>
      </c>
      <c r="J224" t="e">
        <v>#REF!</v>
      </c>
      <c r="L224" t="e">
        <v>#REF!</v>
      </c>
    </row>
    <row r="225" spans="2:6" ht="12.75">
      <c r="B225">
        <f>+B220+1</f>
        <v>44</v>
      </c>
      <c r="C225" t="e">
        <v>#REF!</v>
      </c>
      <c r="D225" t="e">
        <f t="shared" si="3"/>
        <v>#REF!</v>
      </c>
      <c r="F225" t="e">
        <v>#REF!</v>
      </c>
    </row>
    <row r="226" spans="3:12" ht="12.75">
      <c r="C226" t="e">
        <v>#REF!</v>
      </c>
      <c r="D226" t="e">
        <f t="shared" si="3"/>
        <v>#REF!</v>
      </c>
      <c r="H226" t="s">
        <v>781</v>
      </c>
      <c r="J226" t="s">
        <v>782</v>
      </c>
      <c r="L226" t="e">
        <v>#REF!</v>
      </c>
    </row>
    <row r="227" spans="3:12" ht="12.75">
      <c r="C227" t="e">
        <v>#REF!</v>
      </c>
      <c r="D227" t="e">
        <f t="shared" si="3"/>
        <v>#REF!</v>
      </c>
      <c r="H227" t="s">
        <v>783</v>
      </c>
      <c r="J227" t="s">
        <v>784</v>
      </c>
      <c r="L227" t="e">
        <v>#REF!</v>
      </c>
    </row>
    <row r="228" spans="3:12" ht="12.75">
      <c r="C228" t="e">
        <v>#REF!</v>
      </c>
      <c r="D228" t="e">
        <f t="shared" si="3"/>
        <v>#REF!</v>
      </c>
      <c r="H228" t="s">
        <v>783</v>
      </c>
      <c r="J228" t="s">
        <v>769</v>
      </c>
      <c r="L228" t="e">
        <v>#REF!</v>
      </c>
    </row>
    <row r="229" spans="3:12" ht="12.75">
      <c r="C229" t="e">
        <v>#REF!</v>
      </c>
      <c r="D229" t="e">
        <f t="shared" si="3"/>
        <v>#REF!</v>
      </c>
      <c r="H229" t="s">
        <v>785</v>
      </c>
      <c r="J229" t="e">
        <v>#REF!</v>
      </c>
      <c r="L229" t="e">
        <v>#REF!</v>
      </c>
    </row>
    <row r="230" spans="2:6" ht="12.75">
      <c r="B230">
        <f>+B225+1</f>
        <v>45</v>
      </c>
      <c r="C230" t="e">
        <v>#REF!</v>
      </c>
      <c r="D230" t="e">
        <f t="shared" si="3"/>
        <v>#REF!</v>
      </c>
      <c r="F230" t="e">
        <v>#REF!</v>
      </c>
    </row>
    <row r="231" spans="3:12" ht="12.75">
      <c r="C231" t="e">
        <v>#REF!</v>
      </c>
      <c r="D231" t="e">
        <f t="shared" si="3"/>
        <v>#REF!</v>
      </c>
      <c r="H231" t="s">
        <v>781</v>
      </c>
      <c r="J231" t="s">
        <v>782</v>
      </c>
      <c r="L231" t="e">
        <v>#REF!</v>
      </c>
    </row>
    <row r="232" spans="3:12" ht="12.75">
      <c r="C232" t="e">
        <v>#REF!</v>
      </c>
      <c r="D232" t="e">
        <f t="shared" si="3"/>
        <v>#REF!</v>
      </c>
      <c r="H232" t="s">
        <v>783</v>
      </c>
      <c r="J232" t="s">
        <v>784</v>
      </c>
      <c r="L232" t="e">
        <v>#REF!</v>
      </c>
    </row>
    <row r="233" spans="3:12" ht="12.75">
      <c r="C233" t="e">
        <v>#REF!</v>
      </c>
      <c r="D233" t="e">
        <f t="shared" si="3"/>
        <v>#REF!</v>
      </c>
      <c r="H233" t="s">
        <v>783</v>
      </c>
      <c r="J233" t="s">
        <v>769</v>
      </c>
      <c r="L233" t="e">
        <v>#REF!</v>
      </c>
    </row>
    <row r="234" spans="3:12" ht="12.75">
      <c r="C234" t="e">
        <v>#REF!</v>
      </c>
      <c r="D234" t="e">
        <f t="shared" si="3"/>
        <v>#REF!</v>
      </c>
      <c r="H234" t="s">
        <v>785</v>
      </c>
      <c r="J234" t="e">
        <v>#REF!</v>
      </c>
      <c r="L234" t="e">
        <v>#REF!</v>
      </c>
    </row>
    <row r="235" spans="2:6" ht="12.75">
      <c r="B235">
        <f>+B230+1</f>
        <v>46</v>
      </c>
      <c r="C235" t="e">
        <v>#REF!</v>
      </c>
      <c r="D235" t="e">
        <f t="shared" si="3"/>
        <v>#REF!</v>
      </c>
      <c r="F235" t="e">
        <v>#REF!</v>
      </c>
    </row>
    <row r="236" spans="3:12" ht="12.75">
      <c r="C236" t="e">
        <v>#REF!</v>
      </c>
      <c r="D236" t="e">
        <f t="shared" si="3"/>
        <v>#REF!</v>
      </c>
      <c r="H236" t="s">
        <v>781</v>
      </c>
      <c r="J236" t="s">
        <v>782</v>
      </c>
      <c r="L236" t="e">
        <v>#REF!</v>
      </c>
    </row>
    <row r="237" spans="3:12" ht="12.75">
      <c r="C237" t="e">
        <v>#REF!</v>
      </c>
      <c r="D237" t="e">
        <f t="shared" si="3"/>
        <v>#REF!</v>
      </c>
      <c r="H237" t="s">
        <v>783</v>
      </c>
      <c r="J237" t="s">
        <v>784</v>
      </c>
      <c r="L237" t="e">
        <v>#REF!</v>
      </c>
    </row>
    <row r="238" spans="3:12" ht="12.75">
      <c r="C238" t="e">
        <v>#REF!</v>
      </c>
      <c r="D238" t="e">
        <f t="shared" si="3"/>
        <v>#REF!</v>
      </c>
      <c r="H238" t="s">
        <v>783</v>
      </c>
      <c r="J238" t="s">
        <v>769</v>
      </c>
      <c r="L238" t="e">
        <v>#REF!</v>
      </c>
    </row>
    <row r="239" spans="3:12" ht="12.75">
      <c r="C239" t="e">
        <v>#REF!</v>
      </c>
      <c r="D239" t="e">
        <f t="shared" si="3"/>
        <v>#REF!</v>
      </c>
      <c r="H239" t="s">
        <v>785</v>
      </c>
      <c r="J239" t="e">
        <v>#REF!</v>
      </c>
      <c r="L239" t="e">
        <v>#REF!</v>
      </c>
    </row>
    <row r="240" spans="2:6" ht="12.75">
      <c r="B240">
        <f>+B235+1</f>
        <v>47</v>
      </c>
      <c r="C240" t="e">
        <v>#REF!</v>
      </c>
      <c r="D240" t="e">
        <f t="shared" si="3"/>
        <v>#REF!</v>
      </c>
      <c r="F240" t="e">
        <v>#REF!</v>
      </c>
    </row>
    <row r="241" spans="3:12" ht="12.75">
      <c r="C241" t="e">
        <v>#REF!</v>
      </c>
      <c r="D241" t="e">
        <f t="shared" si="3"/>
        <v>#REF!</v>
      </c>
      <c r="H241" t="s">
        <v>781</v>
      </c>
      <c r="J241" t="s">
        <v>782</v>
      </c>
      <c r="L241" t="e">
        <v>#REF!</v>
      </c>
    </row>
    <row r="242" spans="3:12" ht="12.75">
      <c r="C242" t="e">
        <v>#REF!</v>
      </c>
      <c r="D242" t="e">
        <f t="shared" si="3"/>
        <v>#REF!</v>
      </c>
      <c r="H242" t="s">
        <v>783</v>
      </c>
      <c r="J242" t="s">
        <v>784</v>
      </c>
      <c r="L242" t="e">
        <v>#REF!</v>
      </c>
    </row>
    <row r="243" spans="3:12" ht="12.75">
      <c r="C243" t="e">
        <v>#REF!</v>
      </c>
      <c r="D243" t="e">
        <f t="shared" si="3"/>
        <v>#REF!</v>
      </c>
      <c r="H243" t="s">
        <v>783</v>
      </c>
      <c r="J243" t="s">
        <v>769</v>
      </c>
      <c r="L243" t="e">
        <v>#REF!</v>
      </c>
    </row>
    <row r="244" spans="3:12" ht="12.75">
      <c r="C244" t="e">
        <v>#REF!</v>
      </c>
      <c r="D244" t="e">
        <f t="shared" si="3"/>
        <v>#REF!</v>
      </c>
      <c r="H244" t="s">
        <v>785</v>
      </c>
      <c r="J244" t="e">
        <v>#REF!</v>
      </c>
      <c r="L244" t="e">
        <v>#REF!</v>
      </c>
    </row>
    <row r="245" spans="2:6" ht="12.75">
      <c r="B245">
        <f>+B240+1</f>
        <v>48</v>
      </c>
      <c r="C245" t="e">
        <v>#REF!</v>
      </c>
      <c r="D245" t="e">
        <f t="shared" si="3"/>
        <v>#REF!</v>
      </c>
      <c r="F245" t="e">
        <v>#REF!</v>
      </c>
    </row>
    <row r="246" spans="3:12" ht="12.75">
      <c r="C246" t="e">
        <v>#REF!</v>
      </c>
      <c r="D246" t="e">
        <f t="shared" si="3"/>
        <v>#REF!</v>
      </c>
      <c r="H246" t="s">
        <v>781</v>
      </c>
      <c r="J246" t="s">
        <v>782</v>
      </c>
      <c r="L246" t="e">
        <v>#REF!</v>
      </c>
    </row>
    <row r="247" spans="3:12" ht="12.75">
      <c r="C247" t="e">
        <v>#REF!</v>
      </c>
      <c r="D247" t="e">
        <f t="shared" si="3"/>
        <v>#REF!</v>
      </c>
      <c r="H247" t="s">
        <v>783</v>
      </c>
      <c r="J247" t="s">
        <v>784</v>
      </c>
      <c r="L247" t="e">
        <v>#REF!</v>
      </c>
    </row>
    <row r="248" spans="3:12" ht="12.75">
      <c r="C248" t="e">
        <v>#REF!</v>
      </c>
      <c r="D248" t="e">
        <f t="shared" si="3"/>
        <v>#REF!</v>
      </c>
      <c r="H248" t="s">
        <v>783</v>
      </c>
      <c r="J248" t="s">
        <v>769</v>
      </c>
      <c r="L248" t="e">
        <v>#REF!</v>
      </c>
    </row>
    <row r="249" spans="3:12" ht="12.75">
      <c r="C249" t="e">
        <v>#REF!</v>
      </c>
      <c r="D249" t="e">
        <f t="shared" si="3"/>
        <v>#REF!</v>
      </c>
      <c r="H249" t="s">
        <v>785</v>
      </c>
      <c r="J249" t="e">
        <v>#REF!</v>
      </c>
      <c r="L249" t="e">
        <v>#REF!</v>
      </c>
    </row>
    <row r="250" spans="2:6" ht="12.75">
      <c r="B250">
        <f>+B245+1</f>
        <v>49</v>
      </c>
      <c r="C250" t="e">
        <v>#REF!</v>
      </c>
      <c r="D250" t="e">
        <f t="shared" si="3"/>
        <v>#REF!</v>
      </c>
      <c r="F250" t="e">
        <v>#REF!</v>
      </c>
    </row>
    <row r="251" spans="3:12" ht="12.75">
      <c r="C251" t="e">
        <v>#REF!</v>
      </c>
      <c r="D251" t="e">
        <f t="shared" si="3"/>
        <v>#REF!</v>
      </c>
      <c r="H251" t="s">
        <v>781</v>
      </c>
      <c r="J251" t="s">
        <v>782</v>
      </c>
      <c r="L251" t="e">
        <v>#REF!</v>
      </c>
    </row>
    <row r="252" spans="3:12" ht="12.75">
      <c r="C252" t="e">
        <v>#REF!</v>
      </c>
      <c r="D252" t="e">
        <f t="shared" si="3"/>
        <v>#REF!</v>
      </c>
      <c r="H252" t="s">
        <v>783</v>
      </c>
      <c r="J252" t="s">
        <v>784</v>
      </c>
      <c r="L252" t="e">
        <v>#REF!</v>
      </c>
    </row>
    <row r="253" spans="3:12" ht="12.75">
      <c r="C253" t="e">
        <v>#REF!</v>
      </c>
      <c r="D253" t="e">
        <f t="shared" si="3"/>
        <v>#REF!</v>
      </c>
      <c r="H253" t="s">
        <v>783</v>
      </c>
      <c r="J253" t="s">
        <v>769</v>
      </c>
      <c r="L253" t="e">
        <v>#REF!</v>
      </c>
    </row>
    <row r="254" spans="3:12" ht="12.75">
      <c r="C254" t="e">
        <v>#REF!</v>
      </c>
      <c r="D254" t="e">
        <f t="shared" si="3"/>
        <v>#REF!</v>
      </c>
      <c r="H254" t="s">
        <v>785</v>
      </c>
      <c r="J254" t="e">
        <v>#REF!</v>
      </c>
      <c r="L254" t="e">
        <v>#REF!</v>
      </c>
    </row>
    <row r="255" spans="2:6" ht="12.75">
      <c r="B255">
        <f>+B250+1</f>
        <v>50</v>
      </c>
      <c r="C255" t="e">
        <v>#REF!</v>
      </c>
      <c r="D255" t="e">
        <f t="shared" si="3"/>
        <v>#REF!</v>
      </c>
      <c r="F255" t="e">
        <v>#REF!</v>
      </c>
    </row>
    <row r="256" spans="3:12" ht="12.75">
      <c r="C256" t="e">
        <v>#REF!</v>
      </c>
      <c r="D256" t="e">
        <f t="shared" si="3"/>
        <v>#REF!</v>
      </c>
      <c r="H256" t="s">
        <v>781</v>
      </c>
      <c r="J256" t="s">
        <v>782</v>
      </c>
      <c r="L256" t="e">
        <v>#REF!</v>
      </c>
    </row>
    <row r="257" spans="3:12" ht="12.75">
      <c r="C257" t="e">
        <v>#REF!</v>
      </c>
      <c r="D257" t="e">
        <f t="shared" si="3"/>
        <v>#REF!</v>
      </c>
      <c r="H257" t="s">
        <v>783</v>
      </c>
      <c r="J257" t="s">
        <v>784</v>
      </c>
      <c r="L257" t="e">
        <v>#REF!</v>
      </c>
    </row>
    <row r="258" spans="3:12" ht="12.75">
      <c r="C258" t="e">
        <v>#REF!</v>
      </c>
      <c r="D258" t="e">
        <f t="shared" si="3"/>
        <v>#REF!</v>
      </c>
      <c r="H258" t="s">
        <v>783</v>
      </c>
      <c r="J258" t="s">
        <v>769</v>
      </c>
      <c r="L258" t="e">
        <v>#REF!</v>
      </c>
    </row>
    <row r="259" spans="3:12" ht="12.75">
      <c r="C259" t="e">
        <v>#REF!</v>
      </c>
      <c r="D259" t="e">
        <f t="shared" si="3"/>
        <v>#REF!</v>
      </c>
      <c r="H259" t="s">
        <v>785</v>
      </c>
      <c r="J259" t="e">
        <v>#REF!</v>
      </c>
      <c r="L259" t="e">
        <v>#REF!</v>
      </c>
    </row>
    <row r="260" spans="2:6" ht="12.75">
      <c r="B260">
        <f>+B255+1</f>
        <v>51</v>
      </c>
      <c r="C260" t="e">
        <v>#REF!</v>
      </c>
      <c r="D260" t="e">
        <f t="shared" si="3"/>
        <v>#REF!</v>
      </c>
      <c r="F260" t="e">
        <v>#REF!</v>
      </c>
    </row>
    <row r="261" spans="3:12" ht="12.75">
      <c r="C261" t="e">
        <v>#REF!</v>
      </c>
      <c r="D261" t="e">
        <f t="shared" si="3"/>
        <v>#REF!</v>
      </c>
      <c r="H261" t="s">
        <v>781</v>
      </c>
      <c r="J261" t="s">
        <v>782</v>
      </c>
      <c r="L261" t="e">
        <v>#REF!</v>
      </c>
    </row>
    <row r="262" spans="3:12" ht="12.75">
      <c r="C262" t="e">
        <v>#REF!</v>
      </c>
      <c r="D262" t="e">
        <f t="shared" si="3"/>
        <v>#REF!</v>
      </c>
      <c r="H262" t="s">
        <v>783</v>
      </c>
      <c r="J262" t="s">
        <v>784</v>
      </c>
      <c r="L262" t="e">
        <v>#REF!</v>
      </c>
    </row>
    <row r="263" spans="3:12" ht="12.75">
      <c r="C263" t="e">
        <v>#REF!</v>
      </c>
      <c r="D263" t="e">
        <f t="shared" si="3"/>
        <v>#REF!</v>
      </c>
      <c r="H263" t="s">
        <v>783</v>
      </c>
      <c r="J263" t="s">
        <v>769</v>
      </c>
      <c r="L263" t="e">
        <v>#REF!</v>
      </c>
    </row>
    <row r="264" spans="3:12" ht="12.75">
      <c r="C264" t="e">
        <v>#REF!</v>
      </c>
      <c r="D264" t="e">
        <f t="shared" si="3"/>
        <v>#REF!</v>
      </c>
      <c r="H264" t="s">
        <v>785</v>
      </c>
      <c r="J264" t="e">
        <v>#REF!</v>
      </c>
      <c r="L264" t="e">
        <v>#REF!</v>
      </c>
    </row>
    <row r="265" spans="2:4" ht="12.75">
      <c r="B265">
        <f>+B260+1</f>
        <v>52</v>
      </c>
      <c r="C265" t="e">
        <v>#REF!</v>
      </c>
      <c r="D265" t="e">
        <f t="shared" si="3"/>
        <v>#REF!</v>
      </c>
    </row>
    <row r="266" spans="3:13" ht="12.75">
      <c r="C266" t="e">
        <v>#REF!</v>
      </c>
      <c r="D266" t="e">
        <f t="shared" si="3"/>
        <v>#REF!</v>
      </c>
      <c r="H266" t="s">
        <v>781</v>
      </c>
      <c r="J266" t="s">
        <v>782</v>
      </c>
      <c r="M266">
        <f>L266*(1+$M$11)</f>
        <v>0</v>
      </c>
    </row>
    <row r="267" spans="3:12" ht="12.75">
      <c r="C267" t="e">
        <v>#REF!</v>
      </c>
      <c r="D267" t="e">
        <f t="shared" si="3"/>
        <v>#REF!</v>
      </c>
      <c r="H267" t="s">
        <v>783</v>
      </c>
      <c r="J267" t="s">
        <v>784</v>
      </c>
      <c r="L267" t="e">
        <v>#REF!</v>
      </c>
    </row>
    <row r="268" spans="3:13" ht="12.75">
      <c r="C268" t="e">
        <v>#REF!</v>
      </c>
      <c r="D268" t="e">
        <f t="shared" si="3"/>
        <v>#REF!</v>
      </c>
      <c r="H268" t="s">
        <v>783</v>
      </c>
      <c r="J268" t="s">
        <v>769</v>
      </c>
      <c r="M268">
        <f>L268*(1+$M$11)</f>
        <v>0</v>
      </c>
    </row>
    <row r="269" spans="3:4" ht="12.75">
      <c r="C269" t="e">
        <v>#REF!</v>
      </c>
      <c r="D269" t="e">
        <f t="shared" si="3"/>
        <v>#REF!</v>
      </c>
    </row>
    <row r="270" spans="2:6" ht="12.75">
      <c r="B270">
        <f>+B265+1</f>
        <v>53</v>
      </c>
      <c r="C270" t="e">
        <v>#REF!</v>
      </c>
      <c r="D270" t="e">
        <f t="shared" si="3"/>
        <v>#REF!</v>
      </c>
      <c r="F270" t="e">
        <v>#REF!</v>
      </c>
    </row>
    <row r="271" spans="3:12" ht="12.75">
      <c r="C271" t="e">
        <v>#REF!</v>
      </c>
      <c r="D271" t="e">
        <f aca="true" t="shared" si="4" ref="D271:D334">IF(AND(ISBLANK(L271),C271="X"),"YES",IF(L271=0,"NO",IF(C271="X","YES","NO")))</f>
        <v>#REF!</v>
      </c>
      <c r="H271" t="s">
        <v>781</v>
      </c>
      <c r="J271" t="s">
        <v>782</v>
      </c>
      <c r="L271" t="e">
        <v>#REF!</v>
      </c>
    </row>
    <row r="272" spans="3:12" ht="12.75">
      <c r="C272" t="e">
        <v>#REF!</v>
      </c>
      <c r="D272" t="e">
        <f t="shared" si="4"/>
        <v>#REF!</v>
      </c>
      <c r="H272" t="s">
        <v>783</v>
      </c>
      <c r="J272" t="s">
        <v>784</v>
      </c>
      <c r="L272" t="e">
        <v>#REF!</v>
      </c>
    </row>
    <row r="273" spans="3:12" ht="12.75">
      <c r="C273" t="e">
        <v>#REF!</v>
      </c>
      <c r="D273" t="e">
        <f t="shared" si="4"/>
        <v>#REF!</v>
      </c>
      <c r="H273" t="s">
        <v>783</v>
      </c>
      <c r="J273" t="s">
        <v>769</v>
      </c>
      <c r="L273" t="e">
        <v>#REF!</v>
      </c>
    </row>
    <row r="274" spans="3:12" ht="12.75">
      <c r="C274" t="e">
        <v>#REF!</v>
      </c>
      <c r="D274" t="e">
        <f t="shared" si="4"/>
        <v>#REF!</v>
      </c>
      <c r="H274" t="s">
        <v>785</v>
      </c>
      <c r="J274" t="e">
        <v>#REF!</v>
      </c>
      <c r="L274" t="e">
        <v>#REF!</v>
      </c>
    </row>
    <row r="275" spans="2:6" ht="12.75">
      <c r="B275">
        <f>+B270+1</f>
        <v>54</v>
      </c>
      <c r="C275" t="e">
        <v>#REF!</v>
      </c>
      <c r="D275" t="e">
        <f t="shared" si="4"/>
        <v>#REF!</v>
      </c>
      <c r="F275" t="e">
        <v>#REF!</v>
      </c>
    </row>
    <row r="276" spans="3:12" ht="12.75">
      <c r="C276" t="e">
        <v>#REF!</v>
      </c>
      <c r="D276" t="e">
        <f t="shared" si="4"/>
        <v>#REF!</v>
      </c>
      <c r="H276" t="s">
        <v>781</v>
      </c>
      <c r="J276" t="s">
        <v>782</v>
      </c>
      <c r="L276" t="e">
        <v>#REF!</v>
      </c>
    </row>
    <row r="277" spans="3:12" ht="12.75">
      <c r="C277" t="e">
        <v>#REF!</v>
      </c>
      <c r="D277" t="e">
        <f t="shared" si="4"/>
        <v>#REF!</v>
      </c>
      <c r="H277" t="s">
        <v>783</v>
      </c>
      <c r="J277" t="s">
        <v>784</v>
      </c>
      <c r="L277" t="e">
        <v>#REF!</v>
      </c>
    </row>
    <row r="278" spans="3:12" ht="12.75">
      <c r="C278" t="e">
        <v>#REF!</v>
      </c>
      <c r="D278" t="e">
        <f t="shared" si="4"/>
        <v>#REF!</v>
      </c>
      <c r="H278" t="s">
        <v>783</v>
      </c>
      <c r="J278" t="s">
        <v>769</v>
      </c>
      <c r="L278" t="e">
        <v>#REF!</v>
      </c>
    </row>
    <row r="279" spans="3:12" ht="12.75">
      <c r="C279" t="e">
        <v>#REF!</v>
      </c>
      <c r="D279" t="e">
        <f t="shared" si="4"/>
        <v>#REF!</v>
      </c>
      <c r="H279" t="s">
        <v>785</v>
      </c>
      <c r="J279" t="e">
        <v>#REF!</v>
      </c>
      <c r="L279" t="e">
        <v>#REF!</v>
      </c>
    </row>
    <row r="280" spans="2:6" ht="12.75">
      <c r="B280">
        <f>+B275+1</f>
        <v>55</v>
      </c>
      <c r="C280" t="e">
        <v>#REF!</v>
      </c>
      <c r="D280" t="e">
        <f t="shared" si="4"/>
        <v>#REF!</v>
      </c>
      <c r="F280" t="e">
        <v>#REF!</v>
      </c>
    </row>
    <row r="281" spans="3:12" ht="12.75">
      <c r="C281" t="e">
        <v>#REF!</v>
      </c>
      <c r="D281" t="e">
        <f t="shared" si="4"/>
        <v>#REF!</v>
      </c>
      <c r="H281" t="s">
        <v>781</v>
      </c>
      <c r="J281" t="s">
        <v>782</v>
      </c>
      <c r="L281" t="e">
        <v>#REF!</v>
      </c>
    </row>
    <row r="282" spans="3:12" ht="12.75">
      <c r="C282" t="e">
        <v>#REF!</v>
      </c>
      <c r="D282" t="e">
        <f t="shared" si="4"/>
        <v>#REF!</v>
      </c>
      <c r="H282" t="s">
        <v>783</v>
      </c>
      <c r="J282" t="s">
        <v>784</v>
      </c>
      <c r="L282" t="e">
        <v>#REF!</v>
      </c>
    </row>
    <row r="283" spans="3:12" ht="12.75">
      <c r="C283" t="e">
        <v>#REF!</v>
      </c>
      <c r="D283" t="e">
        <f t="shared" si="4"/>
        <v>#REF!</v>
      </c>
      <c r="H283" t="s">
        <v>783</v>
      </c>
      <c r="J283" t="s">
        <v>769</v>
      </c>
      <c r="L283" t="e">
        <v>#REF!</v>
      </c>
    </row>
    <row r="284" spans="3:12" ht="12.75">
      <c r="C284" t="e">
        <v>#REF!</v>
      </c>
      <c r="D284" t="e">
        <f t="shared" si="4"/>
        <v>#REF!</v>
      </c>
      <c r="H284" t="s">
        <v>785</v>
      </c>
      <c r="J284" t="e">
        <v>#REF!</v>
      </c>
      <c r="L284" t="e">
        <v>#REF!</v>
      </c>
    </row>
    <row r="285" spans="2:4" ht="12.75">
      <c r="B285">
        <f>+B280+1</f>
        <v>56</v>
      </c>
      <c r="C285" t="e">
        <v>#REF!</v>
      </c>
      <c r="D285" t="e">
        <f t="shared" si="4"/>
        <v>#REF!</v>
      </c>
    </row>
    <row r="286" spans="3:13" ht="12.75">
      <c r="C286" t="e">
        <v>#REF!</v>
      </c>
      <c r="D286" t="e">
        <f t="shared" si="4"/>
        <v>#REF!</v>
      </c>
      <c r="H286" t="s">
        <v>781</v>
      </c>
      <c r="J286" t="s">
        <v>782</v>
      </c>
      <c r="M286">
        <f>L286*(1+$M$11)</f>
        <v>0</v>
      </c>
    </row>
    <row r="287" spans="3:12" ht="12.75">
      <c r="C287" t="e">
        <v>#REF!</v>
      </c>
      <c r="D287" t="e">
        <f t="shared" si="4"/>
        <v>#REF!</v>
      </c>
      <c r="H287" t="s">
        <v>783</v>
      </c>
      <c r="J287" t="s">
        <v>784</v>
      </c>
      <c r="L287" t="e">
        <v>#REF!</v>
      </c>
    </row>
    <row r="288" spans="3:13" ht="12.75">
      <c r="C288" t="e">
        <v>#REF!</v>
      </c>
      <c r="D288" t="e">
        <f t="shared" si="4"/>
        <v>#REF!</v>
      </c>
      <c r="H288" t="s">
        <v>783</v>
      </c>
      <c r="J288" t="s">
        <v>769</v>
      </c>
      <c r="M288">
        <f>L288*(1+$M$11)</f>
        <v>0</v>
      </c>
    </row>
    <row r="289" spans="3:4" ht="12.75">
      <c r="C289" t="e">
        <v>#REF!</v>
      </c>
      <c r="D289" t="e">
        <f t="shared" si="4"/>
        <v>#REF!</v>
      </c>
    </row>
    <row r="290" spans="2:6" ht="12.75">
      <c r="B290">
        <f>+B285+1</f>
        <v>57</v>
      </c>
      <c r="C290" t="e">
        <v>#REF!</v>
      </c>
      <c r="D290" t="e">
        <f t="shared" si="4"/>
        <v>#REF!</v>
      </c>
      <c r="F290" t="e">
        <v>#REF!</v>
      </c>
    </row>
    <row r="291" spans="3:12" ht="12.75">
      <c r="C291" t="e">
        <v>#REF!</v>
      </c>
      <c r="D291" t="e">
        <f t="shared" si="4"/>
        <v>#REF!</v>
      </c>
      <c r="H291" t="s">
        <v>781</v>
      </c>
      <c r="J291" t="s">
        <v>782</v>
      </c>
      <c r="L291" t="e">
        <v>#REF!</v>
      </c>
    </row>
    <row r="292" spans="3:12" ht="12.75">
      <c r="C292" t="e">
        <v>#REF!</v>
      </c>
      <c r="D292" t="e">
        <f t="shared" si="4"/>
        <v>#REF!</v>
      </c>
      <c r="H292" t="s">
        <v>783</v>
      </c>
      <c r="J292" t="s">
        <v>784</v>
      </c>
      <c r="L292" t="e">
        <v>#REF!</v>
      </c>
    </row>
    <row r="293" spans="3:12" ht="12.75">
      <c r="C293" t="e">
        <v>#REF!</v>
      </c>
      <c r="D293" t="e">
        <f t="shared" si="4"/>
        <v>#REF!</v>
      </c>
      <c r="H293" t="s">
        <v>783</v>
      </c>
      <c r="J293" t="s">
        <v>769</v>
      </c>
      <c r="L293" t="e">
        <v>#REF!</v>
      </c>
    </row>
    <row r="294" spans="3:12" ht="12.75">
      <c r="C294" t="e">
        <v>#REF!</v>
      </c>
      <c r="D294" t="e">
        <f t="shared" si="4"/>
        <v>#REF!</v>
      </c>
      <c r="H294" t="s">
        <v>785</v>
      </c>
      <c r="J294" t="e">
        <v>#REF!</v>
      </c>
      <c r="L294" t="e">
        <v>#REF!</v>
      </c>
    </row>
    <row r="295" spans="2:6" ht="12.75">
      <c r="B295">
        <f>+B290+1</f>
        <v>58</v>
      </c>
      <c r="C295" t="e">
        <v>#REF!</v>
      </c>
      <c r="D295" t="e">
        <f t="shared" si="4"/>
        <v>#REF!</v>
      </c>
      <c r="F295" t="e">
        <v>#REF!</v>
      </c>
    </row>
    <row r="296" spans="3:12" ht="12.75">
      <c r="C296" t="e">
        <v>#REF!</v>
      </c>
      <c r="D296" t="e">
        <f t="shared" si="4"/>
        <v>#REF!</v>
      </c>
      <c r="H296" t="s">
        <v>781</v>
      </c>
      <c r="J296" t="s">
        <v>782</v>
      </c>
      <c r="L296" t="e">
        <v>#REF!</v>
      </c>
    </row>
    <row r="297" spans="3:12" ht="12.75">
      <c r="C297" t="e">
        <v>#REF!</v>
      </c>
      <c r="D297" t="e">
        <f t="shared" si="4"/>
        <v>#REF!</v>
      </c>
      <c r="H297" t="s">
        <v>783</v>
      </c>
      <c r="J297" t="s">
        <v>784</v>
      </c>
      <c r="L297" t="e">
        <v>#REF!</v>
      </c>
    </row>
    <row r="298" spans="3:12" ht="12.75">
      <c r="C298" t="e">
        <v>#REF!</v>
      </c>
      <c r="D298" t="e">
        <f t="shared" si="4"/>
        <v>#REF!</v>
      </c>
      <c r="H298" t="s">
        <v>783</v>
      </c>
      <c r="J298" t="s">
        <v>769</v>
      </c>
      <c r="L298" t="e">
        <v>#REF!</v>
      </c>
    </row>
    <row r="299" spans="3:12" ht="12.75">
      <c r="C299" t="e">
        <v>#REF!</v>
      </c>
      <c r="D299" t="e">
        <f t="shared" si="4"/>
        <v>#REF!</v>
      </c>
      <c r="H299" t="s">
        <v>785</v>
      </c>
      <c r="J299" t="e">
        <v>#REF!</v>
      </c>
      <c r="L299" t="e">
        <v>#REF!</v>
      </c>
    </row>
    <row r="300" spans="2:6" ht="12.75">
      <c r="B300">
        <f>+B295+1</f>
        <v>59</v>
      </c>
      <c r="C300" t="e">
        <v>#REF!</v>
      </c>
      <c r="D300" t="e">
        <f t="shared" si="4"/>
        <v>#REF!</v>
      </c>
      <c r="F300" t="e">
        <v>#REF!</v>
      </c>
    </row>
    <row r="301" spans="3:12" ht="12.75">
      <c r="C301" t="e">
        <v>#REF!</v>
      </c>
      <c r="D301" t="e">
        <f t="shared" si="4"/>
        <v>#REF!</v>
      </c>
      <c r="H301" t="s">
        <v>781</v>
      </c>
      <c r="J301" t="s">
        <v>782</v>
      </c>
      <c r="L301" t="e">
        <v>#REF!</v>
      </c>
    </row>
    <row r="302" spans="3:12" ht="12.75">
      <c r="C302" t="e">
        <v>#REF!</v>
      </c>
      <c r="D302" t="e">
        <f t="shared" si="4"/>
        <v>#REF!</v>
      </c>
      <c r="H302" t="s">
        <v>783</v>
      </c>
      <c r="J302" t="s">
        <v>784</v>
      </c>
      <c r="L302" t="e">
        <v>#REF!</v>
      </c>
    </row>
    <row r="303" spans="3:12" ht="12.75">
      <c r="C303" t="e">
        <v>#REF!</v>
      </c>
      <c r="D303" t="e">
        <f t="shared" si="4"/>
        <v>#REF!</v>
      </c>
      <c r="H303" t="s">
        <v>783</v>
      </c>
      <c r="J303" t="s">
        <v>769</v>
      </c>
      <c r="L303" t="e">
        <v>#REF!</v>
      </c>
    </row>
    <row r="304" spans="3:12" ht="12.75">
      <c r="C304" t="e">
        <v>#REF!</v>
      </c>
      <c r="D304" t="e">
        <f t="shared" si="4"/>
        <v>#REF!</v>
      </c>
      <c r="H304" t="s">
        <v>785</v>
      </c>
      <c r="J304" t="e">
        <v>#REF!</v>
      </c>
      <c r="L304" t="e">
        <v>#REF!</v>
      </c>
    </row>
    <row r="305" spans="2:6" ht="12.75">
      <c r="B305">
        <f>+B300+1</f>
        <v>60</v>
      </c>
      <c r="C305" t="e">
        <v>#REF!</v>
      </c>
      <c r="D305" t="e">
        <f t="shared" si="4"/>
        <v>#REF!</v>
      </c>
      <c r="F305" t="e">
        <v>#REF!</v>
      </c>
    </row>
    <row r="306" spans="3:12" ht="12.75">
      <c r="C306" t="e">
        <v>#REF!</v>
      </c>
      <c r="D306" t="e">
        <f t="shared" si="4"/>
        <v>#REF!</v>
      </c>
      <c r="H306" t="s">
        <v>781</v>
      </c>
      <c r="J306" t="s">
        <v>782</v>
      </c>
      <c r="L306" t="e">
        <v>#REF!</v>
      </c>
    </row>
    <row r="307" spans="3:12" ht="12.75">
      <c r="C307" t="e">
        <v>#REF!</v>
      </c>
      <c r="D307" t="e">
        <f t="shared" si="4"/>
        <v>#REF!</v>
      </c>
      <c r="H307" t="s">
        <v>783</v>
      </c>
      <c r="J307" t="s">
        <v>784</v>
      </c>
      <c r="L307" t="e">
        <v>#REF!</v>
      </c>
    </row>
    <row r="308" spans="3:12" ht="12.75">
      <c r="C308" t="e">
        <v>#REF!</v>
      </c>
      <c r="D308" t="e">
        <f t="shared" si="4"/>
        <v>#REF!</v>
      </c>
      <c r="H308" t="s">
        <v>783</v>
      </c>
      <c r="J308" t="s">
        <v>769</v>
      </c>
      <c r="L308" t="e">
        <v>#REF!</v>
      </c>
    </row>
    <row r="309" spans="3:12" ht="12.75">
      <c r="C309" t="e">
        <v>#REF!</v>
      </c>
      <c r="D309" t="e">
        <f t="shared" si="4"/>
        <v>#REF!</v>
      </c>
      <c r="H309" t="s">
        <v>785</v>
      </c>
      <c r="J309" t="e">
        <v>#REF!</v>
      </c>
      <c r="L309" t="e">
        <v>#REF!</v>
      </c>
    </row>
    <row r="310" spans="2:6" ht="12.75">
      <c r="B310">
        <f>+B305+1</f>
        <v>61</v>
      </c>
      <c r="C310" t="e">
        <v>#REF!</v>
      </c>
      <c r="D310" t="e">
        <f t="shared" si="4"/>
        <v>#REF!</v>
      </c>
      <c r="F310" t="e">
        <v>#REF!</v>
      </c>
    </row>
    <row r="311" spans="3:12" ht="12.75">
      <c r="C311" t="e">
        <v>#REF!</v>
      </c>
      <c r="D311" t="e">
        <f t="shared" si="4"/>
        <v>#REF!</v>
      </c>
      <c r="H311" t="s">
        <v>781</v>
      </c>
      <c r="J311" t="s">
        <v>782</v>
      </c>
      <c r="L311" t="e">
        <v>#REF!</v>
      </c>
    </row>
    <row r="312" spans="3:12" ht="12.75">
      <c r="C312" t="e">
        <v>#REF!</v>
      </c>
      <c r="D312" t="e">
        <f t="shared" si="4"/>
        <v>#REF!</v>
      </c>
      <c r="H312" t="s">
        <v>783</v>
      </c>
      <c r="J312" t="s">
        <v>784</v>
      </c>
      <c r="L312" t="e">
        <v>#REF!</v>
      </c>
    </row>
    <row r="313" spans="3:12" ht="12.75">
      <c r="C313" t="e">
        <v>#REF!</v>
      </c>
      <c r="D313" t="e">
        <f t="shared" si="4"/>
        <v>#REF!</v>
      </c>
      <c r="H313" t="s">
        <v>783</v>
      </c>
      <c r="J313" t="s">
        <v>769</v>
      </c>
      <c r="L313" t="e">
        <v>#REF!</v>
      </c>
    </row>
    <row r="314" spans="3:12" ht="12.75">
      <c r="C314" t="e">
        <v>#REF!</v>
      </c>
      <c r="D314" t="e">
        <f t="shared" si="4"/>
        <v>#REF!</v>
      </c>
      <c r="H314" t="s">
        <v>785</v>
      </c>
      <c r="J314" t="e">
        <v>#REF!</v>
      </c>
      <c r="L314" t="e">
        <v>#REF!</v>
      </c>
    </row>
    <row r="315" spans="2:6" ht="12.75">
      <c r="B315">
        <f>+B310+1</f>
        <v>62</v>
      </c>
      <c r="C315" t="e">
        <v>#REF!</v>
      </c>
      <c r="D315" t="e">
        <f t="shared" si="4"/>
        <v>#REF!</v>
      </c>
      <c r="F315" t="e">
        <v>#REF!</v>
      </c>
    </row>
    <row r="316" spans="3:12" ht="12.75">
      <c r="C316" t="e">
        <v>#REF!</v>
      </c>
      <c r="D316" t="e">
        <f t="shared" si="4"/>
        <v>#REF!</v>
      </c>
      <c r="H316" t="s">
        <v>781</v>
      </c>
      <c r="J316" t="s">
        <v>782</v>
      </c>
      <c r="L316" t="e">
        <v>#REF!</v>
      </c>
    </row>
    <row r="317" spans="3:12" ht="12.75">
      <c r="C317" t="e">
        <v>#REF!</v>
      </c>
      <c r="D317" t="e">
        <f t="shared" si="4"/>
        <v>#REF!</v>
      </c>
      <c r="H317" t="s">
        <v>783</v>
      </c>
      <c r="J317" t="s">
        <v>784</v>
      </c>
      <c r="L317" t="e">
        <v>#REF!</v>
      </c>
    </row>
    <row r="318" spans="3:12" ht="12.75">
      <c r="C318" t="e">
        <v>#REF!</v>
      </c>
      <c r="D318" t="e">
        <f t="shared" si="4"/>
        <v>#REF!</v>
      </c>
      <c r="H318" t="s">
        <v>783</v>
      </c>
      <c r="J318" t="s">
        <v>769</v>
      </c>
      <c r="L318" t="e">
        <v>#REF!</v>
      </c>
    </row>
    <row r="319" spans="3:12" ht="12.75">
      <c r="C319" t="e">
        <v>#REF!</v>
      </c>
      <c r="D319" t="e">
        <f t="shared" si="4"/>
        <v>#REF!</v>
      </c>
      <c r="H319" t="s">
        <v>785</v>
      </c>
      <c r="J319" t="e">
        <v>#REF!</v>
      </c>
      <c r="L319" t="e">
        <v>#REF!</v>
      </c>
    </row>
    <row r="320" spans="2:6" ht="12.75">
      <c r="B320">
        <f>+B315+1</f>
        <v>63</v>
      </c>
      <c r="C320" t="e">
        <v>#REF!</v>
      </c>
      <c r="D320" t="e">
        <f t="shared" si="4"/>
        <v>#REF!</v>
      </c>
      <c r="F320" t="e">
        <v>#REF!</v>
      </c>
    </row>
    <row r="321" spans="3:12" ht="12.75">
      <c r="C321" t="e">
        <v>#REF!</v>
      </c>
      <c r="D321" t="e">
        <f t="shared" si="4"/>
        <v>#REF!</v>
      </c>
      <c r="H321" t="s">
        <v>781</v>
      </c>
      <c r="J321" t="s">
        <v>782</v>
      </c>
      <c r="L321" t="e">
        <v>#REF!</v>
      </c>
    </row>
    <row r="322" spans="3:12" ht="12.75">
      <c r="C322" t="e">
        <v>#REF!</v>
      </c>
      <c r="D322" t="e">
        <f t="shared" si="4"/>
        <v>#REF!</v>
      </c>
      <c r="H322" t="s">
        <v>783</v>
      </c>
      <c r="J322" t="s">
        <v>784</v>
      </c>
      <c r="L322" t="e">
        <v>#REF!</v>
      </c>
    </row>
    <row r="323" spans="3:12" ht="12.75">
      <c r="C323" t="e">
        <v>#REF!</v>
      </c>
      <c r="D323" t="e">
        <f t="shared" si="4"/>
        <v>#REF!</v>
      </c>
      <c r="H323" t="s">
        <v>783</v>
      </c>
      <c r="J323" t="s">
        <v>769</v>
      </c>
      <c r="L323" t="e">
        <v>#REF!</v>
      </c>
    </row>
    <row r="324" spans="3:12" ht="12.75">
      <c r="C324" t="e">
        <v>#REF!</v>
      </c>
      <c r="D324" t="e">
        <f t="shared" si="4"/>
        <v>#REF!</v>
      </c>
      <c r="H324" t="s">
        <v>785</v>
      </c>
      <c r="J324" t="e">
        <v>#REF!</v>
      </c>
      <c r="L324" t="e">
        <v>#REF!</v>
      </c>
    </row>
    <row r="325" spans="2:6" ht="12.75">
      <c r="B325">
        <f>+B320+1</f>
        <v>64</v>
      </c>
      <c r="C325" t="e">
        <v>#REF!</v>
      </c>
      <c r="D325" t="e">
        <f t="shared" si="4"/>
        <v>#REF!</v>
      </c>
      <c r="F325" t="e">
        <v>#REF!</v>
      </c>
    </row>
    <row r="326" spans="3:12" ht="12.75">
      <c r="C326" t="e">
        <v>#REF!</v>
      </c>
      <c r="D326" t="e">
        <f t="shared" si="4"/>
        <v>#REF!</v>
      </c>
      <c r="H326" t="s">
        <v>781</v>
      </c>
      <c r="J326" t="s">
        <v>782</v>
      </c>
      <c r="L326" t="e">
        <v>#REF!</v>
      </c>
    </row>
    <row r="327" spans="3:12" ht="12.75">
      <c r="C327" t="e">
        <v>#REF!</v>
      </c>
      <c r="D327" t="e">
        <f t="shared" si="4"/>
        <v>#REF!</v>
      </c>
      <c r="H327" t="s">
        <v>783</v>
      </c>
      <c r="J327" t="s">
        <v>784</v>
      </c>
      <c r="L327" t="e">
        <v>#REF!</v>
      </c>
    </row>
    <row r="328" spans="3:12" ht="12.75">
      <c r="C328" t="e">
        <v>#REF!</v>
      </c>
      <c r="D328" t="e">
        <f t="shared" si="4"/>
        <v>#REF!</v>
      </c>
      <c r="H328" t="s">
        <v>783</v>
      </c>
      <c r="J328" t="s">
        <v>769</v>
      </c>
      <c r="L328" t="e">
        <v>#REF!</v>
      </c>
    </row>
    <row r="329" spans="3:12" ht="12.75">
      <c r="C329" t="e">
        <v>#REF!</v>
      </c>
      <c r="D329" t="e">
        <f t="shared" si="4"/>
        <v>#REF!</v>
      </c>
      <c r="H329" t="s">
        <v>785</v>
      </c>
      <c r="J329" t="e">
        <v>#REF!</v>
      </c>
      <c r="L329" t="e">
        <v>#REF!</v>
      </c>
    </row>
    <row r="330" spans="2:6" ht="12.75">
      <c r="B330">
        <f>+B325+1</f>
        <v>65</v>
      </c>
      <c r="C330" t="e">
        <v>#REF!</v>
      </c>
      <c r="D330" t="e">
        <f t="shared" si="4"/>
        <v>#REF!</v>
      </c>
      <c r="F330" t="e">
        <v>#REF!</v>
      </c>
    </row>
    <row r="331" spans="3:12" ht="12.75">
      <c r="C331" t="e">
        <v>#REF!</v>
      </c>
      <c r="D331" t="e">
        <f t="shared" si="4"/>
        <v>#REF!</v>
      </c>
      <c r="H331" t="s">
        <v>781</v>
      </c>
      <c r="J331" t="s">
        <v>782</v>
      </c>
      <c r="L331" t="e">
        <v>#REF!</v>
      </c>
    </row>
    <row r="332" spans="3:12" ht="12.75">
      <c r="C332" t="e">
        <v>#REF!</v>
      </c>
      <c r="D332" t="e">
        <f t="shared" si="4"/>
        <v>#REF!</v>
      </c>
      <c r="H332" t="s">
        <v>783</v>
      </c>
      <c r="J332" t="s">
        <v>784</v>
      </c>
      <c r="L332" t="e">
        <v>#REF!</v>
      </c>
    </row>
    <row r="333" spans="3:12" ht="12.75">
      <c r="C333" t="e">
        <v>#REF!</v>
      </c>
      <c r="D333" t="e">
        <f t="shared" si="4"/>
        <v>#REF!</v>
      </c>
      <c r="H333" t="s">
        <v>783</v>
      </c>
      <c r="J333" t="s">
        <v>769</v>
      </c>
      <c r="L333" t="e">
        <v>#REF!</v>
      </c>
    </row>
    <row r="334" spans="3:12" ht="12.75">
      <c r="C334" t="e">
        <v>#REF!</v>
      </c>
      <c r="D334" t="e">
        <f t="shared" si="4"/>
        <v>#REF!</v>
      </c>
      <c r="H334" t="s">
        <v>785</v>
      </c>
      <c r="J334" t="e">
        <v>#REF!</v>
      </c>
      <c r="L334" t="e">
        <v>#REF!</v>
      </c>
    </row>
    <row r="335" spans="2:6" ht="12.75">
      <c r="B335">
        <f>+B330+1</f>
        <v>66</v>
      </c>
      <c r="C335" t="e">
        <v>#REF!</v>
      </c>
      <c r="D335" t="e">
        <f aca="true" t="shared" si="5" ref="D335:D398">IF(AND(ISBLANK(L335),C335="X"),"YES",IF(L335=0,"NO",IF(C335="X","YES","NO")))</f>
        <v>#REF!</v>
      </c>
      <c r="F335" t="e">
        <v>#REF!</v>
      </c>
    </row>
    <row r="336" spans="3:12" ht="12.75">
      <c r="C336" t="e">
        <v>#REF!</v>
      </c>
      <c r="D336" t="e">
        <f t="shared" si="5"/>
        <v>#REF!</v>
      </c>
      <c r="H336" t="s">
        <v>781</v>
      </c>
      <c r="J336" t="s">
        <v>782</v>
      </c>
      <c r="L336" t="e">
        <v>#REF!</v>
      </c>
    </row>
    <row r="337" spans="3:12" ht="12.75">
      <c r="C337" t="e">
        <v>#REF!</v>
      </c>
      <c r="D337" t="e">
        <f t="shared" si="5"/>
        <v>#REF!</v>
      </c>
      <c r="H337" t="s">
        <v>783</v>
      </c>
      <c r="J337" t="s">
        <v>784</v>
      </c>
      <c r="L337" t="e">
        <v>#REF!</v>
      </c>
    </row>
    <row r="338" spans="3:12" ht="12.75">
      <c r="C338" t="e">
        <v>#REF!</v>
      </c>
      <c r="D338" t="e">
        <f t="shared" si="5"/>
        <v>#REF!</v>
      </c>
      <c r="H338" t="s">
        <v>783</v>
      </c>
      <c r="J338" t="s">
        <v>769</v>
      </c>
      <c r="L338" t="e">
        <v>#REF!</v>
      </c>
    </row>
    <row r="339" spans="3:12" ht="12.75">
      <c r="C339" t="e">
        <v>#REF!</v>
      </c>
      <c r="D339" t="e">
        <f t="shared" si="5"/>
        <v>#REF!</v>
      </c>
      <c r="H339" t="s">
        <v>785</v>
      </c>
      <c r="J339" t="e">
        <v>#REF!</v>
      </c>
      <c r="L339" t="e">
        <v>#REF!</v>
      </c>
    </row>
    <row r="340" spans="2:6" ht="12.75">
      <c r="B340">
        <f>+B335+1</f>
        <v>67</v>
      </c>
      <c r="C340" t="e">
        <v>#REF!</v>
      </c>
      <c r="D340" t="e">
        <f t="shared" si="5"/>
        <v>#REF!</v>
      </c>
      <c r="F340" t="e">
        <v>#REF!</v>
      </c>
    </row>
    <row r="341" spans="3:12" ht="12.75">
      <c r="C341" t="e">
        <v>#REF!</v>
      </c>
      <c r="D341" t="e">
        <f t="shared" si="5"/>
        <v>#REF!</v>
      </c>
      <c r="H341" t="s">
        <v>781</v>
      </c>
      <c r="J341" t="s">
        <v>782</v>
      </c>
      <c r="L341" t="e">
        <v>#REF!</v>
      </c>
    </row>
    <row r="342" spans="3:12" ht="12.75">
      <c r="C342" t="e">
        <v>#REF!</v>
      </c>
      <c r="D342" t="e">
        <f t="shared" si="5"/>
        <v>#REF!</v>
      </c>
      <c r="H342" t="s">
        <v>783</v>
      </c>
      <c r="J342" t="s">
        <v>784</v>
      </c>
      <c r="L342" t="e">
        <v>#REF!</v>
      </c>
    </row>
    <row r="343" spans="3:12" ht="12.75">
      <c r="C343" t="e">
        <v>#REF!</v>
      </c>
      <c r="D343" t="e">
        <f t="shared" si="5"/>
        <v>#REF!</v>
      </c>
      <c r="H343" t="s">
        <v>783</v>
      </c>
      <c r="J343" t="s">
        <v>769</v>
      </c>
      <c r="L343" t="e">
        <v>#REF!</v>
      </c>
    </row>
    <row r="344" spans="3:12" ht="12.75">
      <c r="C344" t="e">
        <v>#REF!</v>
      </c>
      <c r="D344" t="e">
        <f t="shared" si="5"/>
        <v>#REF!</v>
      </c>
      <c r="H344" t="s">
        <v>785</v>
      </c>
      <c r="J344" t="e">
        <v>#REF!</v>
      </c>
      <c r="L344" t="e">
        <v>#REF!</v>
      </c>
    </row>
    <row r="345" spans="2:6" ht="12.75">
      <c r="B345">
        <f>+B340+1</f>
        <v>68</v>
      </c>
      <c r="C345" t="e">
        <v>#REF!</v>
      </c>
      <c r="D345" t="e">
        <f t="shared" si="5"/>
        <v>#REF!</v>
      </c>
      <c r="F345" t="e">
        <v>#REF!</v>
      </c>
    </row>
    <row r="346" spans="3:12" ht="12.75">
      <c r="C346" t="e">
        <v>#REF!</v>
      </c>
      <c r="D346" t="e">
        <f t="shared" si="5"/>
        <v>#REF!</v>
      </c>
      <c r="H346" t="s">
        <v>781</v>
      </c>
      <c r="J346" t="s">
        <v>782</v>
      </c>
      <c r="L346" t="e">
        <v>#REF!</v>
      </c>
    </row>
    <row r="347" spans="3:12" ht="12.75">
      <c r="C347" t="e">
        <v>#REF!</v>
      </c>
      <c r="D347" t="e">
        <f t="shared" si="5"/>
        <v>#REF!</v>
      </c>
      <c r="H347" t="s">
        <v>783</v>
      </c>
      <c r="J347" t="s">
        <v>784</v>
      </c>
      <c r="L347" t="e">
        <v>#REF!</v>
      </c>
    </row>
    <row r="348" spans="3:12" ht="12.75">
      <c r="C348" t="e">
        <v>#REF!</v>
      </c>
      <c r="D348" t="e">
        <f t="shared" si="5"/>
        <v>#REF!</v>
      </c>
      <c r="H348" t="s">
        <v>783</v>
      </c>
      <c r="J348" t="s">
        <v>769</v>
      </c>
      <c r="L348" t="e">
        <v>#REF!</v>
      </c>
    </row>
    <row r="349" spans="3:12" ht="12.75">
      <c r="C349" t="e">
        <v>#REF!</v>
      </c>
      <c r="D349" t="e">
        <f t="shared" si="5"/>
        <v>#REF!</v>
      </c>
      <c r="H349" t="s">
        <v>785</v>
      </c>
      <c r="J349" t="e">
        <v>#REF!</v>
      </c>
      <c r="L349" t="e">
        <v>#REF!</v>
      </c>
    </row>
    <row r="350" spans="2:6" ht="12.75">
      <c r="B350">
        <f>+B345+1</f>
        <v>69</v>
      </c>
      <c r="C350" t="e">
        <v>#REF!</v>
      </c>
      <c r="D350" t="e">
        <f t="shared" si="5"/>
        <v>#REF!</v>
      </c>
      <c r="F350" t="e">
        <v>#REF!</v>
      </c>
    </row>
    <row r="351" spans="3:12" ht="12.75">
      <c r="C351" t="e">
        <v>#REF!</v>
      </c>
      <c r="D351" t="e">
        <f t="shared" si="5"/>
        <v>#REF!</v>
      </c>
      <c r="H351" t="s">
        <v>781</v>
      </c>
      <c r="J351" t="s">
        <v>782</v>
      </c>
      <c r="L351" t="e">
        <v>#REF!</v>
      </c>
    </row>
    <row r="352" spans="3:12" ht="12.75">
      <c r="C352" t="e">
        <v>#REF!</v>
      </c>
      <c r="D352" t="e">
        <f t="shared" si="5"/>
        <v>#REF!</v>
      </c>
      <c r="H352" t="s">
        <v>783</v>
      </c>
      <c r="J352" t="s">
        <v>784</v>
      </c>
      <c r="L352" t="e">
        <v>#REF!</v>
      </c>
    </row>
    <row r="353" spans="3:12" ht="12.75">
      <c r="C353" t="e">
        <v>#REF!</v>
      </c>
      <c r="D353" t="e">
        <f t="shared" si="5"/>
        <v>#REF!</v>
      </c>
      <c r="H353" t="s">
        <v>783</v>
      </c>
      <c r="J353" t="s">
        <v>769</v>
      </c>
      <c r="L353" t="e">
        <v>#REF!</v>
      </c>
    </row>
    <row r="354" spans="3:12" ht="12.75">
      <c r="C354" t="e">
        <v>#REF!</v>
      </c>
      <c r="D354" t="e">
        <f t="shared" si="5"/>
        <v>#REF!</v>
      </c>
      <c r="H354" t="s">
        <v>785</v>
      </c>
      <c r="J354" t="e">
        <v>#REF!</v>
      </c>
      <c r="L354" t="e">
        <v>#REF!</v>
      </c>
    </row>
    <row r="355" spans="2:6" ht="12.75">
      <c r="B355">
        <f>+B350+1</f>
        <v>70</v>
      </c>
      <c r="C355" t="e">
        <v>#REF!</v>
      </c>
      <c r="D355" t="e">
        <f t="shared" si="5"/>
        <v>#REF!</v>
      </c>
      <c r="F355" t="e">
        <v>#REF!</v>
      </c>
    </row>
    <row r="356" spans="3:12" ht="12.75">
      <c r="C356" t="e">
        <v>#REF!</v>
      </c>
      <c r="D356" t="e">
        <f t="shared" si="5"/>
        <v>#REF!</v>
      </c>
      <c r="H356" t="s">
        <v>781</v>
      </c>
      <c r="J356" t="s">
        <v>782</v>
      </c>
      <c r="L356" t="e">
        <v>#REF!</v>
      </c>
    </row>
    <row r="357" spans="3:12" ht="12.75">
      <c r="C357" t="e">
        <v>#REF!</v>
      </c>
      <c r="D357" t="e">
        <f t="shared" si="5"/>
        <v>#REF!</v>
      </c>
      <c r="H357" t="s">
        <v>783</v>
      </c>
      <c r="J357" t="s">
        <v>784</v>
      </c>
      <c r="L357" t="e">
        <v>#REF!</v>
      </c>
    </row>
    <row r="358" spans="3:12" ht="12.75">
      <c r="C358" t="e">
        <v>#REF!</v>
      </c>
      <c r="D358" t="e">
        <f t="shared" si="5"/>
        <v>#REF!</v>
      </c>
      <c r="H358" t="s">
        <v>783</v>
      </c>
      <c r="J358" t="s">
        <v>769</v>
      </c>
      <c r="L358" t="e">
        <v>#REF!</v>
      </c>
    </row>
    <row r="359" spans="3:12" ht="12.75">
      <c r="C359" t="e">
        <v>#REF!</v>
      </c>
      <c r="D359" t="e">
        <f t="shared" si="5"/>
        <v>#REF!</v>
      </c>
      <c r="H359" t="s">
        <v>785</v>
      </c>
      <c r="J359" t="e">
        <v>#REF!</v>
      </c>
      <c r="L359" t="e">
        <v>#REF!</v>
      </c>
    </row>
    <row r="360" spans="2:6" ht="12.75">
      <c r="B360">
        <f>+B355+1</f>
        <v>71</v>
      </c>
      <c r="C360" t="e">
        <v>#REF!</v>
      </c>
      <c r="D360" t="e">
        <f t="shared" si="5"/>
        <v>#REF!</v>
      </c>
      <c r="F360" t="e">
        <v>#REF!</v>
      </c>
    </row>
    <row r="361" spans="3:12" ht="12.75">
      <c r="C361" t="e">
        <v>#REF!</v>
      </c>
      <c r="D361" t="e">
        <f t="shared" si="5"/>
        <v>#REF!</v>
      </c>
      <c r="H361" t="s">
        <v>781</v>
      </c>
      <c r="J361" t="s">
        <v>782</v>
      </c>
      <c r="L361" t="e">
        <v>#REF!</v>
      </c>
    </row>
    <row r="362" spans="3:12" ht="12.75">
      <c r="C362" t="e">
        <v>#REF!</v>
      </c>
      <c r="D362" t="e">
        <f t="shared" si="5"/>
        <v>#REF!</v>
      </c>
      <c r="H362" t="s">
        <v>783</v>
      </c>
      <c r="J362" t="s">
        <v>784</v>
      </c>
      <c r="L362" t="e">
        <v>#REF!</v>
      </c>
    </row>
    <row r="363" spans="3:12" ht="12.75">
      <c r="C363" t="e">
        <v>#REF!</v>
      </c>
      <c r="D363" t="e">
        <f t="shared" si="5"/>
        <v>#REF!</v>
      </c>
      <c r="H363" t="s">
        <v>783</v>
      </c>
      <c r="J363" t="s">
        <v>769</v>
      </c>
      <c r="L363" t="e">
        <v>#REF!</v>
      </c>
    </row>
    <row r="364" spans="3:12" ht="12.75">
      <c r="C364" t="e">
        <v>#REF!</v>
      </c>
      <c r="D364" t="e">
        <f t="shared" si="5"/>
        <v>#REF!</v>
      </c>
      <c r="H364" t="s">
        <v>785</v>
      </c>
      <c r="J364" t="e">
        <v>#REF!</v>
      </c>
      <c r="L364" t="e">
        <v>#REF!</v>
      </c>
    </row>
    <row r="365" spans="2:6" ht="12.75">
      <c r="B365">
        <f>+B360+1</f>
        <v>72</v>
      </c>
      <c r="C365" t="e">
        <v>#REF!</v>
      </c>
      <c r="D365" t="e">
        <f t="shared" si="5"/>
        <v>#REF!</v>
      </c>
      <c r="F365" t="e">
        <v>#REF!</v>
      </c>
    </row>
    <row r="366" spans="3:12" ht="12.75">
      <c r="C366" t="e">
        <v>#REF!</v>
      </c>
      <c r="D366" t="e">
        <f t="shared" si="5"/>
        <v>#REF!</v>
      </c>
      <c r="H366" t="s">
        <v>781</v>
      </c>
      <c r="J366" t="s">
        <v>782</v>
      </c>
      <c r="L366" t="e">
        <v>#REF!</v>
      </c>
    </row>
    <row r="367" spans="3:12" ht="12.75">
      <c r="C367" t="e">
        <v>#REF!</v>
      </c>
      <c r="D367" t="e">
        <f t="shared" si="5"/>
        <v>#REF!</v>
      </c>
      <c r="H367" t="s">
        <v>783</v>
      </c>
      <c r="J367" t="s">
        <v>784</v>
      </c>
      <c r="L367" t="e">
        <v>#REF!</v>
      </c>
    </row>
    <row r="368" spans="3:12" ht="12.75">
      <c r="C368" t="e">
        <v>#REF!</v>
      </c>
      <c r="D368" t="e">
        <f t="shared" si="5"/>
        <v>#REF!</v>
      </c>
      <c r="H368" t="s">
        <v>783</v>
      </c>
      <c r="J368" t="s">
        <v>769</v>
      </c>
      <c r="L368" t="e">
        <v>#REF!</v>
      </c>
    </row>
    <row r="369" spans="3:12" ht="12.75">
      <c r="C369" t="e">
        <v>#REF!</v>
      </c>
      <c r="D369" t="e">
        <f t="shared" si="5"/>
        <v>#REF!</v>
      </c>
      <c r="H369" t="s">
        <v>785</v>
      </c>
      <c r="J369" t="e">
        <v>#REF!</v>
      </c>
      <c r="L369" t="e">
        <v>#REF!</v>
      </c>
    </row>
    <row r="370" spans="2:6" ht="12.75">
      <c r="B370">
        <f>+B365+1</f>
        <v>73</v>
      </c>
      <c r="C370" t="e">
        <v>#REF!</v>
      </c>
      <c r="D370" t="e">
        <f t="shared" si="5"/>
        <v>#REF!</v>
      </c>
      <c r="F370" t="e">
        <v>#REF!</v>
      </c>
    </row>
    <row r="371" spans="3:12" ht="12.75">
      <c r="C371" t="e">
        <v>#REF!</v>
      </c>
      <c r="D371" t="e">
        <f t="shared" si="5"/>
        <v>#REF!</v>
      </c>
      <c r="H371" t="s">
        <v>781</v>
      </c>
      <c r="J371" t="s">
        <v>782</v>
      </c>
      <c r="L371" t="e">
        <v>#REF!</v>
      </c>
    </row>
    <row r="372" spans="3:12" ht="12.75">
      <c r="C372" t="e">
        <v>#REF!</v>
      </c>
      <c r="D372" t="e">
        <f t="shared" si="5"/>
        <v>#REF!</v>
      </c>
      <c r="H372" t="s">
        <v>783</v>
      </c>
      <c r="J372" t="s">
        <v>784</v>
      </c>
      <c r="L372" t="e">
        <v>#REF!</v>
      </c>
    </row>
    <row r="373" spans="3:12" ht="12.75">
      <c r="C373" t="e">
        <v>#REF!</v>
      </c>
      <c r="D373" t="e">
        <f t="shared" si="5"/>
        <v>#REF!</v>
      </c>
      <c r="H373" t="s">
        <v>783</v>
      </c>
      <c r="J373" t="s">
        <v>769</v>
      </c>
      <c r="L373" t="e">
        <v>#REF!</v>
      </c>
    </row>
    <row r="374" spans="3:12" ht="12.75">
      <c r="C374" t="e">
        <v>#REF!</v>
      </c>
      <c r="D374" t="e">
        <f t="shared" si="5"/>
        <v>#REF!</v>
      </c>
      <c r="H374" t="s">
        <v>785</v>
      </c>
      <c r="J374" t="e">
        <v>#REF!</v>
      </c>
      <c r="L374" t="e">
        <v>#REF!</v>
      </c>
    </row>
    <row r="375" spans="2:6" ht="12.75">
      <c r="B375">
        <f>+B370+1</f>
        <v>74</v>
      </c>
      <c r="C375" t="e">
        <v>#REF!</v>
      </c>
      <c r="D375" t="e">
        <f t="shared" si="5"/>
        <v>#REF!</v>
      </c>
      <c r="F375" t="e">
        <v>#REF!</v>
      </c>
    </row>
    <row r="376" spans="3:12" ht="12.75">
      <c r="C376" t="e">
        <v>#REF!</v>
      </c>
      <c r="D376" t="e">
        <f t="shared" si="5"/>
        <v>#REF!</v>
      </c>
      <c r="H376" t="s">
        <v>781</v>
      </c>
      <c r="J376" t="s">
        <v>782</v>
      </c>
      <c r="L376" t="e">
        <v>#REF!</v>
      </c>
    </row>
    <row r="377" spans="3:12" ht="12.75">
      <c r="C377" t="e">
        <v>#REF!</v>
      </c>
      <c r="D377" t="e">
        <f t="shared" si="5"/>
        <v>#REF!</v>
      </c>
      <c r="H377" t="s">
        <v>783</v>
      </c>
      <c r="J377" t="s">
        <v>784</v>
      </c>
      <c r="L377" t="e">
        <v>#REF!</v>
      </c>
    </row>
    <row r="378" spans="3:12" ht="12.75">
      <c r="C378" t="e">
        <v>#REF!</v>
      </c>
      <c r="D378" t="e">
        <f t="shared" si="5"/>
        <v>#REF!</v>
      </c>
      <c r="H378" t="s">
        <v>783</v>
      </c>
      <c r="J378" t="s">
        <v>769</v>
      </c>
      <c r="L378" t="e">
        <v>#REF!</v>
      </c>
    </row>
    <row r="379" spans="3:12" ht="12.75">
      <c r="C379" t="e">
        <v>#REF!</v>
      </c>
      <c r="D379" t="e">
        <f t="shared" si="5"/>
        <v>#REF!</v>
      </c>
      <c r="H379" t="s">
        <v>785</v>
      </c>
      <c r="J379" t="e">
        <v>#REF!</v>
      </c>
      <c r="L379" t="e">
        <v>#REF!</v>
      </c>
    </row>
    <row r="380" spans="2:6" ht="12.75">
      <c r="B380">
        <f>+B375+1</f>
        <v>75</v>
      </c>
      <c r="C380" t="e">
        <v>#REF!</v>
      </c>
      <c r="D380" t="e">
        <f t="shared" si="5"/>
        <v>#REF!</v>
      </c>
      <c r="F380" t="e">
        <v>#REF!</v>
      </c>
    </row>
    <row r="381" spans="3:12" ht="12.75">
      <c r="C381" t="e">
        <v>#REF!</v>
      </c>
      <c r="D381" t="e">
        <f t="shared" si="5"/>
        <v>#REF!</v>
      </c>
      <c r="H381" t="s">
        <v>781</v>
      </c>
      <c r="J381" t="s">
        <v>782</v>
      </c>
      <c r="L381" t="e">
        <v>#REF!</v>
      </c>
    </row>
    <row r="382" spans="3:12" ht="12.75">
      <c r="C382" t="e">
        <v>#REF!</v>
      </c>
      <c r="D382" t="e">
        <f t="shared" si="5"/>
        <v>#REF!</v>
      </c>
      <c r="H382" t="s">
        <v>783</v>
      </c>
      <c r="J382" t="s">
        <v>784</v>
      </c>
      <c r="L382" t="e">
        <v>#REF!</v>
      </c>
    </row>
    <row r="383" spans="3:12" ht="12.75">
      <c r="C383" t="e">
        <v>#REF!</v>
      </c>
      <c r="D383" t="e">
        <f t="shared" si="5"/>
        <v>#REF!</v>
      </c>
      <c r="H383" t="s">
        <v>783</v>
      </c>
      <c r="J383" t="s">
        <v>769</v>
      </c>
      <c r="L383" t="e">
        <v>#REF!</v>
      </c>
    </row>
    <row r="384" spans="3:12" ht="12.75">
      <c r="C384" t="e">
        <v>#REF!</v>
      </c>
      <c r="D384" t="e">
        <f t="shared" si="5"/>
        <v>#REF!</v>
      </c>
      <c r="H384" t="s">
        <v>785</v>
      </c>
      <c r="J384" t="e">
        <v>#REF!</v>
      </c>
      <c r="L384" t="e">
        <v>#REF!</v>
      </c>
    </row>
    <row r="385" spans="2:4" ht="12.75">
      <c r="B385">
        <f>+B380+1</f>
        <v>76</v>
      </c>
      <c r="C385" t="e">
        <v>#REF!</v>
      </c>
      <c r="D385" t="e">
        <f t="shared" si="5"/>
        <v>#REF!</v>
      </c>
    </row>
    <row r="386" spans="3:13" ht="12.75">
      <c r="C386" t="e">
        <v>#REF!</v>
      </c>
      <c r="D386" t="e">
        <f t="shared" si="5"/>
        <v>#REF!</v>
      </c>
      <c r="H386" t="s">
        <v>781</v>
      </c>
      <c r="J386" t="s">
        <v>782</v>
      </c>
      <c r="M386">
        <f>L386*(1+$M$11)</f>
        <v>0</v>
      </c>
    </row>
    <row r="387" spans="3:12" ht="12.75">
      <c r="C387" t="e">
        <v>#REF!</v>
      </c>
      <c r="D387" t="e">
        <f t="shared" si="5"/>
        <v>#REF!</v>
      </c>
      <c r="H387" t="s">
        <v>783</v>
      </c>
      <c r="J387" t="s">
        <v>784</v>
      </c>
      <c r="L387" t="e">
        <v>#REF!</v>
      </c>
    </row>
    <row r="388" spans="3:13" ht="12.75">
      <c r="C388" t="e">
        <v>#REF!</v>
      </c>
      <c r="D388" t="e">
        <f t="shared" si="5"/>
        <v>#REF!</v>
      </c>
      <c r="H388" t="s">
        <v>783</v>
      </c>
      <c r="J388" t="s">
        <v>769</v>
      </c>
      <c r="M388">
        <f>L388*(1+$M$11)</f>
        <v>0</v>
      </c>
    </row>
    <row r="389" spans="3:4" ht="12.75">
      <c r="C389" t="e">
        <v>#REF!</v>
      </c>
      <c r="D389" t="e">
        <f t="shared" si="5"/>
        <v>#REF!</v>
      </c>
    </row>
    <row r="390" spans="2:6" ht="12.75">
      <c r="B390">
        <f>+B385+1</f>
        <v>77</v>
      </c>
      <c r="C390" t="e">
        <v>#REF!</v>
      </c>
      <c r="D390" t="e">
        <f t="shared" si="5"/>
        <v>#REF!</v>
      </c>
      <c r="F390" t="e">
        <v>#REF!</v>
      </c>
    </row>
    <row r="391" spans="3:12" ht="12.75">
      <c r="C391" t="e">
        <v>#REF!</v>
      </c>
      <c r="D391" t="e">
        <f t="shared" si="5"/>
        <v>#REF!</v>
      </c>
      <c r="H391" t="s">
        <v>781</v>
      </c>
      <c r="J391" t="s">
        <v>782</v>
      </c>
      <c r="L391" t="e">
        <v>#REF!</v>
      </c>
    </row>
    <row r="392" spans="3:12" ht="12.75">
      <c r="C392" t="e">
        <v>#REF!</v>
      </c>
      <c r="D392" t="e">
        <f t="shared" si="5"/>
        <v>#REF!</v>
      </c>
      <c r="H392" t="s">
        <v>783</v>
      </c>
      <c r="J392" t="s">
        <v>784</v>
      </c>
      <c r="L392" t="e">
        <v>#REF!</v>
      </c>
    </row>
    <row r="393" spans="3:12" ht="12.75">
      <c r="C393" t="e">
        <v>#REF!</v>
      </c>
      <c r="D393" t="e">
        <f t="shared" si="5"/>
        <v>#REF!</v>
      </c>
      <c r="H393" t="s">
        <v>783</v>
      </c>
      <c r="J393" t="s">
        <v>769</v>
      </c>
      <c r="L393" t="e">
        <v>#REF!</v>
      </c>
    </row>
    <row r="394" spans="3:12" ht="12.75">
      <c r="C394" t="e">
        <v>#REF!</v>
      </c>
      <c r="D394" t="e">
        <f t="shared" si="5"/>
        <v>#REF!</v>
      </c>
      <c r="H394" t="s">
        <v>785</v>
      </c>
      <c r="J394" t="e">
        <v>#REF!</v>
      </c>
      <c r="L394" t="e">
        <v>#REF!</v>
      </c>
    </row>
    <row r="395" spans="2:6" ht="12.75">
      <c r="B395">
        <f>+B390+1</f>
        <v>78</v>
      </c>
      <c r="C395" t="e">
        <v>#REF!</v>
      </c>
      <c r="D395" t="e">
        <f t="shared" si="5"/>
        <v>#REF!</v>
      </c>
      <c r="F395" t="e">
        <v>#REF!</v>
      </c>
    </row>
    <row r="396" spans="3:12" ht="12.75">
      <c r="C396" t="e">
        <v>#REF!</v>
      </c>
      <c r="D396" t="e">
        <f t="shared" si="5"/>
        <v>#REF!</v>
      </c>
      <c r="H396" t="s">
        <v>781</v>
      </c>
      <c r="J396" t="s">
        <v>782</v>
      </c>
      <c r="L396" t="e">
        <v>#REF!</v>
      </c>
    </row>
    <row r="397" spans="3:12" ht="12.75">
      <c r="C397" t="e">
        <v>#REF!</v>
      </c>
      <c r="D397" t="e">
        <f t="shared" si="5"/>
        <v>#REF!</v>
      </c>
      <c r="H397" t="s">
        <v>783</v>
      </c>
      <c r="J397" t="s">
        <v>784</v>
      </c>
      <c r="L397" t="e">
        <v>#REF!</v>
      </c>
    </row>
    <row r="398" spans="3:12" ht="12.75">
      <c r="C398" t="e">
        <v>#REF!</v>
      </c>
      <c r="D398" t="e">
        <f t="shared" si="5"/>
        <v>#REF!</v>
      </c>
      <c r="H398" t="s">
        <v>783</v>
      </c>
      <c r="J398" t="s">
        <v>769</v>
      </c>
      <c r="L398" t="e">
        <v>#REF!</v>
      </c>
    </row>
    <row r="399" spans="3:12" ht="12.75">
      <c r="C399" t="e">
        <v>#REF!</v>
      </c>
      <c r="D399" t="e">
        <f aca="true" t="shared" si="6" ref="D399:D462">IF(AND(ISBLANK(L399),C399="X"),"YES",IF(L399=0,"NO",IF(C399="X","YES","NO")))</f>
        <v>#REF!</v>
      </c>
      <c r="H399" t="s">
        <v>785</v>
      </c>
      <c r="J399" t="e">
        <v>#REF!</v>
      </c>
      <c r="L399" t="e">
        <v>#REF!</v>
      </c>
    </row>
    <row r="400" spans="2:6" ht="12.75">
      <c r="B400">
        <f>+B395+1</f>
        <v>79</v>
      </c>
      <c r="C400" t="e">
        <v>#REF!</v>
      </c>
      <c r="D400" t="e">
        <f t="shared" si="6"/>
        <v>#REF!</v>
      </c>
      <c r="F400" t="e">
        <v>#REF!</v>
      </c>
    </row>
    <row r="401" spans="3:12" ht="12.75">
      <c r="C401" t="e">
        <v>#REF!</v>
      </c>
      <c r="D401" t="e">
        <f t="shared" si="6"/>
        <v>#REF!</v>
      </c>
      <c r="H401" t="s">
        <v>781</v>
      </c>
      <c r="J401" t="s">
        <v>782</v>
      </c>
      <c r="L401" t="e">
        <v>#REF!</v>
      </c>
    </row>
    <row r="402" spans="3:12" ht="12.75">
      <c r="C402" t="e">
        <v>#REF!</v>
      </c>
      <c r="D402" t="e">
        <f t="shared" si="6"/>
        <v>#REF!</v>
      </c>
      <c r="H402" t="s">
        <v>783</v>
      </c>
      <c r="J402" t="s">
        <v>784</v>
      </c>
      <c r="L402" t="e">
        <v>#REF!</v>
      </c>
    </row>
    <row r="403" spans="3:12" ht="12.75">
      <c r="C403" t="e">
        <v>#REF!</v>
      </c>
      <c r="D403" t="e">
        <f t="shared" si="6"/>
        <v>#REF!</v>
      </c>
      <c r="H403" t="s">
        <v>783</v>
      </c>
      <c r="J403" t="s">
        <v>769</v>
      </c>
      <c r="L403" t="e">
        <v>#REF!</v>
      </c>
    </row>
    <row r="404" spans="3:12" ht="12.75">
      <c r="C404" t="e">
        <v>#REF!</v>
      </c>
      <c r="D404" t="e">
        <f t="shared" si="6"/>
        <v>#REF!</v>
      </c>
      <c r="H404" t="s">
        <v>785</v>
      </c>
      <c r="J404" t="e">
        <v>#REF!</v>
      </c>
      <c r="L404" t="e">
        <v>#REF!</v>
      </c>
    </row>
    <row r="405" spans="2:4" ht="12.75">
      <c r="B405">
        <f>+B400+1</f>
        <v>80</v>
      </c>
      <c r="C405" t="e">
        <v>#REF!</v>
      </c>
      <c r="D405" t="e">
        <f t="shared" si="6"/>
        <v>#REF!</v>
      </c>
    </row>
    <row r="406" spans="3:13" ht="12.75">
      <c r="C406" t="e">
        <v>#REF!</v>
      </c>
      <c r="D406" t="e">
        <f t="shared" si="6"/>
        <v>#REF!</v>
      </c>
      <c r="H406" t="s">
        <v>781</v>
      </c>
      <c r="J406" t="s">
        <v>782</v>
      </c>
      <c r="M406">
        <f>L406*(1+$M$11)</f>
        <v>0</v>
      </c>
    </row>
    <row r="407" spans="3:13" ht="12.75">
      <c r="C407" t="e">
        <v>#REF!</v>
      </c>
      <c r="D407" t="e">
        <f t="shared" si="6"/>
        <v>#REF!</v>
      </c>
      <c r="H407" t="s">
        <v>783</v>
      </c>
      <c r="J407" t="s">
        <v>784</v>
      </c>
      <c r="M407">
        <f>L407*(1+$M$11)</f>
        <v>0</v>
      </c>
    </row>
    <row r="408" spans="3:12" ht="12.75">
      <c r="C408" t="e">
        <v>#REF!</v>
      </c>
      <c r="D408" t="e">
        <f t="shared" si="6"/>
        <v>#REF!</v>
      </c>
      <c r="H408" t="s">
        <v>783</v>
      </c>
      <c r="J408" t="s">
        <v>769</v>
      </c>
      <c r="L408" t="e">
        <v>#REF!</v>
      </c>
    </row>
    <row r="409" spans="3:4" ht="12.75">
      <c r="C409" t="e">
        <v>#REF!</v>
      </c>
      <c r="D409" t="e">
        <f t="shared" si="6"/>
        <v>#REF!</v>
      </c>
    </row>
    <row r="410" spans="2:6" ht="12.75">
      <c r="B410">
        <f>+B405+1</f>
        <v>81</v>
      </c>
      <c r="C410" t="e">
        <v>#REF!</v>
      </c>
      <c r="D410" t="e">
        <f t="shared" si="6"/>
        <v>#REF!</v>
      </c>
      <c r="F410" t="e">
        <v>#REF!</v>
      </c>
    </row>
    <row r="411" spans="3:12" ht="12.75">
      <c r="C411" t="e">
        <v>#REF!</v>
      </c>
      <c r="D411" t="e">
        <f t="shared" si="6"/>
        <v>#REF!</v>
      </c>
      <c r="H411" t="s">
        <v>781</v>
      </c>
      <c r="J411" t="s">
        <v>782</v>
      </c>
      <c r="L411" t="e">
        <v>#REF!</v>
      </c>
    </row>
    <row r="412" spans="3:12" ht="12.75">
      <c r="C412" t="e">
        <v>#REF!</v>
      </c>
      <c r="D412" t="e">
        <f t="shared" si="6"/>
        <v>#REF!</v>
      </c>
      <c r="H412" t="s">
        <v>783</v>
      </c>
      <c r="J412" t="s">
        <v>784</v>
      </c>
      <c r="L412" t="e">
        <v>#REF!</v>
      </c>
    </row>
    <row r="413" spans="3:12" ht="12.75">
      <c r="C413" t="e">
        <v>#REF!</v>
      </c>
      <c r="D413" t="e">
        <f t="shared" si="6"/>
        <v>#REF!</v>
      </c>
      <c r="H413" t="s">
        <v>783</v>
      </c>
      <c r="J413" t="s">
        <v>769</v>
      </c>
      <c r="L413" t="e">
        <v>#REF!</v>
      </c>
    </row>
    <row r="414" spans="3:12" ht="12.75">
      <c r="C414" t="e">
        <v>#REF!</v>
      </c>
      <c r="D414" t="e">
        <f t="shared" si="6"/>
        <v>#REF!</v>
      </c>
      <c r="H414" t="s">
        <v>785</v>
      </c>
      <c r="J414" t="e">
        <v>#REF!</v>
      </c>
      <c r="L414" t="e">
        <v>#REF!</v>
      </c>
    </row>
    <row r="415" spans="2:6" ht="12.75">
      <c r="B415">
        <f>+B410+1</f>
        <v>82</v>
      </c>
      <c r="C415" t="e">
        <v>#REF!</v>
      </c>
      <c r="D415" t="e">
        <f t="shared" si="6"/>
        <v>#REF!</v>
      </c>
      <c r="F415" t="e">
        <v>#REF!</v>
      </c>
    </row>
    <row r="416" spans="3:12" ht="12.75">
      <c r="C416" t="e">
        <v>#REF!</v>
      </c>
      <c r="D416" t="e">
        <f t="shared" si="6"/>
        <v>#REF!</v>
      </c>
      <c r="H416" t="s">
        <v>781</v>
      </c>
      <c r="J416" t="s">
        <v>782</v>
      </c>
      <c r="L416" t="e">
        <v>#REF!</v>
      </c>
    </row>
    <row r="417" spans="3:12" ht="12.75">
      <c r="C417" t="e">
        <v>#REF!</v>
      </c>
      <c r="D417" t="e">
        <f t="shared" si="6"/>
        <v>#REF!</v>
      </c>
      <c r="H417" t="s">
        <v>783</v>
      </c>
      <c r="J417" t="s">
        <v>784</v>
      </c>
      <c r="L417" t="e">
        <v>#REF!</v>
      </c>
    </row>
    <row r="418" spans="3:12" ht="12.75">
      <c r="C418" t="e">
        <v>#REF!</v>
      </c>
      <c r="D418" t="e">
        <f t="shared" si="6"/>
        <v>#REF!</v>
      </c>
      <c r="H418" t="s">
        <v>783</v>
      </c>
      <c r="J418" t="s">
        <v>769</v>
      </c>
      <c r="L418" t="e">
        <v>#REF!</v>
      </c>
    </row>
    <row r="419" spans="3:12" ht="12.75">
      <c r="C419" t="e">
        <v>#REF!</v>
      </c>
      <c r="D419" t="e">
        <f t="shared" si="6"/>
        <v>#REF!</v>
      </c>
      <c r="H419" t="s">
        <v>785</v>
      </c>
      <c r="J419" t="e">
        <v>#REF!</v>
      </c>
      <c r="L419" t="e">
        <v>#REF!</v>
      </c>
    </row>
    <row r="420" spans="2:6" ht="12.75">
      <c r="B420">
        <f>+B415+1</f>
        <v>83</v>
      </c>
      <c r="C420" t="e">
        <v>#REF!</v>
      </c>
      <c r="D420" t="e">
        <f t="shared" si="6"/>
        <v>#REF!</v>
      </c>
      <c r="F420" t="e">
        <v>#REF!</v>
      </c>
    </row>
    <row r="421" spans="3:12" ht="12.75">
      <c r="C421" t="e">
        <v>#REF!</v>
      </c>
      <c r="D421" t="e">
        <f t="shared" si="6"/>
        <v>#REF!</v>
      </c>
      <c r="H421" t="s">
        <v>781</v>
      </c>
      <c r="J421" t="s">
        <v>782</v>
      </c>
      <c r="L421" t="e">
        <v>#REF!</v>
      </c>
    </row>
    <row r="422" spans="3:12" ht="12.75">
      <c r="C422" t="e">
        <v>#REF!</v>
      </c>
      <c r="D422" t="e">
        <f t="shared" si="6"/>
        <v>#REF!</v>
      </c>
      <c r="H422" t="s">
        <v>783</v>
      </c>
      <c r="J422" t="s">
        <v>784</v>
      </c>
      <c r="L422" t="e">
        <v>#REF!</v>
      </c>
    </row>
    <row r="423" spans="3:12" ht="12.75">
      <c r="C423" t="e">
        <v>#REF!</v>
      </c>
      <c r="D423" t="e">
        <f t="shared" si="6"/>
        <v>#REF!</v>
      </c>
      <c r="H423" t="s">
        <v>783</v>
      </c>
      <c r="J423" t="s">
        <v>769</v>
      </c>
      <c r="L423" t="e">
        <v>#REF!</v>
      </c>
    </row>
    <row r="424" spans="3:12" ht="12.75">
      <c r="C424" t="e">
        <v>#REF!</v>
      </c>
      <c r="D424" t="e">
        <f t="shared" si="6"/>
        <v>#REF!</v>
      </c>
      <c r="H424" t="s">
        <v>785</v>
      </c>
      <c r="J424" t="e">
        <v>#REF!</v>
      </c>
      <c r="L424" t="e">
        <v>#REF!</v>
      </c>
    </row>
    <row r="425" spans="2:6" ht="12.75">
      <c r="B425">
        <f>+B420+1</f>
        <v>84</v>
      </c>
      <c r="C425" t="e">
        <v>#REF!</v>
      </c>
      <c r="D425" t="e">
        <f t="shared" si="6"/>
        <v>#REF!</v>
      </c>
      <c r="F425" t="e">
        <v>#REF!</v>
      </c>
    </row>
    <row r="426" spans="3:12" ht="12.75">
      <c r="C426" t="e">
        <v>#REF!</v>
      </c>
      <c r="D426" t="e">
        <f t="shared" si="6"/>
        <v>#REF!</v>
      </c>
      <c r="H426" t="s">
        <v>781</v>
      </c>
      <c r="J426" t="s">
        <v>782</v>
      </c>
      <c r="L426" t="e">
        <v>#REF!</v>
      </c>
    </row>
    <row r="427" spans="3:12" ht="12.75">
      <c r="C427" t="e">
        <v>#REF!</v>
      </c>
      <c r="D427" t="e">
        <f t="shared" si="6"/>
        <v>#REF!</v>
      </c>
      <c r="H427" t="s">
        <v>783</v>
      </c>
      <c r="J427" t="s">
        <v>784</v>
      </c>
      <c r="L427" t="e">
        <v>#REF!</v>
      </c>
    </row>
    <row r="428" spans="3:12" ht="12.75">
      <c r="C428" t="e">
        <v>#REF!</v>
      </c>
      <c r="D428" t="e">
        <f t="shared" si="6"/>
        <v>#REF!</v>
      </c>
      <c r="H428" t="s">
        <v>783</v>
      </c>
      <c r="J428" t="s">
        <v>769</v>
      </c>
      <c r="L428" t="e">
        <v>#REF!</v>
      </c>
    </row>
    <row r="429" spans="3:12" ht="12.75">
      <c r="C429" t="e">
        <v>#REF!</v>
      </c>
      <c r="D429" t="e">
        <f t="shared" si="6"/>
        <v>#REF!</v>
      </c>
      <c r="H429" t="s">
        <v>785</v>
      </c>
      <c r="J429" t="e">
        <v>#REF!</v>
      </c>
      <c r="L429" t="e">
        <v>#REF!</v>
      </c>
    </row>
    <row r="430" spans="2:4" ht="12.75">
      <c r="B430">
        <f>+B425+1</f>
        <v>85</v>
      </c>
      <c r="C430" t="e">
        <v>#REF!</v>
      </c>
      <c r="D430" t="e">
        <f t="shared" si="6"/>
        <v>#REF!</v>
      </c>
    </row>
    <row r="431" spans="3:13" ht="12.75">
      <c r="C431" t="e">
        <v>#REF!</v>
      </c>
      <c r="D431" t="e">
        <f t="shared" si="6"/>
        <v>#REF!</v>
      </c>
      <c r="H431" t="s">
        <v>781</v>
      </c>
      <c r="J431" t="s">
        <v>782</v>
      </c>
      <c r="M431">
        <f>L431*(1+$M$11)</f>
        <v>0</v>
      </c>
    </row>
    <row r="432" spans="3:12" ht="12.75">
      <c r="C432" t="e">
        <v>#REF!</v>
      </c>
      <c r="D432" t="e">
        <f t="shared" si="6"/>
        <v>#REF!</v>
      </c>
      <c r="H432" t="s">
        <v>783</v>
      </c>
      <c r="J432" t="s">
        <v>784</v>
      </c>
      <c r="L432" t="e">
        <v>#REF!</v>
      </c>
    </row>
    <row r="433" spans="3:13" ht="12.75">
      <c r="C433" t="e">
        <v>#REF!</v>
      </c>
      <c r="D433" t="e">
        <f t="shared" si="6"/>
        <v>#REF!</v>
      </c>
      <c r="H433" t="s">
        <v>783</v>
      </c>
      <c r="J433" t="s">
        <v>769</v>
      </c>
      <c r="M433">
        <f>L433*(1+$M$11)</f>
        <v>0</v>
      </c>
    </row>
    <row r="434" spans="3:4" ht="12.75">
      <c r="C434" t="e">
        <v>#REF!</v>
      </c>
      <c r="D434" t="e">
        <f t="shared" si="6"/>
        <v>#REF!</v>
      </c>
    </row>
    <row r="435" spans="2:6" ht="12.75">
      <c r="B435">
        <f>+B430+1</f>
        <v>86</v>
      </c>
      <c r="C435" t="e">
        <v>#REF!</v>
      </c>
      <c r="D435" t="e">
        <f t="shared" si="6"/>
        <v>#REF!</v>
      </c>
      <c r="F435" t="e">
        <v>#REF!</v>
      </c>
    </row>
    <row r="436" spans="3:12" ht="12.75">
      <c r="C436" t="e">
        <v>#REF!</v>
      </c>
      <c r="D436" t="e">
        <f t="shared" si="6"/>
        <v>#REF!</v>
      </c>
      <c r="H436" t="s">
        <v>781</v>
      </c>
      <c r="J436" t="s">
        <v>782</v>
      </c>
      <c r="L436" t="e">
        <v>#REF!</v>
      </c>
    </row>
    <row r="437" spans="3:12" ht="12.75">
      <c r="C437" t="e">
        <v>#REF!</v>
      </c>
      <c r="D437" t="e">
        <f t="shared" si="6"/>
        <v>#REF!</v>
      </c>
      <c r="H437" t="s">
        <v>783</v>
      </c>
      <c r="J437" t="s">
        <v>784</v>
      </c>
      <c r="L437" t="e">
        <v>#REF!</v>
      </c>
    </row>
    <row r="438" spans="3:12" ht="12.75">
      <c r="C438" t="e">
        <v>#REF!</v>
      </c>
      <c r="D438" t="e">
        <f t="shared" si="6"/>
        <v>#REF!</v>
      </c>
      <c r="H438" t="s">
        <v>783</v>
      </c>
      <c r="J438" t="s">
        <v>769</v>
      </c>
      <c r="L438" t="e">
        <v>#REF!</v>
      </c>
    </row>
    <row r="439" spans="3:12" ht="12.75">
      <c r="C439" t="e">
        <v>#REF!</v>
      </c>
      <c r="D439" t="e">
        <f t="shared" si="6"/>
        <v>#REF!</v>
      </c>
      <c r="H439" t="s">
        <v>785</v>
      </c>
      <c r="J439" t="e">
        <v>#REF!</v>
      </c>
      <c r="L439" t="e">
        <v>#REF!</v>
      </c>
    </row>
    <row r="440" spans="2:6" ht="12.75">
      <c r="B440">
        <f>+B435+1</f>
        <v>87</v>
      </c>
      <c r="C440" t="e">
        <v>#REF!</v>
      </c>
      <c r="D440" t="e">
        <f t="shared" si="6"/>
        <v>#REF!</v>
      </c>
      <c r="F440" t="e">
        <v>#REF!</v>
      </c>
    </row>
    <row r="441" spans="3:12" ht="12.75">
      <c r="C441" t="e">
        <v>#REF!</v>
      </c>
      <c r="D441" t="e">
        <f t="shared" si="6"/>
        <v>#REF!</v>
      </c>
      <c r="H441" t="s">
        <v>781</v>
      </c>
      <c r="J441" t="s">
        <v>782</v>
      </c>
      <c r="L441" t="e">
        <v>#REF!</v>
      </c>
    </row>
    <row r="442" spans="3:12" ht="12.75">
      <c r="C442" t="e">
        <v>#REF!</v>
      </c>
      <c r="D442" t="e">
        <f t="shared" si="6"/>
        <v>#REF!</v>
      </c>
      <c r="H442" t="s">
        <v>783</v>
      </c>
      <c r="J442" t="s">
        <v>784</v>
      </c>
      <c r="L442" t="e">
        <v>#REF!</v>
      </c>
    </row>
    <row r="443" spans="3:12" ht="12.75">
      <c r="C443" t="e">
        <v>#REF!</v>
      </c>
      <c r="D443" t="e">
        <f t="shared" si="6"/>
        <v>#REF!</v>
      </c>
      <c r="H443" t="s">
        <v>783</v>
      </c>
      <c r="J443" t="s">
        <v>769</v>
      </c>
      <c r="L443" t="e">
        <v>#REF!</v>
      </c>
    </row>
    <row r="444" spans="3:12" ht="12.75">
      <c r="C444" t="e">
        <v>#REF!</v>
      </c>
      <c r="D444" t="e">
        <f t="shared" si="6"/>
        <v>#REF!</v>
      </c>
      <c r="H444" t="s">
        <v>785</v>
      </c>
      <c r="J444" t="e">
        <v>#REF!</v>
      </c>
      <c r="L444" t="e">
        <v>#REF!</v>
      </c>
    </row>
    <row r="445" spans="2:6" ht="12.75">
      <c r="B445">
        <f>+B440+1</f>
        <v>88</v>
      </c>
      <c r="C445" t="e">
        <v>#REF!</v>
      </c>
      <c r="D445" t="e">
        <f t="shared" si="6"/>
        <v>#REF!</v>
      </c>
      <c r="F445" t="e">
        <v>#REF!</v>
      </c>
    </row>
    <row r="446" spans="3:12" ht="12.75">
      <c r="C446" t="e">
        <v>#REF!</v>
      </c>
      <c r="D446" t="e">
        <f t="shared" si="6"/>
        <v>#REF!</v>
      </c>
      <c r="H446" t="s">
        <v>781</v>
      </c>
      <c r="J446" t="s">
        <v>782</v>
      </c>
      <c r="L446" t="e">
        <v>#REF!</v>
      </c>
    </row>
    <row r="447" spans="3:12" ht="12.75">
      <c r="C447" t="e">
        <v>#REF!</v>
      </c>
      <c r="D447" t="e">
        <f t="shared" si="6"/>
        <v>#REF!</v>
      </c>
      <c r="H447" t="s">
        <v>783</v>
      </c>
      <c r="J447" t="s">
        <v>784</v>
      </c>
      <c r="L447" t="e">
        <v>#REF!</v>
      </c>
    </row>
    <row r="448" spans="3:12" ht="12.75">
      <c r="C448" t="e">
        <v>#REF!</v>
      </c>
      <c r="D448" t="e">
        <f t="shared" si="6"/>
        <v>#REF!</v>
      </c>
      <c r="H448" t="s">
        <v>783</v>
      </c>
      <c r="J448" t="s">
        <v>769</v>
      </c>
      <c r="L448" t="e">
        <v>#REF!</v>
      </c>
    </row>
    <row r="449" spans="3:12" ht="12.75">
      <c r="C449" t="e">
        <v>#REF!</v>
      </c>
      <c r="D449" t="e">
        <f t="shared" si="6"/>
        <v>#REF!</v>
      </c>
      <c r="H449" t="s">
        <v>785</v>
      </c>
      <c r="J449" t="e">
        <v>#REF!</v>
      </c>
      <c r="L449" t="e">
        <v>#REF!</v>
      </c>
    </row>
    <row r="450" spans="2:4" ht="12.75">
      <c r="B450">
        <f>+B445+1</f>
        <v>89</v>
      </c>
      <c r="C450" t="e">
        <v>#REF!</v>
      </c>
      <c r="D450" t="e">
        <f t="shared" si="6"/>
        <v>#REF!</v>
      </c>
    </row>
    <row r="451" spans="3:13" ht="12.75">
      <c r="C451" t="e">
        <v>#REF!</v>
      </c>
      <c r="D451" t="e">
        <f t="shared" si="6"/>
        <v>#REF!</v>
      </c>
      <c r="H451" t="s">
        <v>781</v>
      </c>
      <c r="J451" t="s">
        <v>782</v>
      </c>
      <c r="M451">
        <f>L451*(1+$M$11)</f>
        <v>0</v>
      </c>
    </row>
    <row r="452" spans="3:12" ht="12.75">
      <c r="C452" t="e">
        <v>#REF!</v>
      </c>
      <c r="D452" t="e">
        <f t="shared" si="6"/>
        <v>#REF!</v>
      </c>
      <c r="H452" t="s">
        <v>783</v>
      </c>
      <c r="J452" t="s">
        <v>784</v>
      </c>
      <c r="L452" t="e">
        <v>#REF!</v>
      </c>
    </row>
    <row r="453" spans="3:13" ht="12.75">
      <c r="C453" t="e">
        <v>#REF!</v>
      </c>
      <c r="D453" t="e">
        <f t="shared" si="6"/>
        <v>#REF!</v>
      </c>
      <c r="H453" t="s">
        <v>783</v>
      </c>
      <c r="J453" t="s">
        <v>769</v>
      </c>
      <c r="M453">
        <f>L453*(1+$M$11)</f>
        <v>0</v>
      </c>
    </row>
    <row r="454" spans="3:4" ht="12.75">
      <c r="C454" t="e">
        <v>#REF!</v>
      </c>
      <c r="D454" t="e">
        <f t="shared" si="6"/>
        <v>#REF!</v>
      </c>
    </row>
    <row r="455" spans="2:6" ht="12.75">
      <c r="B455">
        <f>+B450+1</f>
        <v>90</v>
      </c>
      <c r="C455" t="e">
        <v>#REF!</v>
      </c>
      <c r="D455" t="e">
        <f t="shared" si="6"/>
        <v>#REF!</v>
      </c>
      <c r="F455" t="e">
        <v>#REF!</v>
      </c>
    </row>
    <row r="456" spans="3:12" ht="12.75">
      <c r="C456" t="e">
        <v>#REF!</v>
      </c>
      <c r="D456" t="e">
        <f t="shared" si="6"/>
        <v>#REF!</v>
      </c>
      <c r="H456" t="s">
        <v>781</v>
      </c>
      <c r="J456" t="s">
        <v>782</v>
      </c>
      <c r="L456" t="e">
        <v>#REF!</v>
      </c>
    </row>
    <row r="457" spans="3:12" ht="12.75">
      <c r="C457" t="e">
        <v>#REF!</v>
      </c>
      <c r="D457" t="e">
        <f t="shared" si="6"/>
        <v>#REF!</v>
      </c>
      <c r="H457" t="s">
        <v>783</v>
      </c>
      <c r="J457" t="s">
        <v>784</v>
      </c>
      <c r="L457" t="e">
        <v>#REF!</v>
      </c>
    </row>
    <row r="458" spans="3:12" ht="12.75">
      <c r="C458" t="e">
        <v>#REF!</v>
      </c>
      <c r="D458" t="e">
        <f t="shared" si="6"/>
        <v>#REF!</v>
      </c>
      <c r="H458" t="s">
        <v>783</v>
      </c>
      <c r="J458" t="s">
        <v>769</v>
      </c>
      <c r="L458" t="e">
        <v>#REF!</v>
      </c>
    </row>
    <row r="459" spans="3:12" ht="12.75">
      <c r="C459" t="e">
        <v>#REF!</v>
      </c>
      <c r="D459" t="e">
        <f t="shared" si="6"/>
        <v>#REF!</v>
      </c>
      <c r="H459" t="s">
        <v>785</v>
      </c>
      <c r="J459" t="e">
        <v>#REF!</v>
      </c>
      <c r="L459" t="e">
        <v>#REF!</v>
      </c>
    </row>
    <row r="460" spans="2:6" ht="12.75">
      <c r="B460">
        <f>+B455+1</f>
        <v>91</v>
      </c>
      <c r="C460" t="e">
        <v>#REF!</v>
      </c>
      <c r="D460" t="e">
        <f t="shared" si="6"/>
        <v>#REF!</v>
      </c>
      <c r="F460" t="e">
        <v>#REF!</v>
      </c>
    </row>
    <row r="461" spans="3:12" ht="12.75">
      <c r="C461" t="e">
        <v>#REF!</v>
      </c>
      <c r="D461" t="e">
        <f t="shared" si="6"/>
        <v>#REF!</v>
      </c>
      <c r="H461" t="s">
        <v>781</v>
      </c>
      <c r="J461" t="s">
        <v>782</v>
      </c>
      <c r="L461" t="e">
        <v>#REF!</v>
      </c>
    </row>
    <row r="462" spans="3:12" ht="12.75">
      <c r="C462" t="e">
        <v>#REF!</v>
      </c>
      <c r="D462" t="e">
        <f t="shared" si="6"/>
        <v>#REF!</v>
      </c>
      <c r="H462" t="s">
        <v>783</v>
      </c>
      <c r="J462" t="s">
        <v>784</v>
      </c>
      <c r="L462" t="e">
        <v>#REF!</v>
      </c>
    </row>
    <row r="463" spans="3:12" ht="12.75">
      <c r="C463" t="e">
        <v>#REF!</v>
      </c>
      <c r="D463" t="e">
        <f aca="true" t="shared" si="7" ref="D463:D526">IF(AND(ISBLANK(L463),C463="X"),"YES",IF(L463=0,"NO",IF(C463="X","YES","NO")))</f>
        <v>#REF!</v>
      </c>
      <c r="H463" t="s">
        <v>783</v>
      </c>
      <c r="J463" t="s">
        <v>769</v>
      </c>
      <c r="L463" t="e">
        <v>#REF!</v>
      </c>
    </row>
    <row r="464" spans="3:12" ht="12.75">
      <c r="C464" t="e">
        <v>#REF!</v>
      </c>
      <c r="D464" t="e">
        <f t="shared" si="7"/>
        <v>#REF!</v>
      </c>
      <c r="H464" t="s">
        <v>785</v>
      </c>
      <c r="J464" t="e">
        <v>#REF!</v>
      </c>
      <c r="L464" t="e">
        <v>#REF!</v>
      </c>
    </row>
    <row r="465" spans="2:6" ht="12.75">
      <c r="B465">
        <f>+B460+1</f>
        <v>92</v>
      </c>
      <c r="C465" t="e">
        <v>#REF!</v>
      </c>
      <c r="D465" t="e">
        <f t="shared" si="7"/>
        <v>#REF!</v>
      </c>
      <c r="F465" t="e">
        <v>#REF!</v>
      </c>
    </row>
    <row r="466" spans="3:12" ht="12.75">
      <c r="C466" t="e">
        <v>#REF!</v>
      </c>
      <c r="D466" t="e">
        <f t="shared" si="7"/>
        <v>#REF!</v>
      </c>
      <c r="H466" t="s">
        <v>781</v>
      </c>
      <c r="J466" t="s">
        <v>782</v>
      </c>
      <c r="L466" t="e">
        <v>#REF!</v>
      </c>
    </row>
    <row r="467" spans="3:12" ht="12.75">
      <c r="C467" t="e">
        <v>#REF!</v>
      </c>
      <c r="D467" t="e">
        <f t="shared" si="7"/>
        <v>#REF!</v>
      </c>
      <c r="H467" t="s">
        <v>783</v>
      </c>
      <c r="J467" t="s">
        <v>784</v>
      </c>
      <c r="L467" t="e">
        <v>#REF!</v>
      </c>
    </row>
    <row r="468" spans="3:12" ht="12.75">
      <c r="C468" t="e">
        <v>#REF!</v>
      </c>
      <c r="D468" t="e">
        <f t="shared" si="7"/>
        <v>#REF!</v>
      </c>
      <c r="H468" t="s">
        <v>783</v>
      </c>
      <c r="J468" t="s">
        <v>769</v>
      </c>
      <c r="L468" t="e">
        <v>#REF!</v>
      </c>
    </row>
    <row r="469" spans="3:12" ht="12.75">
      <c r="C469" t="e">
        <v>#REF!</v>
      </c>
      <c r="D469" t="e">
        <f t="shared" si="7"/>
        <v>#REF!</v>
      </c>
      <c r="H469" t="s">
        <v>785</v>
      </c>
      <c r="J469" t="e">
        <v>#REF!</v>
      </c>
      <c r="L469" t="e">
        <v>#REF!</v>
      </c>
    </row>
    <row r="470" spans="2:4" ht="12.75">
      <c r="B470">
        <f>+B465+1</f>
        <v>93</v>
      </c>
      <c r="C470" t="e">
        <v>#REF!</v>
      </c>
      <c r="D470" t="e">
        <f t="shared" si="7"/>
        <v>#REF!</v>
      </c>
    </row>
    <row r="471" spans="3:13" ht="12.75">
      <c r="C471" t="e">
        <v>#REF!</v>
      </c>
      <c r="D471" t="e">
        <f t="shared" si="7"/>
        <v>#REF!</v>
      </c>
      <c r="H471" t="s">
        <v>781</v>
      </c>
      <c r="J471" t="s">
        <v>782</v>
      </c>
      <c r="M471">
        <f>L471*(1+$M$11)</f>
        <v>0</v>
      </c>
    </row>
    <row r="472" spans="3:12" ht="12.75">
      <c r="C472" t="e">
        <v>#REF!</v>
      </c>
      <c r="D472" t="e">
        <f t="shared" si="7"/>
        <v>#REF!</v>
      </c>
      <c r="H472" t="s">
        <v>783</v>
      </c>
      <c r="J472" t="s">
        <v>784</v>
      </c>
      <c r="L472" t="e">
        <v>#REF!</v>
      </c>
    </row>
    <row r="473" spans="3:15" ht="12.75">
      <c r="C473" t="e">
        <v>#REF!</v>
      </c>
      <c r="D473" t="e">
        <f t="shared" si="7"/>
        <v>#REF!</v>
      </c>
      <c r="H473" t="s">
        <v>783</v>
      </c>
      <c r="J473" t="s">
        <v>769</v>
      </c>
      <c r="M473">
        <f>L473*(1+$M$11)</f>
        <v>0</v>
      </c>
      <c r="O473" t="s">
        <v>0</v>
      </c>
    </row>
    <row r="474" spans="3:12" ht="12.75">
      <c r="C474" t="e">
        <v>#REF!</v>
      </c>
      <c r="D474" t="e">
        <f t="shared" si="7"/>
        <v>#REF!</v>
      </c>
      <c r="H474" t="s">
        <v>785</v>
      </c>
      <c r="J474" t="e">
        <v>#REF!</v>
      </c>
      <c r="L474" t="e">
        <v>#REF!</v>
      </c>
    </row>
    <row r="475" spans="2:6" ht="12.75">
      <c r="B475">
        <f>+B470+1</f>
        <v>94</v>
      </c>
      <c r="C475" t="e">
        <v>#REF!</v>
      </c>
      <c r="D475" t="e">
        <f t="shared" si="7"/>
        <v>#REF!</v>
      </c>
      <c r="F475" t="e">
        <v>#REF!</v>
      </c>
    </row>
    <row r="476" spans="3:12" ht="12.75">
      <c r="C476" t="e">
        <v>#REF!</v>
      </c>
      <c r="D476" t="e">
        <f t="shared" si="7"/>
        <v>#REF!</v>
      </c>
      <c r="H476" t="s">
        <v>781</v>
      </c>
      <c r="J476" t="s">
        <v>782</v>
      </c>
      <c r="L476" t="e">
        <v>#REF!</v>
      </c>
    </row>
    <row r="477" spans="3:12" ht="12.75">
      <c r="C477" t="e">
        <v>#REF!</v>
      </c>
      <c r="D477" t="e">
        <f t="shared" si="7"/>
        <v>#REF!</v>
      </c>
      <c r="H477" t="s">
        <v>783</v>
      </c>
      <c r="J477" t="s">
        <v>784</v>
      </c>
      <c r="L477" t="e">
        <v>#REF!</v>
      </c>
    </row>
    <row r="478" spans="3:12" ht="12.75">
      <c r="C478" t="e">
        <v>#REF!</v>
      </c>
      <c r="D478" t="e">
        <f t="shared" si="7"/>
        <v>#REF!</v>
      </c>
      <c r="H478" t="s">
        <v>783</v>
      </c>
      <c r="J478" t="s">
        <v>769</v>
      </c>
      <c r="L478" t="e">
        <v>#REF!</v>
      </c>
    </row>
    <row r="479" spans="3:12" ht="12.75">
      <c r="C479" t="e">
        <v>#REF!</v>
      </c>
      <c r="D479" t="e">
        <f t="shared" si="7"/>
        <v>#REF!</v>
      </c>
      <c r="H479" t="s">
        <v>785</v>
      </c>
      <c r="J479" t="e">
        <v>#REF!</v>
      </c>
      <c r="L479" t="e">
        <v>#REF!</v>
      </c>
    </row>
    <row r="480" spans="2:6" ht="12.75">
      <c r="B480">
        <f>+B475+1</f>
        <v>95</v>
      </c>
      <c r="C480" t="e">
        <v>#REF!</v>
      </c>
      <c r="D480" t="e">
        <f t="shared" si="7"/>
        <v>#REF!</v>
      </c>
      <c r="F480" t="e">
        <v>#REF!</v>
      </c>
    </row>
    <row r="481" spans="3:12" ht="12.75">
      <c r="C481" t="e">
        <v>#REF!</v>
      </c>
      <c r="D481" t="e">
        <f t="shared" si="7"/>
        <v>#REF!</v>
      </c>
      <c r="H481" t="s">
        <v>781</v>
      </c>
      <c r="J481" t="s">
        <v>782</v>
      </c>
      <c r="L481" t="e">
        <v>#REF!</v>
      </c>
    </row>
    <row r="482" spans="3:12" ht="12.75">
      <c r="C482" t="e">
        <v>#REF!</v>
      </c>
      <c r="D482" t="e">
        <f t="shared" si="7"/>
        <v>#REF!</v>
      </c>
      <c r="H482" t="s">
        <v>783</v>
      </c>
      <c r="J482" t="s">
        <v>784</v>
      </c>
      <c r="L482" t="e">
        <v>#REF!</v>
      </c>
    </row>
    <row r="483" spans="3:12" ht="12.75">
      <c r="C483" t="e">
        <v>#REF!</v>
      </c>
      <c r="D483" t="e">
        <f t="shared" si="7"/>
        <v>#REF!</v>
      </c>
      <c r="H483" t="s">
        <v>783</v>
      </c>
      <c r="J483" t="s">
        <v>769</v>
      </c>
      <c r="L483" t="e">
        <v>#REF!</v>
      </c>
    </row>
    <row r="484" spans="3:12" ht="12.75">
      <c r="C484" t="e">
        <v>#REF!</v>
      </c>
      <c r="D484" t="e">
        <f t="shared" si="7"/>
        <v>#REF!</v>
      </c>
      <c r="H484" t="s">
        <v>785</v>
      </c>
      <c r="J484" t="e">
        <v>#REF!</v>
      </c>
      <c r="L484" t="e">
        <v>#REF!</v>
      </c>
    </row>
    <row r="485" spans="2:6" ht="12.75">
      <c r="B485">
        <f>+B480+1</f>
        <v>96</v>
      </c>
      <c r="C485" t="e">
        <v>#REF!</v>
      </c>
      <c r="D485" t="e">
        <f t="shared" si="7"/>
        <v>#REF!</v>
      </c>
      <c r="F485" t="e">
        <v>#REF!</v>
      </c>
    </row>
    <row r="486" spans="3:12" ht="12.75">
      <c r="C486" t="e">
        <v>#REF!</v>
      </c>
      <c r="D486" t="e">
        <f t="shared" si="7"/>
        <v>#REF!</v>
      </c>
      <c r="H486" t="s">
        <v>781</v>
      </c>
      <c r="J486" t="s">
        <v>782</v>
      </c>
      <c r="L486" t="e">
        <v>#REF!</v>
      </c>
    </row>
    <row r="487" spans="3:12" ht="12.75">
      <c r="C487" t="e">
        <v>#REF!</v>
      </c>
      <c r="D487" t="e">
        <f t="shared" si="7"/>
        <v>#REF!</v>
      </c>
      <c r="H487" t="s">
        <v>783</v>
      </c>
      <c r="J487" t="s">
        <v>784</v>
      </c>
      <c r="L487" t="e">
        <v>#REF!</v>
      </c>
    </row>
    <row r="488" spans="3:12" ht="12.75">
      <c r="C488" t="e">
        <v>#REF!</v>
      </c>
      <c r="D488" t="e">
        <f t="shared" si="7"/>
        <v>#REF!</v>
      </c>
      <c r="H488" t="s">
        <v>783</v>
      </c>
      <c r="J488" t="s">
        <v>769</v>
      </c>
      <c r="L488" t="e">
        <v>#REF!</v>
      </c>
    </row>
    <row r="489" spans="3:12" ht="12.75">
      <c r="C489" t="e">
        <v>#REF!</v>
      </c>
      <c r="D489" t="e">
        <f t="shared" si="7"/>
        <v>#REF!</v>
      </c>
      <c r="H489" t="s">
        <v>785</v>
      </c>
      <c r="J489" t="e">
        <v>#REF!</v>
      </c>
      <c r="L489" t="e">
        <v>#REF!</v>
      </c>
    </row>
    <row r="490" spans="2:4" ht="12.75">
      <c r="B490">
        <f>+B485+1</f>
        <v>97</v>
      </c>
      <c r="C490" t="e">
        <v>#REF!</v>
      </c>
      <c r="D490" t="e">
        <f t="shared" si="7"/>
        <v>#REF!</v>
      </c>
    </row>
    <row r="491" spans="3:13" ht="12.75">
      <c r="C491" t="e">
        <v>#REF!</v>
      </c>
      <c r="D491" t="e">
        <f t="shared" si="7"/>
        <v>#REF!</v>
      </c>
      <c r="H491" t="s">
        <v>781</v>
      </c>
      <c r="J491" t="s">
        <v>782</v>
      </c>
      <c r="M491">
        <f>L491*(1+$M$11)</f>
        <v>0</v>
      </c>
    </row>
    <row r="492" spans="3:12" ht="12.75">
      <c r="C492" t="e">
        <v>#REF!</v>
      </c>
      <c r="D492" t="e">
        <f t="shared" si="7"/>
        <v>#REF!</v>
      </c>
      <c r="H492" t="s">
        <v>783</v>
      </c>
      <c r="J492" t="s">
        <v>784</v>
      </c>
      <c r="L492" t="e">
        <v>#REF!</v>
      </c>
    </row>
    <row r="493" spans="3:15" ht="12.75">
      <c r="C493" t="e">
        <v>#REF!</v>
      </c>
      <c r="D493" t="e">
        <f t="shared" si="7"/>
        <v>#REF!</v>
      </c>
      <c r="H493" t="s">
        <v>783</v>
      </c>
      <c r="J493" t="s">
        <v>769</v>
      </c>
      <c r="M493">
        <f>L493*(1+$M$11)</f>
        <v>0</v>
      </c>
      <c r="O493" t="s">
        <v>0</v>
      </c>
    </row>
    <row r="494" spans="3:12" ht="12.75">
      <c r="C494" t="e">
        <v>#REF!</v>
      </c>
      <c r="D494" t="e">
        <f t="shared" si="7"/>
        <v>#REF!</v>
      </c>
      <c r="H494" t="s">
        <v>785</v>
      </c>
      <c r="J494" t="e">
        <v>#REF!</v>
      </c>
      <c r="L494" t="e">
        <v>#REF!</v>
      </c>
    </row>
    <row r="495" spans="2:6" ht="12.75">
      <c r="B495">
        <f>+B490+1</f>
        <v>98</v>
      </c>
      <c r="C495" t="e">
        <v>#REF!</v>
      </c>
      <c r="D495" t="e">
        <f t="shared" si="7"/>
        <v>#REF!</v>
      </c>
      <c r="F495" t="e">
        <v>#REF!</v>
      </c>
    </row>
    <row r="496" spans="3:12" ht="12.75">
      <c r="C496" t="e">
        <v>#REF!</v>
      </c>
      <c r="D496" t="e">
        <f t="shared" si="7"/>
        <v>#REF!</v>
      </c>
      <c r="H496" t="s">
        <v>781</v>
      </c>
      <c r="J496" t="s">
        <v>782</v>
      </c>
      <c r="L496" t="e">
        <v>#REF!</v>
      </c>
    </row>
    <row r="497" spans="3:12" ht="12.75">
      <c r="C497" t="e">
        <v>#REF!</v>
      </c>
      <c r="D497" t="e">
        <f t="shared" si="7"/>
        <v>#REF!</v>
      </c>
      <c r="H497" t="s">
        <v>783</v>
      </c>
      <c r="J497" t="s">
        <v>784</v>
      </c>
      <c r="L497" t="e">
        <v>#REF!</v>
      </c>
    </row>
    <row r="498" spans="3:12" ht="12.75">
      <c r="C498" t="e">
        <v>#REF!</v>
      </c>
      <c r="D498" t="e">
        <f t="shared" si="7"/>
        <v>#REF!</v>
      </c>
      <c r="H498" t="s">
        <v>783</v>
      </c>
      <c r="J498" t="s">
        <v>769</v>
      </c>
      <c r="L498" t="e">
        <v>#REF!</v>
      </c>
    </row>
    <row r="499" spans="3:12" ht="12.75">
      <c r="C499" t="e">
        <v>#REF!</v>
      </c>
      <c r="D499" t="e">
        <f t="shared" si="7"/>
        <v>#REF!</v>
      </c>
      <c r="H499" t="s">
        <v>785</v>
      </c>
      <c r="J499" t="e">
        <v>#REF!</v>
      </c>
      <c r="L499" t="e">
        <v>#REF!</v>
      </c>
    </row>
    <row r="500" spans="2:6" ht="12.75">
      <c r="B500">
        <f>+B495+1</f>
        <v>99</v>
      </c>
      <c r="C500" t="e">
        <v>#REF!</v>
      </c>
      <c r="D500" t="e">
        <f t="shared" si="7"/>
        <v>#REF!</v>
      </c>
      <c r="F500" t="e">
        <v>#REF!</v>
      </c>
    </row>
    <row r="501" spans="3:12" ht="12.75">
      <c r="C501" t="e">
        <v>#REF!</v>
      </c>
      <c r="D501" t="e">
        <f t="shared" si="7"/>
        <v>#REF!</v>
      </c>
      <c r="H501" t="s">
        <v>781</v>
      </c>
      <c r="J501" t="s">
        <v>782</v>
      </c>
      <c r="L501" t="e">
        <v>#REF!</v>
      </c>
    </row>
    <row r="502" spans="3:12" ht="12.75">
      <c r="C502" t="e">
        <v>#REF!</v>
      </c>
      <c r="D502" t="e">
        <f t="shared" si="7"/>
        <v>#REF!</v>
      </c>
      <c r="H502" t="s">
        <v>783</v>
      </c>
      <c r="J502" t="s">
        <v>784</v>
      </c>
      <c r="L502" t="e">
        <v>#REF!</v>
      </c>
    </row>
    <row r="503" spans="3:12" ht="12.75">
      <c r="C503" t="e">
        <v>#REF!</v>
      </c>
      <c r="D503" t="e">
        <f t="shared" si="7"/>
        <v>#REF!</v>
      </c>
      <c r="H503" t="s">
        <v>783</v>
      </c>
      <c r="J503" t="s">
        <v>769</v>
      </c>
      <c r="L503" t="e">
        <v>#REF!</v>
      </c>
    </row>
    <row r="504" spans="3:12" ht="12.75">
      <c r="C504" t="e">
        <v>#REF!</v>
      </c>
      <c r="D504" t="e">
        <f t="shared" si="7"/>
        <v>#REF!</v>
      </c>
      <c r="H504" t="s">
        <v>785</v>
      </c>
      <c r="J504" t="e">
        <v>#REF!</v>
      </c>
      <c r="L504" t="e">
        <v>#REF!</v>
      </c>
    </row>
    <row r="505" spans="2:6" ht="12.75">
      <c r="B505">
        <f>+B500+1</f>
        <v>100</v>
      </c>
      <c r="C505" t="e">
        <v>#REF!</v>
      </c>
      <c r="D505" t="e">
        <f t="shared" si="7"/>
        <v>#REF!</v>
      </c>
      <c r="F505" t="e">
        <v>#REF!</v>
      </c>
    </row>
    <row r="506" spans="3:12" ht="12.75">
      <c r="C506" t="e">
        <v>#REF!</v>
      </c>
      <c r="D506" t="e">
        <f t="shared" si="7"/>
        <v>#REF!</v>
      </c>
      <c r="H506" t="s">
        <v>781</v>
      </c>
      <c r="J506" t="s">
        <v>782</v>
      </c>
      <c r="L506" t="e">
        <v>#REF!</v>
      </c>
    </row>
    <row r="507" spans="3:12" ht="12.75">
      <c r="C507" t="e">
        <v>#REF!</v>
      </c>
      <c r="D507" t="e">
        <f t="shared" si="7"/>
        <v>#REF!</v>
      </c>
      <c r="H507" t="s">
        <v>783</v>
      </c>
      <c r="J507" t="s">
        <v>784</v>
      </c>
      <c r="L507" t="e">
        <v>#REF!</v>
      </c>
    </row>
    <row r="508" spans="3:12" ht="12.75">
      <c r="C508" t="e">
        <v>#REF!</v>
      </c>
      <c r="D508" t="e">
        <f t="shared" si="7"/>
        <v>#REF!</v>
      </c>
      <c r="H508" t="s">
        <v>783</v>
      </c>
      <c r="J508" t="s">
        <v>769</v>
      </c>
      <c r="L508" t="e">
        <v>#REF!</v>
      </c>
    </row>
    <row r="509" spans="3:12" ht="12.75">
      <c r="C509" t="e">
        <v>#REF!</v>
      </c>
      <c r="D509" t="e">
        <f t="shared" si="7"/>
        <v>#REF!</v>
      </c>
      <c r="H509" t="s">
        <v>785</v>
      </c>
      <c r="J509" t="e">
        <v>#REF!</v>
      </c>
      <c r="L509" t="e">
        <v>#REF!</v>
      </c>
    </row>
    <row r="510" spans="2:4" ht="12.75">
      <c r="B510">
        <f>+B505+1</f>
        <v>101</v>
      </c>
      <c r="C510" t="e">
        <v>#REF!</v>
      </c>
      <c r="D510" t="e">
        <f t="shared" si="7"/>
        <v>#REF!</v>
      </c>
    </row>
    <row r="511" spans="3:13" ht="12.75">
      <c r="C511" t="e">
        <v>#REF!</v>
      </c>
      <c r="D511" t="e">
        <f t="shared" si="7"/>
        <v>#REF!</v>
      </c>
      <c r="H511" t="s">
        <v>781</v>
      </c>
      <c r="J511" t="s">
        <v>782</v>
      </c>
      <c r="M511">
        <f>L511*(1+$M$11)</f>
        <v>0</v>
      </c>
    </row>
    <row r="512" spans="3:12" ht="12.75">
      <c r="C512" t="e">
        <v>#REF!</v>
      </c>
      <c r="D512" t="e">
        <f t="shared" si="7"/>
        <v>#REF!</v>
      </c>
      <c r="H512" t="s">
        <v>783</v>
      </c>
      <c r="J512" t="s">
        <v>784</v>
      </c>
      <c r="L512" t="e">
        <v>#REF!</v>
      </c>
    </row>
    <row r="513" spans="3:15" ht="12.75">
      <c r="C513" t="e">
        <v>#REF!</v>
      </c>
      <c r="D513" t="e">
        <f t="shared" si="7"/>
        <v>#REF!</v>
      </c>
      <c r="H513" t="s">
        <v>783</v>
      </c>
      <c r="J513" t="s">
        <v>769</v>
      </c>
      <c r="M513">
        <f>L513*(1+$M$11)</f>
        <v>0</v>
      </c>
      <c r="O513" t="s">
        <v>0</v>
      </c>
    </row>
    <row r="514" spans="3:12" ht="12.75">
      <c r="C514" t="e">
        <v>#REF!</v>
      </c>
      <c r="D514" t="e">
        <f t="shared" si="7"/>
        <v>#REF!</v>
      </c>
      <c r="H514" t="s">
        <v>785</v>
      </c>
      <c r="J514" t="e">
        <v>#REF!</v>
      </c>
      <c r="L514" t="e">
        <v>#REF!</v>
      </c>
    </row>
    <row r="515" spans="2:6" ht="12.75">
      <c r="B515">
        <f>+B510+1</f>
        <v>102</v>
      </c>
      <c r="C515" t="e">
        <v>#REF!</v>
      </c>
      <c r="D515" t="e">
        <f t="shared" si="7"/>
        <v>#REF!</v>
      </c>
      <c r="F515" t="e">
        <v>#REF!</v>
      </c>
    </row>
    <row r="516" spans="3:12" ht="12.75">
      <c r="C516" t="e">
        <v>#REF!</v>
      </c>
      <c r="D516" t="e">
        <f t="shared" si="7"/>
        <v>#REF!</v>
      </c>
      <c r="H516" t="s">
        <v>781</v>
      </c>
      <c r="J516" t="s">
        <v>782</v>
      </c>
      <c r="L516" t="e">
        <v>#REF!</v>
      </c>
    </row>
    <row r="517" spans="3:12" ht="12.75">
      <c r="C517" t="e">
        <v>#REF!</v>
      </c>
      <c r="D517" t="e">
        <f t="shared" si="7"/>
        <v>#REF!</v>
      </c>
      <c r="H517" t="s">
        <v>783</v>
      </c>
      <c r="J517" t="s">
        <v>784</v>
      </c>
      <c r="L517" t="e">
        <v>#REF!</v>
      </c>
    </row>
    <row r="518" spans="3:12" ht="12.75">
      <c r="C518" t="e">
        <v>#REF!</v>
      </c>
      <c r="D518" t="e">
        <f t="shared" si="7"/>
        <v>#REF!</v>
      </c>
      <c r="H518" t="s">
        <v>783</v>
      </c>
      <c r="J518" t="s">
        <v>769</v>
      </c>
      <c r="L518" t="e">
        <v>#REF!</v>
      </c>
    </row>
    <row r="519" spans="3:12" ht="12.75">
      <c r="C519" t="e">
        <v>#REF!</v>
      </c>
      <c r="D519" t="e">
        <f t="shared" si="7"/>
        <v>#REF!</v>
      </c>
      <c r="H519" t="s">
        <v>785</v>
      </c>
      <c r="J519" t="e">
        <v>#REF!</v>
      </c>
      <c r="L519" t="e">
        <v>#REF!</v>
      </c>
    </row>
    <row r="520" spans="2:6" ht="12.75">
      <c r="B520">
        <f>+B515+1</f>
        <v>103</v>
      </c>
      <c r="C520" t="e">
        <v>#REF!</v>
      </c>
      <c r="D520" t="e">
        <f t="shared" si="7"/>
        <v>#REF!</v>
      </c>
      <c r="F520" t="e">
        <v>#REF!</v>
      </c>
    </row>
    <row r="521" spans="3:12" ht="12.75">
      <c r="C521" t="e">
        <v>#REF!</v>
      </c>
      <c r="D521" t="e">
        <f t="shared" si="7"/>
        <v>#REF!</v>
      </c>
      <c r="H521" t="s">
        <v>781</v>
      </c>
      <c r="J521" t="s">
        <v>782</v>
      </c>
      <c r="L521" t="e">
        <v>#REF!</v>
      </c>
    </row>
    <row r="522" spans="3:12" ht="12.75">
      <c r="C522" t="e">
        <v>#REF!</v>
      </c>
      <c r="D522" t="e">
        <f t="shared" si="7"/>
        <v>#REF!</v>
      </c>
      <c r="H522" t="s">
        <v>783</v>
      </c>
      <c r="J522" t="s">
        <v>784</v>
      </c>
      <c r="L522" t="e">
        <v>#REF!</v>
      </c>
    </row>
    <row r="523" spans="3:12" ht="12.75">
      <c r="C523" t="e">
        <v>#REF!</v>
      </c>
      <c r="D523" t="e">
        <f t="shared" si="7"/>
        <v>#REF!</v>
      </c>
      <c r="H523" t="s">
        <v>783</v>
      </c>
      <c r="J523" t="s">
        <v>769</v>
      </c>
      <c r="L523" t="e">
        <v>#REF!</v>
      </c>
    </row>
    <row r="524" spans="3:12" ht="12.75">
      <c r="C524" t="e">
        <v>#REF!</v>
      </c>
      <c r="D524" t="e">
        <f t="shared" si="7"/>
        <v>#REF!</v>
      </c>
      <c r="H524" t="s">
        <v>785</v>
      </c>
      <c r="J524" t="e">
        <v>#REF!</v>
      </c>
      <c r="L524" t="e">
        <v>#REF!</v>
      </c>
    </row>
    <row r="525" spans="2:6" ht="12.75">
      <c r="B525">
        <f>+B520+1</f>
        <v>104</v>
      </c>
      <c r="C525" t="e">
        <v>#REF!</v>
      </c>
      <c r="D525" t="e">
        <f t="shared" si="7"/>
        <v>#REF!</v>
      </c>
      <c r="F525" t="e">
        <v>#REF!</v>
      </c>
    </row>
    <row r="526" spans="3:12" ht="12.75">
      <c r="C526" t="e">
        <v>#REF!</v>
      </c>
      <c r="D526" t="e">
        <f t="shared" si="7"/>
        <v>#REF!</v>
      </c>
      <c r="H526" t="s">
        <v>781</v>
      </c>
      <c r="J526" t="s">
        <v>782</v>
      </c>
      <c r="L526" t="e">
        <v>#REF!</v>
      </c>
    </row>
    <row r="527" spans="3:12" ht="12.75">
      <c r="C527" t="e">
        <v>#REF!</v>
      </c>
      <c r="D527" t="e">
        <f>IF(AND(ISBLANK(L527),C527="X"),"YES",IF(L527=0,"NO",IF(C527="X","YES","NO")))</f>
        <v>#REF!</v>
      </c>
      <c r="H527" t="s">
        <v>783</v>
      </c>
      <c r="J527" t="s">
        <v>784</v>
      </c>
      <c r="L527" t="e">
        <v>#REF!</v>
      </c>
    </row>
    <row r="528" spans="3:12" ht="12.75">
      <c r="C528" t="e">
        <v>#REF!</v>
      </c>
      <c r="D528" t="e">
        <f>IF(AND(ISBLANK(L528),C528="X"),"YES",IF(L528=0,"NO",IF(C528="X","YES","NO")))</f>
        <v>#REF!</v>
      </c>
      <c r="H528" t="s">
        <v>783</v>
      </c>
      <c r="J528" t="s">
        <v>769</v>
      </c>
      <c r="L528" t="e">
        <v>#REF!</v>
      </c>
    </row>
    <row r="529" spans="8:12" ht="12.75">
      <c r="H529" t="s">
        <v>785</v>
      </c>
      <c r="J529" t="e">
        <v>#REF!</v>
      </c>
      <c r="L529" t="e"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9"/>
  <sheetViews>
    <sheetView workbookViewId="0" topLeftCell="A1">
      <selection activeCell="A1" sqref="A1"/>
    </sheetView>
  </sheetViews>
  <sheetFormatPr defaultColWidth="9.140625" defaultRowHeight="12.75"/>
  <sheetData>
    <row r="1" ht="12.75">
      <c r="P1" t="s">
        <v>429</v>
      </c>
    </row>
    <row r="7" ht="12.75">
      <c r="B7" t="s">
        <v>430</v>
      </c>
    </row>
    <row r="8" ht="12.75">
      <c r="B8" t="s">
        <v>431</v>
      </c>
    </row>
    <row r="13" spans="1:19" ht="12.75">
      <c r="A13" t="s">
        <v>432</v>
      </c>
      <c r="B13" t="s">
        <v>4</v>
      </c>
      <c r="C13" t="s">
        <v>5</v>
      </c>
      <c r="E13" t="s">
        <v>433</v>
      </c>
      <c r="F13" t="s">
        <v>434</v>
      </c>
      <c r="G13" t="s">
        <v>435</v>
      </c>
      <c r="H13" t="s">
        <v>436</v>
      </c>
      <c r="I13" t="s">
        <v>437</v>
      </c>
      <c r="J13" t="s">
        <v>438</v>
      </c>
      <c r="K13" t="s">
        <v>439</v>
      </c>
      <c r="L13" t="s">
        <v>440</v>
      </c>
      <c r="M13" t="s">
        <v>441</v>
      </c>
      <c r="N13" t="s">
        <v>442</v>
      </c>
      <c r="O13" t="s">
        <v>443</v>
      </c>
      <c r="P13" t="s">
        <v>444</v>
      </c>
      <c r="Q13" t="s">
        <v>445</v>
      </c>
      <c r="R13" t="s">
        <v>446</v>
      </c>
      <c r="S13" t="s">
        <v>447</v>
      </c>
    </row>
    <row r="14" spans="1:15" ht="12.75">
      <c r="A14" t="s">
        <v>448</v>
      </c>
      <c r="D14" t="s">
        <v>6</v>
      </c>
      <c r="E14" t="s">
        <v>6</v>
      </c>
      <c r="F14" t="s">
        <v>6</v>
      </c>
      <c r="G14" t="s">
        <v>6</v>
      </c>
      <c r="H14" t="s">
        <v>6</v>
      </c>
      <c r="I14" t="s">
        <v>6</v>
      </c>
      <c r="J14" t="s">
        <v>6</v>
      </c>
      <c r="K14" t="s">
        <v>6</v>
      </c>
      <c r="L14" t="s">
        <v>6</v>
      </c>
      <c r="M14" t="s">
        <v>6</v>
      </c>
      <c r="N14" t="s">
        <v>6</v>
      </c>
      <c r="O14" t="s">
        <v>6</v>
      </c>
    </row>
    <row r="15" ht="12.75">
      <c r="A15" t="s">
        <v>449</v>
      </c>
    </row>
    <row r="16" spans="1:2" ht="12.75">
      <c r="A16" t="s">
        <v>3</v>
      </c>
      <c r="B16" t="s">
        <v>450</v>
      </c>
    </row>
    <row r="17" spans="2:18" ht="12.75">
      <c r="B17">
        <v>1005</v>
      </c>
      <c r="C17" t="s">
        <v>8</v>
      </c>
      <c r="E17">
        <f>IF($R17="Unclassified",D17,0)</f>
        <v>0</v>
      </c>
      <c r="F17">
        <f>IF($R17="Non-Distribution",D17,0)</f>
        <v>0</v>
      </c>
      <c r="G17">
        <f>+D17-E17-F17</f>
        <v>0</v>
      </c>
      <c r="I17">
        <f>IF($R17="Unclassified",H17,0)</f>
        <v>0</v>
      </c>
      <c r="J17">
        <f>IF($R17="Non-Distribution",H17,0)</f>
        <v>0</v>
      </c>
      <c r="K17">
        <f>+H17-I17-J17</f>
        <v>0</v>
      </c>
      <c r="M17">
        <f>IF($R17="Unclassified",L17,0)</f>
        <v>0</v>
      </c>
      <c r="N17">
        <f>IF($R17="Non-Distribution",L17,0)</f>
        <v>0</v>
      </c>
      <c r="O17">
        <f>+L17-M17-N17</f>
        <v>0</v>
      </c>
      <c r="P17" t="str">
        <f aca="true" t="shared" si="0" ref="P17:P82">Q17&amp;S17</f>
        <v>Unclassified Asset</v>
      </c>
      <c r="Q17" t="s">
        <v>451</v>
      </c>
      <c r="R17" t="s">
        <v>452</v>
      </c>
    </row>
    <row r="18" spans="2:18" ht="12.75">
      <c r="B18">
        <v>1010</v>
      </c>
      <c r="C18" t="s">
        <v>9</v>
      </c>
      <c r="E18">
        <f aca="true" t="shared" si="1" ref="E18:E83">IF($R18="Unclassified",D18,0)</f>
        <v>0</v>
      </c>
      <c r="F18">
        <f aca="true" t="shared" si="2" ref="F18:F70">IF($R18="Non-Distribution",D18,0)</f>
        <v>0</v>
      </c>
      <c r="G18">
        <f aca="true" t="shared" si="3" ref="G18:G83">+D18-E18-F18</f>
        <v>0</v>
      </c>
      <c r="I18">
        <f aca="true" t="shared" si="4" ref="I18:I83">IF($R18="Unclassified",H18,0)</f>
        <v>0</v>
      </c>
      <c r="J18">
        <f aca="true" t="shared" si="5" ref="J18:J70">IF($R18="Non-Distribution",H18,0)</f>
        <v>0</v>
      </c>
      <c r="K18">
        <f aca="true" t="shared" si="6" ref="K18:K83">+H18-I18-J18</f>
        <v>0</v>
      </c>
      <c r="M18">
        <f aca="true" t="shared" si="7" ref="M18:M83">IF($R18="Unclassified",L18,0)</f>
        <v>0</v>
      </c>
      <c r="N18">
        <f aca="true" t="shared" si="8" ref="N18:N82">IF($R18="Non-Distribution",L18,0)</f>
        <v>0</v>
      </c>
      <c r="O18">
        <f aca="true" t="shared" si="9" ref="O18:O83">+L18-M18-N18</f>
        <v>0</v>
      </c>
      <c r="P18" t="str">
        <f t="shared" si="0"/>
        <v>Unclassified Asset</v>
      </c>
      <c r="Q18" t="s">
        <v>451</v>
      </c>
      <c r="R18" t="s">
        <v>452</v>
      </c>
    </row>
    <row r="19" spans="2:18" ht="12.75">
      <c r="B19">
        <v>1020</v>
      </c>
      <c r="C19" t="s">
        <v>10</v>
      </c>
      <c r="E19">
        <f t="shared" si="1"/>
        <v>0</v>
      </c>
      <c r="F19">
        <f t="shared" si="2"/>
        <v>0</v>
      </c>
      <c r="G19">
        <f t="shared" si="3"/>
        <v>0</v>
      </c>
      <c r="I19">
        <f t="shared" si="4"/>
        <v>0</v>
      </c>
      <c r="J19">
        <f t="shared" si="5"/>
        <v>0</v>
      </c>
      <c r="K19">
        <f t="shared" si="6"/>
        <v>0</v>
      </c>
      <c r="M19">
        <f t="shared" si="7"/>
        <v>0</v>
      </c>
      <c r="N19">
        <f t="shared" si="8"/>
        <v>0</v>
      </c>
      <c r="O19">
        <f t="shared" si="9"/>
        <v>0</v>
      </c>
      <c r="P19" t="str">
        <f t="shared" si="0"/>
        <v>Unclassified Asset</v>
      </c>
      <c r="Q19" t="s">
        <v>451</v>
      </c>
      <c r="R19" t="s">
        <v>452</v>
      </c>
    </row>
    <row r="20" spans="2:18" ht="12.75">
      <c r="B20">
        <v>1030</v>
      </c>
      <c r="C20" t="s">
        <v>11</v>
      </c>
      <c r="E20">
        <f t="shared" si="1"/>
        <v>0</v>
      </c>
      <c r="F20">
        <f t="shared" si="2"/>
        <v>0</v>
      </c>
      <c r="G20">
        <f t="shared" si="3"/>
        <v>0</v>
      </c>
      <c r="I20">
        <f t="shared" si="4"/>
        <v>0</v>
      </c>
      <c r="J20">
        <f t="shared" si="5"/>
        <v>0</v>
      </c>
      <c r="K20">
        <f t="shared" si="6"/>
        <v>0</v>
      </c>
      <c r="M20">
        <f t="shared" si="7"/>
        <v>0</v>
      </c>
      <c r="N20">
        <f t="shared" si="8"/>
        <v>0</v>
      </c>
      <c r="O20">
        <f t="shared" si="9"/>
        <v>0</v>
      </c>
      <c r="P20" t="str">
        <f t="shared" si="0"/>
        <v>Unclassified Asset</v>
      </c>
      <c r="Q20" t="s">
        <v>451</v>
      </c>
      <c r="R20" t="s">
        <v>452</v>
      </c>
    </row>
    <row r="21" spans="2:18" ht="12.75">
      <c r="B21">
        <v>1040</v>
      </c>
      <c r="C21" t="s">
        <v>12</v>
      </c>
      <c r="E21">
        <f t="shared" si="1"/>
        <v>0</v>
      </c>
      <c r="F21">
        <f t="shared" si="2"/>
        <v>0</v>
      </c>
      <c r="G21">
        <f t="shared" si="3"/>
        <v>0</v>
      </c>
      <c r="I21">
        <f t="shared" si="4"/>
        <v>0</v>
      </c>
      <c r="J21">
        <f t="shared" si="5"/>
        <v>0</v>
      </c>
      <c r="K21">
        <f t="shared" si="6"/>
        <v>0</v>
      </c>
      <c r="M21">
        <f t="shared" si="7"/>
        <v>0</v>
      </c>
      <c r="N21">
        <f t="shared" si="8"/>
        <v>0</v>
      </c>
      <c r="O21">
        <f t="shared" si="9"/>
        <v>0</v>
      </c>
      <c r="P21" t="str">
        <f t="shared" si="0"/>
        <v>Unclassified Asset</v>
      </c>
      <c r="Q21" t="s">
        <v>451</v>
      </c>
      <c r="R21" t="s">
        <v>452</v>
      </c>
    </row>
    <row r="22" spans="2:18" ht="12.75">
      <c r="B22">
        <v>1060</v>
      </c>
      <c r="C22" t="s">
        <v>13</v>
      </c>
      <c r="E22">
        <f t="shared" si="1"/>
        <v>0</v>
      </c>
      <c r="F22">
        <f t="shared" si="2"/>
        <v>0</v>
      </c>
      <c r="G22">
        <f t="shared" si="3"/>
        <v>0</v>
      </c>
      <c r="I22">
        <f t="shared" si="4"/>
        <v>0</v>
      </c>
      <c r="J22">
        <f t="shared" si="5"/>
        <v>0</v>
      </c>
      <c r="K22">
        <f t="shared" si="6"/>
        <v>0</v>
      </c>
      <c r="M22">
        <f t="shared" si="7"/>
        <v>0</v>
      </c>
      <c r="N22">
        <f t="shared" si="8"/>
        <v>0</v>
      </c>
      <c r="O22">
        <f t="shared" si="9"/>
        <v>0</v>
      </c>
      <c r="P22" t="str">
        <f t="shared" si="0"/>
        <v>Unclassified Asset</v>
      </c>
      <c r="Q22" t="s">
        <v>451</v>
      </c>
      <c r="R22" t="s">
        <v>452</v>
      </c>
    </row>
    <row r="23" spans="2:18" ht="12.75">
      <c r="B23">
        <v>1070</v>
      </c>
      <c r="C23" t="s">
        <v>14</v>
      </c>
      <c r="E23">
        <f t="shared" si="1"/>
        <v>0</v>
      </c>
      <c r="F23">
        <f t="shared" si="2"/>
        <v>0</v>
      </c>
      <c r="G23">
        <f t="shared" si="3"/>
        <v>0</v>
      </c>
      <c r="I23">
        <f t="shared" si="4"/>
        <v>0</v>
      </c>
      <c r="J23">
        <f t="shared" si="5"/>
        <v>0</v>
      </c>
      <c r="K23">
        <f t="shared" si="6"/>
        <v>0</v>
      </c>
      <c r="M23">
        <f t="shared" si="7"/>
        <v>0</v>
      </c>
      <c r="N23">
        <f t="shared" si="8"/>
        <v>0</v>
      </c>
      <c r="O23">
        <f t="shared" si="9"/>
        <v>0</v>
      </c>
      <c r="P23" t="str">
        <f t="shared" si="0"/>
        <v>Unclassified Asset</v>
      </c>
      <c r="Q23" t="s">
        <v>451</v>
      </c>
      <c r="R23" t="s">
        <v>452</v>
      </c>
    </row>
    <row r="24" spans="2:18" ht="12.75">
      <c r="B24">
        <v>1100</v>
      </c>
      <c r="C24" t="s">
        <v>15</v>
      </c>
      <c r="E24">
        <f t="shared" si="1"/>
        <v>0</v>
      </c>
      <c r="F24">
        <f t="shared" si="2"/>
        <v>0</v>
      </c>
      <c r="G24">
        <f t="shared" si="3"/>
        <v>0</v>
      </c>
      <c r="I24">
        <f t="shared" si="4"/>
        <v>0</v>
      </c>
      <c r="J24">
        <f t="shared" si="5"/>
        <v>0</v>
      </c>
      <c r="K24">
        <f t="shared" si="6"/>
        <v>0</v>
      </c>
      <c r="M24">
        <f t="shared" si="7"/>
        <v>0</v>
      </c>
      <c r="N24">
        <f t="shared" si="8"/>
        <v>0</v>
      </c>
      <c r="O24">
        <f t="shared" si="9"/>
        <v>0</v>
      </c>
      <c r="P24" t="str">
        <f t="shared" si="0"/>
        <v>Unclassified Asset</v>
      </c>
      <c r="Q24" t="s">
        <v>451</v>
      </c>
      <c r="R24" t="s">
        <v>452</v>
      </c>
    </row>
    <row r="25" spans="2:18" ht="12.75">
      <c r="B25">
        <v>1102</v>
      </c>
      <c r="C25" t="s">
        <v>16</v>
      </c>
      <c r="E25">
        <f t="shared" si="1"/>
        <v>0</v>
      </c>
      <c r="F25">
        <f t="shared" si="2"/>
        <v>0</v>
      </c>
      <c r="G25">
        <f t="shared" si="3"/>
        <v>0</v>
      </c>
      <c r="I25">
        <f t="shared" si="4"/>
        <v>0</v>
      </c>
      <c r="J25">
        <f t="shared" si="5"/>
        <v>0</v>
      </c>
      <c r="K25">
        <f t="shared" si="6"/>
        <v>0</v>
      </c>
      <c r="M25">
        <f t="shared" si="7"/>
        <v>0</v>
      </c>
      <c r="N25">
        <f t="shared" si="8"/>
        <v>0</v>
      </c>
      <c r="O25">
        <f t="shared" si="9"/>
        <v>0</v>
      </c>
      <c r="P25" t="str">
        <f t="shared" si="0"/>
        <v>Unclassified Asset</v>
      </c>
      <c r="Q25" t="s">
        <v>451</v>
      </c>
      <c r="R25" t="s">
        <v>452</v>
      </c>
    </row>
    <row r="26" spans="2:18" ht="12.75">
      <c r="B26">
        <v>1104</v>
      </c>
      <c r="C26" t="s">
        <v>17</v>
      </c>
      <c r="E26">
        <f t="shared" si="1"/>
        <v>0</v>
      </c>
      <c r="F26">
        <f t="shared" si="2"/>
        <v>0</v>
      </c>
      <c r="G26">
        <f t="shared" si="3"/>
        <v>0</v>
      </c>
      <c r="I26">
        <f t="shared" si="4"/>
        <v>0</v>
      </c>
      <c r="J26">
        <f t="shared" si="5"/>
        <v>0</v>
      </c>
      <c r="K26">
        <f t="shared" si="6"/>
        <v>0</v>
      </c>
      <c r="M26">
        <f t="shared" si="7"/>
        <v>0</v>
      </c>
      <c r="N26">
        <f t="shared" si="8"/>
        <v>0</v>
      </c>
      <c r="O26">
        <f t="shared" si="9"/>
        <v>0</v>
      </c>
      <c r="P26" t="str">
        <f t="shared" si="0"/>
        <v>Unclassified Asset</v>
      </c>
      <c r="Q26" t="s">
        <v>451</v>
      </c>
      <c r="R26" t="s">
        <v>452</v>
      </c>
    </row>
    <row r="27" spans="2:18" ht="12.75">
      <c r="B27">
        <v>1105</v>
      </c>
      <c r="C27" t="s">
        <v>18</v>
      </c>
      <c r="E27">
        <f t="shared" si="1"/>
        <v>0</v>
      </c>
      <c r="F27">
        <f t="shared" si="2"/>
        <v>0</v>
      </c>
      <c r="G27">
        <f t="shared" si="3"/>
        <v>0</v>
      </c>
      <c r="I27">
        <f t="shared" si="4"/>
        <v>0</v>
      </c>
      <c r="J27">
        <f t="shared" si="5"/>
        <v>0</v>
      </c>
      <c r="K27">
        <f t="shared" si="6"/>
        <v>0</v>
      </c>
      <c r="M27">
        <f t="shared" si="7"/>
        <v>0</v>
      </c>
      <c r="N27">
        <f t="shared" si="8"/>
        <v>0</v>
      </c>
      <c r="O27">
        <f t="shared" si="9"/>
        <v>0</v>
      </c>
      <c r="P27" t="str">
        <f t="shared" si="0"/>
        <v>Unclassified Asset</v>
      </c>
      <c r="Q27" t="s">
        <v>451</v>
      </c>
      <c r="R27" t="s">
        <v>452</v>
      </c>
    </row>
    <row r="28" spans="2:18" ht="12.75">
      <c r="B28">
        <v>1110</v>
      </c>
      <c r="C28" t="s">
        <v>19</v>
      </c>
      <c r="E28">
        <f t="shared" si="1"/>
        <v>0</v>
      </c>
      <c r="F28">
        <f t="shared" si="2"/>
        <v>0</v>
      </c>
      <c r="G28">
        <f t="shared" si="3"/>
        <v>0</v>
      </c>
      <c r="I28">
        <f t="shared" si="4"/>
        <v>0</v>
      </c>
      <c r="J28">
        <f t="shared" si="5"/>
        <v>0</v>
      </c>
      <c r="K28">
        <f t="shared" si="6"/>
        <v>0</v>
      </c>
      <c r="M28">
        <f t="shared" si="7"/>
        <v>0</v>
      </c>
      <c r="N28">
        <f t="shared" si="8"/>
        <v>0</v>
      </c>
      <c r="O28">
        <f t="shared" si="9"/>
        <v>0</v>
      </c>
      <c r="P28" t="str">
        <f t="shared" si="0"/>
        <v>Unclassified Asset</v>
      </c>
      <c r="Q28" t="s">
        <v>451</v>
      </c>
      <c r="R28" t="s">
        <v>452</v>
      </c>
    </row>
    <row r="29" spans="2:18" ht="12.75">
      <c r="B29">
        <v>1120</v>
      </c>
      <c r="C29" t="s">
        <v>20</v>
      </c>
      <c r="E29">
        <f t="shared" si="1"/>
        <v>0</v>
      </c>
      <c r="F29">
        <f t="shared" si="2"/>
        <v>0</v>
      </c>
      <c r="G29">
        <f t="shared" si="3"/>
        <v>0</v>
      </c>
      <c r="I29">
        <f t="shared" si="4"/>
        <v>0</v>
      </c>
      <c r="J29">
        <f t="shared" si="5"/>
        <v>0</v>
      </c>
      <c r="K29">
        <f t="shared" si="6"/>
        <v>0</v>
      </c>
      <c r="M29">
        <f t="shared" si="7"/>
        <v>0</v>
      </c>
      <c r="N29">
        <f t="shared" si="8"/>
        <v>0</v>
      </c>
      <c r="O29">
        <f t="shared" si="9"/>
        <v>0</v>
      </c>
      <c r="P29" t="str">
        <f t="shared" si="0"/>
        <v>Unclassified Asset</v>
      </c>
      <c r="Q29" t="s">
        <v>451</v>
      </c>
      <c r="R29" t="s">
        <v>452</v>
      </c>
    </row>
    <row r="30" spans="2:18" ht="12.75">
      <c r="B30">
        <v>1130</v>
      </c>
      <c r="C30" t="s">
        <v>21</v>
      </c>
      <c r="E30">
        <f t="shared" si="1"/>
        <v>0</v>
      </c>
      <c r="F30">
        <f t="shared" si="2"/>
        <v>0</v>
      </c>
      <c r="G30">
        <f t="shared" si="3"/>
        <v>0</v>
      </c>
      <c r="I30">
        <f t="shared" si="4"/>
        <v>0</v>
      </c>
      <c r="J30">
        <f t="shared" si="5"/>
        <v>0</v>
      </c>
      <c r="K30">
        <f t="shared" si="6"/>
        <v>0</v>
      </c>
      <c r="M30">
        <f t="shared" si="7"/>
        <v>0</v>
      </c>
      <c r="N30">
        <f t="shared" si="8"/>
        <v>0</v>
      </c>
      <c r="O30">
        <f t="shared" si="9"/>
        <v>0</v>
      </c>
      <c r="P30" t="str">
        <f t="shared" si="0"/>
        <v>Unclassified Asset</v>
      </c>
      <c r="Q30" t="s">
        <v>451</v>
      </c>
      <c r="R30" t="s">
        <v>452</v>
      </c>
    </row>
    <row r="31" spans="2:18" ht="12.75">
      <c r="B31">
        <v>1140</v>
      </c>
      <c r="C31" t="s">
        <v>22</v>
      </c>
      <c r="E31">
        <f t="shared" si="1"/>
        <v>0</v>
      </c>
      <c r="F31">
        <f t="shared" si="2"/>
        <v>0</v>
      </c>
      <c r="G31">
        <f t="shared" si="3"/>
        <v>0</v>
      </c>
      <c r="I31">
        <f t="shared" si="4"/>
        <v>0</v>
      </c>
      <c r="J31">
        <f t="shared" si="5"/>
        <v>0</v>
      </c>
      <c r="K31">
        <f t="shared" si="6"/>
        <v>0</v>
      </c>
      <c r="M31">
        <f t="shared" si="7"/>
        <v>0</v>
      </c>
      <c r="N31">
        <f t="shared" si="8"/>
        <v>0</v>
      </c>
      <c r="O31">
        <f t="shared" si="9"/>
        <v>0</v>
      </c>
      <c r="P31" t="str">
        <f t="shared" si="0"/>
        <v>Unclassified Asset</v>
      </c>
      <c r="Q31" t="s">
        <v>451</v>
      </c>
      <c r="R31" t="s">
        <v>452</v>
      </c>
    </row>
    <row r="32" spans="2:18" ht="12.75">
      <c r="B32">
        <v>1150</v>
      </c>
      <c r="C32" t="s">
        <v>23</v>
      </c>
      <c r="E32">
        <f t="shared" si="1"/>
        <v>0</v>
      </c>
      <c r="F32">
        <f t="shared" si="2"/>
        <v>0</v>
      </c>
      <c r="G32">
        <f t="shared" si="3"/>
        <v>0</v>
      </c>
      <c r="I32">
        <f t="shared" si="4"/>
        <v>0</v>
      </c>
      <c r="J32">
        <f t="shared" si="5"/>
        <v>0</v>
      </c>
      <c r="K32">
        <f t="shared" si="6"/>
        <v>0</v>
      </c>
      <c r="M32">
        <f t="shared" si="7"/>
        <v>0</v>
      </c>
      <c r="N32">
        <f t="shared" si="8"/>
        <v>0</v>
      </c>
      <c r="O32">
        <f t="shared" si="9"/>
        <v>0</v>
      </c>
      <c r="P32" t="str">
        <f t="shared" si="0"/>
        <v>Unclassified Asset</v>
      </c>
      <c r="Q32" t="s">
        <v>451</v>
      </c>
      <c r="R32" t="s">
        <v>452</v>
      </c>
    </row>
    <row r="33" spans="2:18" ht="12.75">
      <c r="B33">
        <v>1170</v>
      </c>
      <c r="C33" t="s">
        <v>24</v>
      </c>
      <c r="E33">
        <f t="shared" si="1"/>
        <v>0</v>
      </c>
      <c r="F33">
        <f t="shared" si="2"/>
        <v>0</v>
      </c>
      <c r="G33">
        <f t="shared" si="3"/>
        <v>0</v>
      </c>
      <c r="I33">
        <f t="shared" si="4"/>
        <v>0</v>
      </c>
      <c r="J33">
        <f t="shared" si="5"/>
        <v>0</v>
      </c>
      <c r="K33">
        <f t="shared" si="6"/>
        <v>0</v>
      </c>
      <c r="M33">
        <f t="shared" si="7"/>
        <v>0</v>
      </c>
      <c r="N33">
        <f t="shared" si="8"/>
        <v>0</v>
      </c>
      <c r="O33">
        <f t="shared" si="9"/>
        <v>0</v>
      </c>
      <c r="P33" t="str">
        <f t="shared" si="0"/>
        <v>Unclassified Asset</v>
      </c>
      <c r="Q33" t="s">
        <v>451</v>
      </c>
      <c r="R33" t="s">
        <v>452</v>
      </c>
    </row>
    <row r="34" spans="2:18" ht="12.75">
      <c r="B34">
        <v>1180</v>
      </c>
      <c r="C34" t="s">
        <v>25</v>
      </c>
      <c r="E34">
        <f t="shared" si="1"/>
        <v>0</v>
      </c>
      <c r="F34">
        <f t="shared" si="2"/>
        <v>0</v>
      </c>
      <c r="G34">
        <f t="shared" si="3"/>
        <v>0</v>
      </c>
      <c r="I34">
        <f t="shared" si="4"/>
        <v>0</v>
      </c>
      <c r="J34">
        <f t="shared" si="5"/>
        <v>0</v>
      </c>
      <c r="K34">
        <f t="shared" si="6"/>
        <v>0</v>
      </c>
      <c r="M34">
        <f t="shared" si="7"/>
        <v>0</v>
      </c>
      <c r="N34">
        <f t="shared" si="8"/>
        <v>0</v>
      </c>
      <c r="O34">
        <f t="shared" si="9"/>
        <v>0</v>
      </c>
      <c r="P34" t="str">
        <f t="shared" si="0"/>
        <v>Unclassified Asset</v>
      </c>
      <c r="Q34" t="s">
        <v>451</v>
      </c>
      <c r="R34" t="s">
        <v>452</v>
      </c>
    </row>
    <row r="35" spans="2:18" ht="12.75">
      <c r="B35">
        <v>1190</v>
      </c>
      <c r="C35" t="s">
        <v>26</v>
      </c>
      <c r="E35">
        <f t="shared" si="1"/>
        <v>0</v>
      </c>
      <c r="F35">
        <f t="shared" si="2"/>
        <v>0</v>
      </c>
      <c r="G35">
        <f t="shared" si="3"/>
        <v>0</v>
      </c>
      <c r="I35">
        <f t="shared" si="4"/>
        <v>0</v>
      </c>
      <c r="J35">
        <f t="shared" si="5"/>
        <v>0</v>
      </c>
      <c r="K35">
        <f t="shared" si="6"/>
        <v>0</v>
      </c>
      <c r="M35">
        <f t="shared" si="7"/>
        <v>0</v>
      </c>
      <c r="N35">
        <f t="shared" si="8"/>
        <v>0</v>
      </c>
      <c r="O35">
        <f t="shared" si="9"/>
        <v>0</v>
      </c>
      <c r="P35" t="str">
        <f t="shared" si="0"/>
        <v>Unclassified Asset</v>
      </c>
      <c r="Q35" t="s">
        <v>451</v>
      </c>
      <c r="R35" t="s">
        <v>452</v>
      </c>
    </row>
    <row r="36" spans="2:18" ht="12.75">
      <c r="B36">
        <v>1200</v>
      </c>
      <c r="C36" t="s">
        <v>27</v>
      </c>
      <c r="E36">
        <f t="shared" si="1"/>
        <v>0</v>
      </c>
      <c r="F36">
        <f t="shared" si="2"/>
        <v>0</v>
      </c>
      <c r="G36">
        <f t="shared" si="3"/>
        <v>0</v>
      </c>
      <c r="I36">
        <f t="shared" si="4"/>
        <v>0</v>
      </c>
      <c r="J36">
        <f t="shared" si="5"/>
        <v>0</v>
      </c>
      <c r="K36">
        <f t="shared" si="6"/>
        <v>0</v>
      </c>
      <c r="M36">
        <f t="shared" si="7"/>
        <v>0</v>
      </c>
      <c r="N36">
        <f t="shared" si="8"/>
        <v>0</v>
      </c>
      <c r="O36">
        <f t="shared" si="9"/>
        <v>0</v>
      </c>
      <c r="P36" t="str">
        <f t="shared" si="0"/>
        <v>Unclassified Asset</v>
      </c>
      <c r="Q36" t="s">
        <v>451</v>
      </c>
      <c r="R36" t="s">
        <v>452</v>
      </c>
    </row>
    <row r="37" spans="2:18" ht="12.75">
      <c r="B37">
        <v>1210</v>
      </c>
      <c r="C37" t="s">
        <v>28</v>
      </c>
      <c r="E37">
        <f t="shared" si="1"/>
        <v>0</v>
      </c>
      <c r="F37">
        <f t="shared" si="2"/>
        <v>0</v>
      </c>
      <c r="G37">
        <f t="shared" si="3"/>
        <v>0</v>
      </c>
      <c r="I37">
        <f t="shared" si="4"/>
        <v>0</v>
      </c>
      <c r="J37">
        <f t="shared" si="5"/>
        <v>0</v>
      </c>
      <c r="K37">
        <f t="shared" si="6"/>
        <v>0</v>
      </c>
      <c r="M37">
        <f t="shared" si="7"/>
        <v>0</v>
      </c>
      <c r="N37">
        <f t="shared" si="8"/>
        <v>0</v>
      </c>
      <c r="O37">
        <f t="shared" si="9"/>
        <v>0</v>
      </c>
      <c r="P37" t="str">
        <f t="shared" si="0"/>
        <v>Unclassified Asset</v>
      </c>
      <c r="Q37" t="s">
        <v>451</v>
      </c>
      <c r="R37" t="s">
        <v>452</v>
      </c>
    </row>
    <row r="38" spans="2:18" ht="12.75">
      <c r="B38">
        <v>1305</v>
      </c>
      <c r="C38" t="s">
        <v>29</v>
      </c>
      <c r="E38">
        <f t="shared" si="1"/>
        <v>0</v>
      </c>
      <c r="F38">
        <f t="shared" si="2"/>
        <v>0</v>
      </c>
      <c r="G38">
        <f t="shared" si="3"/>
        <v>0</v>
      </c>
      <c r="I38">
        <f t="shared" si="4"/>
        <v>0</v>
      </c>
      <c r="J38">
        <f t="shared" si="5"/>
        <v>0</v>
      </c>
      <c r="K38">
        <f t="shared" si="6"/>
        <v>0</v>
      </c>
      <c r="M38">
        <f t="shared" si="7"/>
        <v>0</v>
      </c>
      <c r="N38">
        <f t="shared" si="8"/>
        <v>0</v>
      </c>
      <c r="O38">
        <f t="shared" si="9"/>
        <v>0</v>
      </c>
      <c r="P38" t="str">
        <f t="shared" si="0"/>
        <v>Unclassified Asset</v>
      </c>
      <c r="Q38" t="s">
        <v>451</v>
      </c>
      <c r="R38" t="s">
        <v>452</v>
      </c>
    </row>
    <row r="39" spans="2:18" ht="12.75">
      <c r="B39">
        <v>1330</v>
      </c>
      <c r="C39" t="s">
        <v>30</v>
      </c>
      <c r="E39">
        <f t="shared" si="1"/>
        <v>0</v>
      </c>
      <c r="F39">
        <f t="shared" si="2"/>
        <v>0</v>
      </c>
      <c r="G39">
        <f t="shared" si="3"/>
        <v>0</v>
      </c>
      <c r="I39">
        <f t="shared" si="4"/>
        <v>0</v>
      </c>
      <c r="J39">
        <f t="shared" si="5"/>
        <v>0</v>
      </c>
      <c r="K39">
        <f t="shared" si="6"/>
        <v>0</v>
      </c>
      <c r="M39">
        <f t="shared" si="7"/>
        <v>0</v>
      </c>
      <c r="N39">
        <f t="shared" si="8"/>
        <v>0</v>
      </c>
      <c r="O39">
        <f t="shared" si="9"/>
        <v>0</v>
      </c>
      <c r="P39" t="str">
        <f t="shared" si="0"/>
        <v>Unclassified Asset</v>
      </c>
      <c r="Q39" t="s">
        <v>451</v>
      </c>
      <c r="R39" t="s">
        <v>452</v>
      </c>
    </row>
    <row r="40" spans="2:18" ht="12.75">
      <c r="B40">
        <v>1340</v>
      </c>
      <c r="C40" t="s">
        <v>31</v>
      </c>
      <c r="E40">
        <f t="shared" si="1"/>
        <v>0</v>
      </c>
      <c r="F40">
        <f t="shared" si="2"/>
        <v>0</v>
      </c>
      <c r="G40">
        <f t="shared" si="3"/>
        <v>0</v>
      </c>
      <c r="I40">
        <f t="shared" si="4"/>
        <v>0</v>
      </c>
      <c r="J40">
        <f t="shared" si="5"/>
        <v>0</v>
      </c>
      <c r="K40">
        <f t="shared" si="6"/>
        <v>0</v>
      </c>
      <c r="M40">
        <f t="shared" si="7"/>
        <v>0</v>
      </c>
      <c r="N40">
        <f t="shared" si="8"/>
        <v>0</v>
      </c>
      <c r="O40">
        <f t="shared" si="9"/>
        <v>0</v>
      </c>
      <c r="P40" t="str">
        <f t="shared" si="0"/>
        <v>Unclassified Asset</v>
      </c>
      <c r="Q40" t="s">
        <v>451</v>
      </c>
      <c r="R40" t="s">
        <v>452</v>
      </c>
    </row>
    <row r="41" spans="2:18" ht="12.75">
      <c r="B41">
        <v>1350</v>
      </c>
      <c r="C41" t="s">
        <v>32</v>
      </c>
      <c r="E41">
        <f t="shared" si="1"/>
        <v>0</v>
      </c>
      <c r="F41">
        <f t="shared" si="2"/>
        <v>0</v>
      </c>
      <c r="G41">
        <f t="shared" si="3"/>
        <v>0</v>
      </c>
      <c r="I41">
        <f t="shared" si="4"/>
        <v>0</v>
      </c>
      <c r="J41">
        <f t="shared" si="5"/>
        <v>0</v>
      </c>
      <c r="K41">
        <f t="shared" si="6"/>
        <v>0</v>
      </c>
      <c r="M41">
        <f t="shared" si="7"/>
        <v>0</v>
      </c>
      <c r="N41">
        <f t="shared" si="8"/>
        <v>0</v>
      </c>
      <c r="O41">
        <f t="shared" si="9"/>
        <v>0</v>
      </c>
      <c r="P41" t="str">
        <f t="shared" si="0"/>
        <v>Unclassified Asset</v>
      </c>
      <c r="Q41" t="s">
        <v>451</v>
      </c>
      <c r="R41" t="s">
        <v>452</v>
      </c>
    </row>
    <row r="42" spans="2:18" ht="12.75">
      <c r="B42">
        <v>1405</v>
      </c>
      <c r="C42" t="s">
        <v>33</v>
      </c>
      <c r="E42">
        <f t="shared" si="1"/>
        <v>0</v>
      </c>
      <c r="F42">
        <f t="shared" si="2"/>
        <v>0</v>
      </c>
      <c r="G42">
        <f t="shared" si="3"/>
        <v>0</v>
      </c>
      <c r="I42">
        <f t="shared" si="4"/>
        <v>0</v>
      </c>
      <c r="J42">
        <f t="shared" si="5"/>
        <v>0</v>
      </c>
      <c r="K42">
        <f t="shared" si="6"/>
        <v>0</v>
      </c>
      <c r="M42">
        <f t="shared" si="7"/>
        <v>0</v>
      </c>
      <c r="N42">
        <f t="shared" si="8"/>
        <v>0</v>
      </c>
      <c r="O42">
        <f t="shared" si="9"/>
        <v>0</v>
      </c>
      <c r="P42" t="str">
        <f t="shared" si="0"/>
        <v>Unclassified Asset</v>
      </c>
      <c r="Q42" t="s">
        <v>451</v>
      </c>
      <c r="R42" t="s">
        <v>452</v>
      </c>
    </row>
    <row r="43" spans="2:18" ht="12.75">
      <c r="B43">
        <v>1408</v>
      </c>
      <c r="C43" t="s">
        <v>34</v>
      </c>
      <c r="E43">
        <f t="shared" si="1"/>
        <v>0</v>
      </c>
      <c r="F43">
        <f t="shared" si="2"/>
        <v>0</v>
      </c>
      <c r="G43">
        <f t="shared" si="3"/>
        <v>0</v>
      </c>
      <c r="I43">
        <f t="shared" si="4"/>
        <v>0</v>
      </c>
      <c r="J43">
        <f t="shared" si="5"/>
        <v>0</v>
      </c>
      <c r="K43">
        <f t="shared" si="6"/>
        <v>0</v>
      </c>
      <c r="M43">
        <f t="shared" si="7"/>
        <v>0</v>
      </c>
      <c r="N43">
        <f t="shared" si="8"/>
        <v>0</v>
      </c>
      <c r="O43">
        <f t="shared" si="9"/>
        <v>0</v>
      </c>
      <c r="P43" t="str">
        <f t="shared" si="0"/>
        <v>Unclassified Asset</v>
      </c>
      <c r="Q43" t="s">
        <v>451</v>
      </c>
      <c r="R43" t="s">
        <v>452</v>
      </c>
    </row>
    <row r="44" spans="2:18" ht="12.75">
      <c r="B44">
        <v>1410</v>
      </c>
      <c r="C44" t="s">
        <v>35</v>
      </c>
      <c r="E44">
        <f t="shared" si="1"/>
        <v>0</v>
      </c>
      <c r="F44">
        <f t="shared" si="2"/>
        <v>0</v>
      </c>
      <c r="G44">
        <f t="shared" si="3"/>
        <v>0</v>
      </c>
      <c r="I44">
        <f t="shared" si="4"/>
        <v>0</v>
      </c>
      <c r="J44">
        <f t="shared" si="5"/>
        <v>0</v>
      </c>
      <c r="K44">
        <f t="shared" si="6"/>
        <v>0</v>
      </c>
      <c r="M44">
        <f t="shared" si="7"/>
        <v>0</v>
      </c>
      <c r="N44">
        <f t="shared" si="8"/>
        <v>0</v>
      </c>
      <c r="O44">
        <f t="shared" si="9"/>
        <v>0</v>
      </c>
      <c r="P44" t="str">
        <f t="shared" si="0"/>
        <v>Unclassified Asset</v>
      </c>
      <c r="Q44" t="s">
        <v>451</v>
      </c>
      <c r="R44" t="s">
        <v>452</v>
      </c>
    </row>
    <row r="45" spans="2:18" ht="12.75">
      <c r="B45">
        <v>1415</v>
      </c>
      <c r="C45" t="s">
        <v>36</v>
      </c>
      <c r="E45">
        <f t="shared" si="1"/>
        <v>0</v>
      </c>
      <c r="F45">
        <f t="shared" si="2"/>
        <v>0</v>
      </c>
      <c r="G45">
        <f t="shared" si="3"/>
        <v>0</v>
      </c>
      <c r="I45">
        <f t="shared" si="4"/>
        <v>0</v>
      </c>
      <c r="J45">
        <f t="shared" si="5"/>
        <v>0</v>
      </c>
      <c r="K45">
        <f t="shared" si="6"/>
        <v>0</v>
      </c>
      <c r="M45">
        <f t="shared" si="7"/>
        <v>0</v>
      </c>
      <c r="N45">
        <f t="shared" si="8"/>
        <v>0</v>
      </c>
      <c r="O45">
        <f t="shared" si="9"/>
        <v>0</v>
      </c>
      <c r="P45" t="str">
        <f t="shared" si="0"/>
        <v>Unclassified Asset</v>
      </c>
      <c r="Q45" t="s">
        <v>451</v>
      </c>
      <c r="R45" t="s">
        <v>452</v>
      </c>
    </row>
    <row r="46" spans="2:18" ht="12.75">
      <c r="B46">
        <v>1425</v>
      </c>
      <c r="C46" t="s">
        <v>37</v>
      </c>
      <c r="E46">
        <f t="shared" si="1"/>
        <v>0</v>
      </c>
      <c r="F46">
        <f t="shared" si="2"/>
        <v>0</v>
      </c>
      <c r="G46">
        <f t="shared" si="3"/>
        <v>0</v>
      </c>
      <c r="I46">
        <f t="shared" si="4"/>
        <v>0</v>
      </c>
      <c r="J46">
        <f t="shared" si="5"/>
        <v>0</v>
      </c>
      <c r="K46">
        <f t="shared" si="6"/>
        <v>0</v>
      </c>
      <c r="M46">
        <f t="shared" si="7"/>
        <v>0</v>
      </c>
      <c r="N46">
        <f t="shared" si="8"/>
        <v>0</v>
      </c>
      <c r="O46">
        <f t="shared" si="9"/>
        <v>0</v>
      </c>
      <c r="P46" t="str">
        <f t="shared" si="0"/>
        <v>Unclassified Asset</v>
      </c>
      <c r="Q46" t="s">
        <v>451</v>
      </c>
      <c r="R46" t="s">
        <v>452</v>
      </c>
    </row>
    <row r="47" spans="2:18" ht="12.75">
      <c r="B47">
        <v>1445</v>
      </c>
      <c r="C47" t="s">
        <v>38</v>
      </c>
      <c r="E47">
        <f t="shared" si="1"/>
        <v>0</v>
      </c>
      <c r="F47">
        <f t="shared" si="2"/>
        <v>0</v>
      </c>
      <c r="G47">
        <f t="shared" si="3"/>
        <v>0</v>
      </c>
      <c r="I47">
        <f t="shared" si="4"/>
        <v>0</v>
      </c>
      <c r="J47">
        <f t="shared" si="5"/>
        <v>0</v>
      </c>
      <c r="K47">
        <f t="shared" si="6"/>
        <v>0</v>
      </c>
      <c r="M47">
        <f t="shared" si="7"/>
        <v>0</v>
      </c>
      <c r="N47">
        <f t="shared" si="8"/>
        <v>0</v>
      </c>
      <c r="O47">
        <f t="shared" si="9"/>
        <v>0</v>
      </c>
      <c r="P47" t="str">
        <f t="shared" si="0"/>
        <v>Unclassified Asset</v>
      </c>
      <c r="Q47" t="s">
        <v>451</v>
      </c>
      <c r="R47" t="s">
        <v>452</v>
      </c>
    </row>
    <row r="48" spans="2:18" ht="12.75">
      <c r="B48">
        <v>1455</v>
      </c>
      <c r="C48" t="s">
        <v>39</v>
      </c>
      <c r="E48">
        <f t="shared" si="1"/>
        <v>0</v>
      </c>
      <c r="F48">
        <f t="shared" si="2"/>
        <v>0</v>
      </c>
      <c r="G48">
        <f t="shared" si="3"/>
        <v>0</v>
      </c>
      <c r="I48">
        <f t="shared" si="4"/>
        <v>0</v>
      </c>
      <c r="J48">
        <f t="shared" si="5"/>
        <v>0</v>
      </c>
      <c r="K48">
        <f t="shared" si="6"/>
        <v>0</v>
      </c>
      <c r="M48">
        <f t="shared" si="7"/>
        <v>0</v>
      </c>
      <c r="N48">
        <f t="shared" si="8"/>
        <v>0</v>
      </c>
      <c r="O48">
        <f t="shared" si="9"/>
        <v>0</v>
      </c>
      <c r="P48" t="str">
        <f t="shared" si="0"/>
        <v>Unclassified Asset</v>
      </c>
      <c r="Q48" t="s">
        <v>451</v>
      </c>
      <c r="R48" t="s">
        <v>452</v>
      </c>
    </row>
    <row r="49" spans="2:18" ht="12.75">
      <c r="B49">
        <v>1460</v>
      </c>
      <c r="C49" t="s">
        <v>40</v>
      </c>
      <c r="E49">
        <f t="shared" si="1"/>
        <v>0</v>
      </c>
      <c r="F49">
        <f t="shared" si="2"/>
        <v>0</v>
      </c>
      <c r="G49">
        <f t="shared" si="3"/>
        <v>0</v>
      </c>
      <c r="I49">
        <f t="shared" si="4"/>
        <v>0</v>
      </c>
      <c r="J49">
        <f t="shared" si="5"/>
        <v>0</v>
      </c>
      <c r="K49">
        <f t="shared" si="6"/>
        <v>0</v>
      </c>
      <c r="M49">
        <f t="shared" si="7"/>
        <v>0</v>
      </c>
      <c r="N49">
        <f t="shared" si="8"/>
        <v>0</v>
      </c>
      <c r="O49">
        <f t="shared" si="9"/>
        <v>0</v>
      </c>
      <c r="P49" t="str">
        <f t="shared" si="0"/>
        <v>Unclassified Asset</v>
      </c>
      <c r="Q49" t="s">
        <v>451</v>
      </c>
      <c r="R49" t="s">
        <v>452</v>
      </c>
    </row>
    <row r="50" spans="2:18" ht="12.75">
      <c r="B50">
        <v>1465</v>
      </c>
      <c r="C50" t="s">
        <v>41</v>
      </c>
      <c r="E50">
        <f t="shared" si="1"/>
        <v>0</v>
      </c>
      <c r="F50">
        <f t="shared" si="2"/>
        <v>0</v>
      </c>
      <c r="G50">
        <f t="shared" si="3"/>
        <v>0</v>
      </c>
      <c r="I50">
        <f t="shared" si="4"/>
        <v>0</v>
      </c>
      <c r="J50">
        <f t="shared" si="5"/>
        <v>0</v>
      </c>
      <c r="K50">
        <f t="shared" si="6"/>
        <v>0</v>
      </c>
      <c r="M50">
        <f t="shared" si="7"/>
        <v>0</v>
      </c>
      <c r="N50">
        <f t="shared" si="8"/>
        <v>0</v>
      </c>
      <c r="O50">
        <f t="shared" si="9"/>
        <v>0</v>
      </c>
      <c r="P50" t="str">
        <f t="shared" si="0"/>
        <v>Unclassified Asset</v>
      </c>
      <c r="Q50" t="s">
        <v>451</v>
      </c>
      <c r="R50" t="s">
        <v>452</v>
      </c>
    </row>
    <row r="51" spans="2:18" ht="12.75">
      <c r="B51">
        <v>1470</v>
      </c>
      <c r="C51" t="s">
        <v>42</v>
      </c>
      <c r="E51">
        <f t="shared" si="1"/>
        <v>0</v>
      </c>
      <c r="F51">
        <f t="shared" si="2"/>
        <v>0</v>
      </c>
      <c r="G51">
        <f t="shared" si="3"/>
        <v>0</v>
      </c>
      <c r="I51">
        <f t="shared" si="4"/>
        <v>0</v>
      </c>
      <c r="J51">
        <f t="shared" si="5"/>
        <v>0</v>
      </c>
      <c r="K51">
        <f t="shared" si="6"/>
        <v>0</v>
      </c>
      <c r="M51">
        <f t="shared" si="7"/>
        <v>0</v>
      </c>
      <c r="N51">
        <f t="shared" si="8"/>
        <v>0</v>
      </c>
      <c r="O51">
        <f t="shared" si="9"/>
        <v>0</v>
      </c>
      <c r="P51" t="str">
        <f t="shared" si="0"/>
        <v>Unclassified Asset</v>
      </c>
      <c r="Q51" t="s">
        <v>451</v>
      </c>
      <c r="R51" t="s">
        <v>452</v>
      </c>
    </row>
    <row r="52" spans="2:18" ht="12.75">
      <c r="B52">
        <v>1475</v>
      </c>
      <c r="C52" t="s">
        <v>43</v>
      </c>
      <c r="E52">
        <f t="shared" si="1"/>
        <v>0</v>
      </c>
      <c r="F52">
        <f t="shared" si="2"/>
        <v>0</v>
      </c>
      <c r="G52">
        <f t="shared" si="3"/>
        <v>0</v>
      </c>
      <c r="I52">
        <f t="shared" si="4"/>
        <v>0</v>
      </c>
      <c r="J52">
        <f t="shared" si="5"/>
        <v>0</v>
      </c>
      <c r="K52">
        <f t="shared" si="6"/>
        <v>0</v>
      </c>
      <c r="M52">
        <f t="shared" si="7"/>
        <v>0</v>
      </c>
      <c r="N52">
        <f t="shared" si="8"/>
        <v>0</v>
      </c>
      <c r="O52">
        <f t="shared" si="9"/>
        <v>0</v>
      </c>
      <c r="P52" t="str">
        <f t="shared" si="0"/>
        <v>Unclassified Asset</v>
      </c>
      <c r="Q52" t="s">
        <v>451</v>
      </c>
      <c r="R52" t="s">
        <v>452</v>
      </c>
    </row>
    <row r="53" spans="2:18" ht="12.75">
      <c r="B53">
        <v>1480</v>
      </c>
      <c r="C53" t="s">
        <v>44</v>
      </c>
      <c r="E53">
        <f t="shared" si="1"/>
        <v>0</v>
      </c>
      <c r="F53">
        <f t="shared" si="2"/>
        <v>0</v>
      </c>
      <c r="G53">
        <f t="shared" si="3"/>
        <v>0</v>
      </c>
      <c r="I53">
        <f t="shared" si="4"/>
        <v>0</v>
      </c>
      <c r="J53">
        <f t="shared" si="5"/>
        <v>0</v>
      </c>
      <c r="K53">
        <f t="shared" si="6"/>
        <v>0</v>
      </c>
      <c r="M53">
        <f t="shared" si="7"/>
        <v>0</v>
      </c>
      <c r="N53">
        <f t="shared" si="8"/>
        <v>0</v>
      </c>
      <c r="O53">
        <f t="shared" si="9"/>
        <v>0</v>
      </c>
      <c r="P53" t="str">
        <f t="shared" si="0"/>
        <v>Unclassified Asset</v>
      </c>
      <c r="Q53" t="s">
        <v>451</v>
      </c>
      <c r="R53" t="s">
        <v>452</v>
      </c>
    </row>
    <row r="54" spans="2:18" ht="12.75">
      <c r="B54">
        <v>1485</v>
      </c>
      <c r="C54" t="s">
        <v>45</v>
      </c>
      <c r="E54">
        <f t="shared" si="1"/>
        <v>0</v>
      </c>
      <c r="F54">
        <f t="shared" si="2"/>
        <v>0</v>
      </c>
      <c r="G54">
        <f t="shared" si="3"/>
        <v>0</v>
      </c>
      <c r="I54">
        <f t="shared" si="4"/>
        <v>0</v>
      </c>
      <c r="J54">
        <f t="shared" si="5"/>
        <v>0</v>
      </c>
      <c r="K54">
        <f t="shared" si="6"/>
        <v>0</v>
      </c>
      <c r="M54">
        <f t="shared" si="7"/>
        <v>0</v>
      </c>
      <c r="N54">
        <f t="shared" si="8"/>
        <v>0</v>
      </c>
      <c r="O54">
        <f t="shared" si="9"/>
        <v>0</v>
      </c>
      <c r="P54" t="str">
        <f t="shared" si="0"/>
        <v>Unclassified Asset</v>
      </c>
      <c r="Q54" t="s">
        <v>451</v>
      </c>
      <c r="R54" t="s">
        <v>452</v>
      </c>
    </row>
    <row r="55" spans="2:18" ht="12.75">
      <c r="B55">
        <v>1490</v>
      </c>
      <c r="C55" t="s">
        <v>46</v>
      </c>
      <c r="E55">
        <f t="shared" si="1"/>
        <v>0</v>
      </c>
      <c r="F55">
        <f t="shared" si="2"/>
        <v>0</v>
      </c>
      <c r="G55">
        <f t="shared" si="3"/>
        <v>0</v>
      </c>
      <c r="I55">
        <f t="shared" si="4"/>
        <v>0</v>
      </c>
      <c r="J55">
        <f t="shared" si="5"/>
        <v>0</v>
      </c>
      <c r="K55">
        <f t="shared" si="6"/>
        <v>0</v>
      </c>
      <c r="M55">
        <f t="shared" si="7"/>
        <v>0</v>
      </c>
      <c r="N55">
        <f t="shared" si="8"/>
        <v>0</v>
      </c>
      <c r="O55">
        <f t="shared" si="9"/>
        <v>0</v>
      </c>
      <c r="P55" t="str">
        <f t="shared" si="0"/>
        <v>Unclassified Asset</v>
      </c>
      <c r="Q55" t="s">
        <v>451</v>
      </c>
      <c r="R55" t="s">
        <v>452</v>
      </c>
    </row>
    <row r="56" spans="2:18" ht="12.75">
      <c r="B56">
        <v>1505</v>
      </c>
      <c r="C56" t="s">
        <v>47</v>
      </c>
      <c r="E56">
        <f t="shared" si="1"/>
        <v>0</v>
      </c>
      <c r="F56">
        <f t="shared" si="2"/>
        <v>0</v>
      </c>
      <c r="G56">
        <f t="shared" si="3"/>
        <v>0</v>
      </c>
      <c r="I56">
        <f t="shared" si="4"/>
        <v>0</v>
      </c>
      <c r="J56">
        <f t="shared" si="5"/>
        <v>0</v>
      </c>
      <c r="K56">
        <f t="shared" si="6"/>
        <v>0</v>
      </c>
      <c r="M56">
        <f t="shared" si="7"/>
        <v>0</v>
      </c>
      <c r="N56">
        <f t="shared" si="8"/>
        <v>0</v>
      </c>
      <c r="O56">
        <f t="shared" si="9"/>
        <v>0</v>
      </c>
      <c r="P56" t="str">
        <f t="shared" si="0"/>
        <v>Unclassified Asset</v>
      </c>
      <c r="Q56" t="s">
        <v>451</v>
      </c>
      <c r="R56" t="s">
        <v>452</v>
      </c>
    </row>
    <row r="57" spans="2:18" ht="12.75">
      <c r="B57">
        <v>1508</v>
      </c>
      <c r="C57" t="s">
        <v>48</v>
      </c>
      <c r="E57">
        <f t="shared" si="1"/>
        <v>0</v>
      </c>
      <c r="F57">
        <f t="shared" si="2"/>
        <v>0</v>
      </c>
      <c r="G57">
        <f t="shared" si="3"/>
        <v>0</v>
      </c>
      <c r="I57">
        <f t="shared" si="4"/>
        <v>0</v>
      </c>
      <c r="J57">
        <f t="shared" si="5"/>
        <v>0</v>
      </c>
      <c r="K57">
        <f t="shared" si="6"/>
        <v>0</v>
      </c>
      <c r="M57">
        <f t="shared" si="7"/>
        <v>0</v>
      </c>
      <c r="N57">
        <f t="shared" si="8"/>
        <v>0</v>
      </c>
      <c r="O57">
        <f t="shared" si="9"/>
        <v>0</v>
      </c>
      <c r="P57" t="str">
        <f t="shared" si="0"/>
        <v>Unclassified Asset</v>
      </c>
      <c r="Q57" t="s">
        <v>451</v>
      </c>
      <c r="R57" t="s">
        <v>452</v>
      </c>
    </row>
    <row r="58" spans="2:18" ht="12.75">
      <c r="B58">
        <v>1510</v>
      </c>
      <c r="C58" t="s">
        <v>49</v>
      </c>
      <c r="E58">
        <f t="shared" si="1"/>
        <v>0</v>
      </c>
      <c r="F58">
        <f t="shared" si="2"/>
        <v>0</v>
      </c>
      <c r="G58">
        <f t="shared" si="3"/>
        <v>0</v>
      </c>
      <c r="I58">
        <f t="shared" si="4"/>
        <v>0</v>
      </c>
      <c r="J58">
        <f t="shared" si="5"/>
        <v>0</v>
      </c>
      <c r="K58">
        <f t="shared" si="6"/>
        <v>0</v>
      </c>
      <c r="M58">
        <f t="shared" si="7"/>
        <v>0</v>
      </c>
      <c r="N58">
        <f t="shared" si="8"/>
        <v>0</v>
      </c>
      <c r="O58">
        <f t="shared" si="9"/>
        <v>0</v>
      </c>
      <c r="P58" t="str">
        <f t="shared" si="0"/>
        <v>Unclassified Asset</v>
      </c>
      <c r="Q58" t="s">
        <v>451</v>
      </c>
      <c r="R58" t="s">
        <v>452</v>
      </c>
    </row>
    <row r="59" spans="2:18" ht="12.75">
      <c r="B59">
        <v>1515</v>
      </c>
      <c r="C59" t="s">
        <v>50</v>
      </c>
      <c r="E59">
        <f t="shared" si="1"/>
        <v>0</v>
      </c>
      <c r="F59">
        <f t="shared" si="2"/>
        <v>0</v>
      </c>
      <c r="G59">
        <f t="shared" si="3"/>
        <v>0</v>
      </c>
      <c r="I59">
        <f t="shared" si="4"/>
        <v>0</v>
      </c>
      <c r="J59">
        <f t="shared" si="5"/>
        <v>0</v>
      </c>
      <c r="K59">
        <f t="shared" si="6"/>
        <v>0</v>
      </c>
      <c r="M59">
        <f t="shared" si="7"/>
        <v>0</v>
      </c>
      <c r="N59">
        <f t="shared" si="8"/>
        <v>0</v>
      </c>
      <c r="O59">
        <f t="shared" si="9"/>
        <v>0</v>
      </c>
      <c r="P59" t="str">
        <f t="shared" si="0"/>
        <v>Unclassified Asset</v>
      </c>
      <c r="Q59" t="s">
        <v>451</v>
      </c>
      <c r="R59" t="s">
        <v>452</v>
      </c>
    </row>
    <row r="60" spans="2:18" ht="12.75">
      <c r="B60">
        <v>1516</v>
      </c>
      <c r="C60" t="s">
        <v>51</v>
      </c>
      <c r="E60">
        <f t="shared" si="1"/>
        <v>0</v>
      </c>
      <c r="F60">
        <f t="shared" si="2"/>
        <v>0</v>
      </c>
      <c r="G60">
        <f t="shared" si="3"/>
        <v>0</v>
      </c>
      <c r="I60">
        <f t="shared" si="4"/>
        <v>0</v>
      </c>
      <c r="J60">
        <f t="shared" si="5"/>
        <v>0</v>
      </c>
      <c r="K60">
        <f t="shared" si="6"/>
        <v>0</v>
      </c>
      <c r="M60">
        <f t="shared" si="7"/>
        <v>0</v>
      </c>
      <c r="N60">
        <f t="shared" si="8"/>
        <v>0</v>
      </c>
      <c r="O60">
        <f t="shared" si="9"/>
        <v>0</v>
      </c>
      <c r="P60" t="str">
        <f t="shared" si="0"/>
        <v>Unclassified Asset</v>
      </c>
      <c r="Q60" t="s">
        <v>451</v>
      </c>
      <c r="R60" t="s">
        <v>452</v>
      </c>
    </row>
    <row r="61" spans="2:18" ht="12.75">
      <c r="B61">
        <v>1518</v>
      </c>
      <c r="C61" t="s">
        <v>52</v>
      </c>
      <c r="E61">
        <f t="shared" si="1"/>
        <v>0</v>
      </c>
      <c r="F61">
        <f t="shared" si="2"/>
        <v>0</v>
      </c>
      <c r="G61">
        <f t="shared" si="3"/>
        <v>0</v>
      </c>
      <c r="I61">
        <f t="shared" si="4"/>
        <v>0</v>
      </c>
      <c r="J61">
        <f t="shared" si="5"/>
        <v>0</v>
      </c>
      <c r="K61">
        <f t="shared" si="6"/>
        <v>0</v>
      </c>
      <c r="M61">
        <f t="shared" si="7"/>
        <v>0</v>
      </c>
      <c r="N61">
        <f t="shared" si="8"/>
        <v>0</v>
      </c>
      <c r="O61">
        <f t="shared" si="9"/>
        <v>0</v>
      </c>
      <c r="P61" t="str">
        <f t="shared" si="0"/>
        <v>Unclassified Asset</v>
      </c>
      <c r="Q61" t="s">
        <v>451</v>
      </c>
      <c r="R61" t="s">
        <v>452</v>
      </c>
    </row>
    <row r="62" spans="2:18" ht="12.75">
      <c r="B62">
        <v>1520</v>
      </c>
      <c r="C62" t="s">
        <v>53</v>
      </c>
      <c r="E62">
        <f t="shared" si="1"/>
        <v>0</v>
      </c>
      <c r="F62">
        <f t="shared" si="2"/>
        <v>0</v>
      </c>
      <c r="G62">
        <f t="shared" si="3"/>
        <v>0</v>
      </c>
      <c r="I62">
        <f t="shared" si="4"/>
        <v>0</v>
      </c>
      <c r="J62">
        <f t="shared" si="5"/>
        <v>0</v>
      </c>
      <c r="K62">
        <f t="shared" si="6"/>
        <v>0</v>
      </c>
      <c r="M62">
        <f t="shared" si="7"/>
        <v>0</v>
      </c>
      <c r="N62">
        <f t="shared" si="8"/>
        <v>0</v>
      </c>
      <c r="O62">
        <f t="shared" si="9"/>
        <v>0</v>
      </c>
      <c r="P62" t="str">
        <f t="shared" si="0"/>
        <v>Unclassified Asset</v>
      </c>
      <c r="Q62" t="s">
        <v>451</v>
      </c>
      <c r="R62" t="s">
        <v>452</v>
      </c>
    </row>
    <row r="63" spans="2:18" ht="12.75">
      <c r="B63">
        <v>1525</v>
      </c>
      <c r="C63" t="s">
        <v>54</v>
      </c>
      <c r="E63">
        <f t="shared" si="1"/>
        <v>0</v>
      </c>
      <c r="F63">
        <f t="shared" si="2"/>
        <v>0</v>
      </c>
      <c r="G63">
        <f t="shared" si="3"/>
        <v>0</v>
      </c>
      <c r="I63">
        <f t="shared" si="4"/>
        <v>0</v>
      </c>
      <c r="J63">
        <f t="shared" si="5"/>
        <v>0</v>
      </c>
      <c r="K63">
        <f t="shared" si="6"/>
        <v>0</v>
      </c>
      <c r="M63">
        <f t="shared" si="7"/>
        <v>0</v>
      </c>
      <c r="N63">
        <f t="shared" si="8"/>
        <v>0</v>
      </c>
      <c r="O63">
        <f t="shared" si="9"/>
        <v>0</v>
      </c>
      <c r="P63" t="str">
        <f t="shared" si="0"/>
        <v>Unclassified Asset</v>
      </c>
      <c r="Q63" t="s">
        <v>451</v>
      </c>
      <c r="R63" t="s">
        <v>452</v>
      </c>
    </row>
    <row r="64" spans="2:18" ht="12.75">
      <c r="B64">
        <v>1530</v>
      </c>
      <c r="C64" t="s">
        <v>55</v>
      </c>
      <c r="E64">
        <f t="shared" si="1"/>
        <v>0</v>
      </c>
      <c r="F64">
        <f t="shared" si="2"/>
        <v>0</v>
      </c>
      <c r="G64">
        <f t="shared" si="3"/>
        <v>0</v>
      </c>
      <c r="I64">
        <f t="shared" si="4"/>
        <v>0</v>
      </c>
      <c r="J64">
        <f t="shared" si="5"/>
        <v>0</v>
      </c>
      <c r="K64">
        <f t="shared" si="6"/>
        <v>0</v>
      </c>
      <c r="M64">
        <f t="shared" si="7"/>
        <v>0</v>
      </c>
      <c r="N64">
        <f t="shared" si="8"/>
        <v>0</v>
      </c>
      <c r="O64">
        <f t="shared" si="9"/>
        <v>0</v>
      </c>
      <c r="P64" t="str">
        <f t="shared" si="0"/>
        <v>Unclassified Asset</v>
      </c>
      <c r="Q64" t="s">
        <v>451</v>
      </c>
      <c r="R64" t="s">
        <v>452</v>
      </c>
    </row>
    <row r="65" spans="2:18" ht="12.75">
      <c r="B65">
        <v>1540</v>
      </c>
      <c r="C65" t="s">
        <v>56</v>
      </c>
      <c r="E65">
        <f t="shared" si="1"/>
        <v>0</v>
      </c>
      <c r="F65">
        <f t="shared" si="2"/>
        <v>0</v>
      </c>
      <c r="G65">
        <f t="shared" si="3"/>
        <v>0</v>
      </c>
      <c r="I65">
        <f t="shared" si="4"/>
        <v>0</v>
      </c>
      <c r="J65">
        <f t="shared" si="5"/>
        <v>0</v>
      </c>
      <c r="K65">
        <f t="shared" si="6"/>
        <v>0</v>
      </c>
      <c r="M65">
        <f t="shared" si="7"/>
        <v>0</v>
      </c>
      <c r="N65">
        <f t="shared" si="8"/>
        <v>0</v>
      </c>
      <c r="O65">
        <f t="shared" si="9"/>
        <v>0</v>
      </c>
      <c r="P65" t="str">
        <f t="shared" si="0"/>
        <v>Unclassified Asset</v>
      </c>
      <c r="Q65" t="s">
        <v>451</v>
      </c>
      <c r="R65" t="s">
        <v>452</v>
      </c>
    </row>
    <row r="66" spans="2:18" ht="12.75">
      <c r="B66">
        <v>1545</v>
      </c>
      <c r="C66" t="s">
        <v>57</v>
      </c>
      <c r="E66">
        <f t="shared" si="1"/>
        <v>0</v>
      </c>
      <c r="F66">
        <f t="shared" si="2"/>
        <v>0</v>
      </c>
      <c r="G66">
        <f t="shared" si="3"/>
        <v>0</v>
      </c>
      <c r="I66">
        <f t="shared" si="4"/>
        <v>0</v>
      </c>
      <c r="J66">
        <f t="shared" si="5"/>
        <v>0</v>
      </c>
      <c r="K66">
        <f t="shared" si="6"/>
        <v>0</v>
      </c>
      <c r="M66">
        <f t="shared" si="7"/>
        <v>0</v>
      </c>
      <c r="N66">
        <f t="shared" si="8"/>
        <v>0</v>
      </c>
      <c r="O66">
        <f t="shared" si="9"/>
        <v>0</v>
      </c>
      <c r="P66" t="str">
        <f t="shared" si="0"/>
        <v>Unclassified Asset</v>
      </c>
      <c r="Q66" t="s">
        <v>451</v>
      </c>
      <c r="R66" t="s">
        <v>452</v>
      </c>
    </row>
    <row r="67" spans="2:18" ht="12.75">
      <c r="B67">
        <v>1548</v>
      </c>
      <c r="C67" t="s">
        <v>58</v>
      </c>
      <c r="E67">
        <f t="shared" si="1"/>
        <v>0</v>
      </c>
      <c r="F67">
        <f t="shared" si="2"/>
        <v>0</v>
      </c>
      <c r="G67">
        <f t="shared" si="3"/>
        <v>0</v>
      </c>
      <c r="I67">
        <f t="shared" si="4"/>
        <v>0</v>
      </c>
      <c r="J67">
        <f t="shared" si="5"/>
        <v>0</v>
      </c>
      <c r="K67">
        <f t="shared" si="6"/>
        <v>0</v>
      </c>
      <c r="M67">
        <f t="shared" si="7"/>
        <v>0</v>
      </c>
      <c r="N67">
        <f t="shared" si="8"/>
        <v>0</v>
      </c>
      <c r="O67">
        <f t="shared" si="9"/>
        <v>0</v>
      </c>
      <c r="P67" t="str">
        <f t="shared" si="0"/>
        <v>Unclassified Asset</v>
      </c>
      <c r="Q67" t="s">
        <v>451</v>
      </c>
      <c r="R67" t="s">
        <v>452</v>
      </c>
    </row>
    <row r="68" spans="2:18" ht="12.75">
      <c r="B68">
        <v>1560</v>
      </c>
      <c r="C68" t="s">
        <v>62</v>
      </c>
      <c r="E68">
        <f t="shared" si="1"/>
        <v>0</v>
      </c>
      <c r="F68">
        <f t="shared" si="2"/>
        <v>0</v>
      </c>
      <c r="G68">
        <f t="shared" si="3"/>
        <v>0</v>
      </c>
      <c r="I68">
        <f t="shared" si="4"/>
        <v>0</v>
      </c>
      <c r="J68">
        <f t="shared" si="5"/>
        <v>0</v>
      </c>
      <c r="K68">
        <f t="shared" si="6"/>
        <v>0</v>
      </c>
      <c r="M68">
        <f t="shared" si="7"/>
        <v>0</v>
      </c>
      <c r="N68">
        <f t="shared" si="8"/>
        <v>0</v>
      </c>
      <c r="O68">
        <f t="shared" si="9"/>
        <v>0</v>
      </c>
      <c r="P68" t="str">
        <f t="shared" si="0"/>
        <v>Unclassified Asset</v>
      </c>
      <c r="Q68" t="s">
        <v>451</v>
      </c>
      <c r="R68" t="s">
        <v>452</v>
      </c>
    </row>
    <row r="69" spans="2:18" ht="12.75">
      <c r="B69">
        <v>1562</v>
      </c>
      <c r="C69" t="s">
        <v>63</v>
      </c>
      <c r="E69">
        <f t="shared" si="1"/>
        <v>0</v>
      </c>
      <c r="F69">
        <f t="shared" si="2"/>
        <v>0</v>
      </c>
      <c r="G69">
        <f t="shared" si="3"/>
        <v>0</v>
      </c>
      <c r="I69">
        <f t="shared" si="4"/>
        <v>0</v>
      </c>
      <c r="J69">
        <f t="shared" si="5"/>
        <v>0</v>
      </c>
      <c r="K69">
        <f t="shared" si="6"/>
        <v>0</v>
      </c>
      <c r="M69">
        <f t="shared" si="7"/>
        <v>0</v>
      </c>
      <c r="N69">
        <f t="shared" si="8"/>
        <v>0</v>
      </c>
      <c r="O69">
        <f t="shared" si="9"/>
        <v>0</v>
      </c>
      <c r="P69" t="str">
        <f t="shared" si="0"/>
        <v>Unclassified Asset</v>
      </c>
      <c r="Q69" t="s">
        <v>451</v>
      </c>
      <c r="R69" t="s">
        <v>452</v>
      </c>
    </row>
    <row r="70" spans="2:18" ht="12.75">
      <c r="B70">
        <v>1563</v>
      </c>
      <c r="C70" t="s">
        <v>65</v>
      </c>
      <c r="E70">
        <f t="shared" si="1"/>
        <v>0</v>
      </c>
      <c r="F70">
        <f t="shared" si="2"/>
        <v>0</v>
      </c>
      <c r="G70">
        <f t="shared" si="3"/>
        <v>0</v>
      </c>
      <c r="I70">
        <f t="shared" si="4"/>
        <v>0</v>
      </c>
      <c r="J70">
        <f t="shared" si="5"/>
        <v>0</v>
      </c>
      <c r="K70">
        <f t="shared" si="6"/>
        <v>0</v>
      </c>
      <c r="M70">
        <f t="shared" si="7"/>
        <v>0</v>
      </c>
      <c r="N70">
        <f t="shared" si="8"/>
        <v>0</v>
      </c>
      <c r="O70">
        <f t="shared" si="9"/>
        <v>0</v>
      </c>
      <c r="P70" t="str">
        <f t="shared" si="0"/>
        <v>Unclassified Asset</v>
      </c>
      <c r="Q70" t="s">
        <v>451</v>
      </c>
      <c r="R70" t="s">
        <v>452</v>
      </c>
    </row>
    <row r="71" spans="2:18" ht="12.75">
      <c r="B71">
        <v>1565</v>
      </c>
      <c r="C71" t="s">
        <v>453</v>
      </c>
      <c r="E71">
        <f t="shared" si="1"/>
        <v>0</v>
      </c>
      <c r="F71">
        <f>IF($R71="Non-Distribution",D71,0)</f>
        <v>0</v>
      </c>
      <c r="G71">
        <f>+D71-E71-F71</f>
        <v>0</v>
      </c>
      <c r="I71">
        <f t="shared" si="4"/>
        <v>0</v>
      </c>
      <c r="J71">
        <f>IF($R71="Non-Distribution",H71,0)</f>
        <v>0</v>
      </c>
      <c r="K71">
        <f>+H71-I71-J71</f>
        <v>0</v>
      </c>
      <c r="M71">
        <f t="shared" si="7"/>
        <v>0</v>
      </c>
      <c r="N71">
        <f>IF($R71="Non-Distribution",L71,0)</f>
        <v>0</v>
      </c>
      <c r="O71">
        <f>+L71-M71-N71</f>
        <v>0</v>
      </c>
      <c r="P71" t="str">
        <f>Q71&amp;S71</f>
        <v>CDM Expenditures and Recoveries</v>
      </c>
      <c r="Q71" t="s">
        <v>454</v>
      </c>
      <c r="R71" t="s">
        <v>455</v>
      </c>
    </row>
    <row r="72" spans="2:18" ht="12.75">
      <c r="B72">
        <v>1570</v>
      </c>
      <c r="C72" t="s">
        <v>68</v>
      </c>
      <c r="E72">
        <f t="shared" si="1"/>
        <v>0</v>
      </c>
      <c r="F72">
        <f aca="true" t="shared" si="10" ref="F72:F136">IF($R72="Non-Distribution",D72,0)</f>
        <v>0</v>
      </c>
      <c r="G72">
        <f t="shared" si="3"/>
        <v>0</v>
      </c>
      <c r="I72">
        <f t="shared" si="4"/>
        <v>0</v>
      </c>
      <c r="J72">
        <f aca="true" t="shared" si="11" ref="J72:J136">IF($R72="Non-Distribution",H72,0)</f>
        <v>0</v>
      </c>
      <c r="K72">
        <f t="shared" si="6"/>
        <v>0</v>
      </c>
      <c r="M72">
        <f t="shared" si="7"/>
        <v>0</v>
      </c>
      <c r="N72">
        <f t="shared" si="8"/>
        <v>0</v>
      </c>
      <c r="O72">
        <f t="shared" si="9"/>
        <v>0</v>
      </c>
      <c r="P72" t="str">
        <f t="shared" si="0"/>
        <v>Unclassified Asset</v>
      </c>
      <c r="Q72" t="s">
        <v>451</v>
      </c>
      <c r="R72" t="s">
        <v>452</v>
      </c>
    </row>
    <row r="73" spans="2:18" ht="12.75">
      <c r="B73">
        <v>1571</v>
      </c>
      <c r="C73" t="s">
        <v>69</v>
      </c>
      <c r="E73">
        <f t="shared" si="1"/>
        <v>0</v>
      </c>
      <c r="F73">
        <f t="shared" si="10"/>
        <v>0</v>
      </c>
      <c r="G73">
        <f t="shared" si="3"/>
        <v>0</v>
      </c>
      <c r="I73">
        <f t="shared" si="4"/>
        <v>0</v>
      </c>
      <c r="J73">
        <f t="shared" si="11"/>
        <v>0</v>
      </c>
      <c r="K73">
        <f t="shared" si="6"/>
        <v>0</v>
      </c>
      <c r="M73">
        <f t="shared" si="7"/>
        <v>0</v>
      </c>
      <c r="N73">
        <f t="shared" si="8"/>
        <v>0</v>
      </c>
      <c r="O73">
        <f t="shared" si="9"/>
        <v>0</v>
      </c>
      <c r="P73" t="str">
        <f t="shared" si="0"/>
        <v>Unclassified Asset</v>
      </c>
      <c r="Q73" t="s">
        <v>451</v>
      </c>
      <c r="R73" t="s">
        <v>452</v>
      </c>
    </row>
    <row r="74" spans="2:18" ht="12.75">
      <c r="B74">
        <v>1572</v>
      </c>
      <c r="C74" t="s">
        <v>70</v>
      </c>
      <c r="E74">
        <f t="shared" si="1"/>
        <v>0</v>
      </c>
      <c r="F74">
        <f t="shared" si="10"/>
        <v>0</v>
      </c>
      <c r="G74">
        <f t="shared" si="3"/>
        <v>0</v>
      </c>
      <c r="I74">
        <f t="shared" si="4"/>
        <v>0</v>
      </c>
      <c r="J74">
        <f t="shared" si="11"/>
        <v>0</v>
      </c>
      <c r="K74">
        <f t="shared" si="6"/>
        <v>0</v>
      </c>
      <c r="M74">
        <f t="shared" si="7"/>
        <v>0</v>
      </c>
      <c r="N74">
        <f t="shared" si="8"/>
        <v>0</v>
      </c>
      <c r="O74">
        <f t="shared" si="9"/>
        <v>0</v>
      </c>
      <c r="P74" t="str">
        <f t="shared" si="0"/>
        <v>Unclassified Asset</v>
      </c>
      <c r="Q74" t="s">
        <v>451</v>
      </c>
      <c r="R74" t="s">
        <v>452</v>
      </c>
    </row>
    <row r="75" spans="2:18" ht="12.75">
      <c r="B75">
        <v>1574</v>
      </c>
      <c r="C75" t="s">
        <v>71</v>
      </c>
      <c r="E75">
        <f t="shared" si="1"/>
        <v>0</v>
      </c>
      <c r="F75">
        <f t="shared" si="10"/>
        <v>0</v>
      </c>
      <c r="G75">
        <f t="shared" si="3"/>
        <v>0</v>
      </c>
      <c r="I75">
        <f t="shared" si="4"/>
        <v>0</v>
      </c>
      <c r="J75">
        <f t="shared" si="11"/>
        <v>0</v>
      </c>
      <c r="K75">
        <f t="shared" si="6"/>
        <v>0</v>
      </c>
      <c r="M75">
        <f t="shared" si="7"/>
        <v>0</v>
      </c>
      <c r="N75">
        <f t="shared" si="8"/>
        <v>0</v>
      </c>
      <c r="O75">
        <f t="shared" si="9"/>
        <v>0</v>
      </c>
      <c r="P75" t="str">
        <f t="shared" si="0"/>
        <v>Unclassified Asset</v>
      </c>
      <c r="Q75" t="s">
        <v>451</v>
      </c>
      <c r="R75" t="s">
        <v>452</v>
      </c>
    </row>
    <row r="76" spans="2:18" ht="12.75">
      <c r="B76">
        <v>1580</v>
      </c>
      <c r="C76" t="s">
        <v>72</v>
      </c>
      <c r="E76">
        <f t="shared" si="1"/>
        <v>0</v>
      </c>
      <c r="F76">
        <f t="shared" si="10"/>
        <v>0</v>
      </c>
      <c r="G76">
        <f t="shared" si="3"/>
        <v>0</v>
      </c>
      <c r="I76">
        <f t="shared" si="4"/>
        <v>0</v>
      </c>
      <c r="J76">
        <f t="shared" si="11"/>
        <v>0</v>
      </c>
      <c r="K76">
        <f t="shared" si="6"/>
        <v>0</v>
      </c>
      <c r="M76">
        <f t="shared" si="7"/>
        <v>0</v>
      </c>
      <c r="N76">
        <f t="shared" si="8"/>
        <v>0</v>
      </c>
      <c r="O76">
        <f t="shared" si="9"/>
        <v>0</v>
      </c>
      <c r="P76" t="str">
        <f t="shared" si="0"/>
        <v>Unclassified Asset</v>
      </c>
      <c r="Q76" t="s">
        <v>451</v>
      </c>
      <c r="R76" t="s">
        <v>452</v>
      </c>
    </row>
    <row r="77" spans="2:18" ht="12.75">
      <c r="B77">
        <v>1582</v>
      </c>
      <c r="C77" t="s">
        <v>73</v>
      </c>
      <c r="E77">
        <f t="shared" si="1"/>
        <v>0</v>
      </c>
      <c r="F77">
        <f t="shared" si="10"/>
        <v>0</v>
      </c>
      <c r="G77">
        <f t="shared" si="3"/>
        <v>0</v>
      </c>
      <c r="I77">
        <f t="shared" si="4"/>
        <v>0</v>
      </c>
      <c r="J77">
        <f t="shared" si="11"/>
        <v>0</v>
      </c>
      <c r="K77">
        <f t="shared" si="6"/>
        <v>0</v>
      </c>
      <c r="M77">
        <f t="shared" si="7"/>
        <v>0</v>
      </c>
      <c r="N77">
        <f t="shared" si="8"/>
        <v>0</v>
      </c>
      <c r="O77">
        <f t="shared" si="9"/>
        <v>0</v>
      </c>
      <c r="P77" t="str">
        <f t="shared" si="0"/>
        <v>Unclassified Asset</v>
      </c>
      <c r="Q77" t="s">
        <v>451</v>
      </c>
      <c r="R77" t="s">
        <v>452</v>
      </c>
    </row>
    <row r="78" spans="2:18" ht="12.75">
      <c r="B78">
        <v>1584</v>
      </c>
      <c r="C78" t="s">
        <v>74</v>
      </c>
      <c r="E78">
        <f t="shared" si="1"/>
        <v>0</v>
      </c>
      <c r="F78">
        <f t="shared" si="10"/>
        <v>0</v>
      </c>
      <c r="G78">
        <f t="shared" si="3"/>
        <v>0</v>
      </c>
      <c r="I78">
        <f t="shared" si="4"/>
        <v>0</v>
      </c>
      <c r="J78">
        <f t="shared" si="11"/>
        <v>0</v>
      </c>
      <c r="K78">
        <f t="shared" si="6"/>
        <v>0</v>
      </c>
      <c r="M78">
        <f t="shared" si="7"/>
        <v>0</v>
      </c>
      <c r="N78">
        <f t="shared" si="8"/>
        <v>0</v>
      </c>
      <c r="O78">
        <f t="shared" si="9"/>
        <v>0</v>
      </c>
      <c r="P78" t="str">
        <f t="shared" si="0"/>
        <v>Unclassified Asset</v>
      </c>
      <c r="Q78" t="s">
        <v>451</v>
      </c>
      <c r="R78" t="s">
        <v>452</v>
      </c>
    </row>
    <row r="79" spans="2:18" ht="12.75">
      <c r="B79">
        <v>1586</v>
      </c>
      <c r="C79" t="s">
        <v>75</v>
      </c>
      <c r="E79">
        <f t="shared" si="1"/>
        <v>0</v>
      </c>
      <c r="F79">
        <f t="shared" si="10"/>
        <v>0</v>
      </c>
      <c r="G79">
        <f t="shared" si="3"/>
        <v>0</v>
      </c>
      <c r="I79">
        <f t="shared" si="4"/>
        <v>0</v>
      </c>
      <c r="J79">
        <f t="shared" si="11"/>
        <v>0</v>
      </c>
      <c r="K79">
        <f t="shared" si="6"/>
        <v>0</v>
      </c>
      <c r="M79">
        <f t="shared" si="7"/>
        <v>0</v>
      </c>
      <c r="N79">
        <f t="shared" si="8"/>
        <v>0</v>
      </c>
      <c r="O79">
        <f t="shared" si="9"/>
        <v>0</v>
      </c>
      <c r="P79" t="str">
        <f t="shared" si="0"/>
        <v>Unclassified Asset</v>
      </c>
      <c r="Q79" t="s">
        <v>451</v>
      </c>
      <c r="R79" t="s">
        <v>452</v>
      </c>
    </row>
    <row r="80" spans="2:18" ht="12.75">
      <c r="B80">
        <v>1588</v>
      </c>
      <c r="C80" t="s">
        <v>76</v>
      </c>
      <c r="E80">
        <f t="shared" si="1"/>
        <v>0</v>
      </c>
      <c r="F80">
        <f t="shared" si="10"/>
        <v>0</v>
      </c>
      <c r="G80">
        <f t="shared" si="3"/>
        <v>0</v>
      </c>
      <c r="I80">
        <f t="shared" si="4"/>
        <v>0</v>
      </c>
      <c r="J80">
        <f t="shared" si="11"/>
        <v>0</v>
      </c>
      <c r="K80">
        <f t="shared" si="6"/>
        <v>0</v>
      </c>
      <c r="M80">
        <f t="shared" si="7"/>
        <v>0</v>
      </c>
      <c r="N80">
        <f t="shared" si="8"/>
        <v>0</v>
      </c>
      <c r="O80">
        <f t="shared" si="9"/>
        <v>0</v>
      </c>
      <c r="P80" t="str">
        <f t="shared" si="0"/>
        <v>Unclassified Asset</v>
      </c>
      <c r="Q80" t="s">
        <v>451</v>
      </c>
      <c r="R80" t="s">
        <v>452</v>
      </c>
    </row>
    <row r="81" spans="2:18" ht="12.75">
      <c r="B81">
        <v>1590</v>
      </c>
      <c r="C81" t="s">
        <v>78</v>
      </c>
      <c r="E81">
        <f t="shared" si="1"/>
        <v>0</v>
      </c>
      <c r="F81">
        <f>IF($R81="Non-Distribution",D81,0)</f>
        <v>0</v>
      </c>
      <c r="G81">
        <f>+D81-E81-F81</f>
        <v>0</v>
      </c>
      <c r="I81">
        <f t="shared" si="4"/>
        <v>0</v>
      </c>
      <c r="J81">
        <f>IF($R81="Non-Distribution",H81,0)</f>
        <v>0</v>
      </c>
      <c r="K81">
        <f>+H81-I81-J81</f>
        <v>0</v>
      </c>
      <c r="M81">
        <f t="shared" si="7"/>
        <v>0</v>
      </c>
      <c r="N81">
        <f>IF($R81="Non-Distribution",L81,0)</f>
        <v>0</v>
      </c>
      <c r="O81">
        <f>+L81-M81-N81</f>
        <v>0</v>
      </c>
      <c r="P81" t="str">
        <f>Q81&amp;S81</f>
        <v>Unclassified Asset</v>
      </c>
      <c r="Q81" t="s">
        <v>451</v>
      </c>
      <c r="R81" t="s">
        <v>452</v>
      </c>
    </row>
    <row r="82" spans="2:18" ht="12.75">
      <c r="B82">
        <v>1605</v>
      </c>
      <c r="C82" t="s">
        <v>79</v>
      </c>
      <c r="E82">
        <f t="shared" si="1"/>
        <v>0</v>
      </c>
      <c r="F82">
        <f t="shared" si="10"/>
        <v>0</v>
      </c>
      <c r="G82">
        <f t="shared" si="3"/>
        <v>0</v>
      </c>
      <c r="I82">
        <f t="shared" si="4"/>
        <v>0</v>
      </c>
      <c r="J82">
        <f t="shared" si="11"/>
        <v>0</v>
      </c>
      <c r="K82">
        <f t="shared" si="6"/>
        <v>0</v>
      </c>
      <c r="M82">
        <f t="shared" si="7"/>
        <v>0</v>
      </c>
      <c r="N82">
        <f t="shared" si="8"/>
        <v>0</v>
      </c>
      <c r="O82">
        <f t="shared" si="9"/>
        <v>0</v>
      </c>
      <c r="P82" t="str">
        <f t="shared" si="0"/>
        <v>Unclassified Asset</v>
      </c>
      <c r="Q82" t="s">
        <v>451</v>
      </c>
      <c r="R82" t="s">
        <v>452</v>
      </c>
    </row>
    <row r="83" spans="2:18" ht="12.75">
      <c r="B83">
        <v>1606</v>
      </c>
      <c r="C83" t="s">
        <v>80</v>
      </c>
      <c r="E83">
        <f t="shared" si="1"/>
        <v>0</v>
      </c>
      <c r="F83">
        <f t="shared" si="10"/>
        <v>0</v>
      </c>
      <c r="G83">
        <f t="shared" si="3"/>
        <v>0</v>
      </c>
      <c r="I83">
        <f t="shared" si="4"/>
        <v>0</v>
      </c>
      <c r="J83">
        <f t="shared" si="11"/>
        <v>0</v>
      </c>
      <c r="K83">
        <f t="shared" si="6"/>
        <v>0</v>
      </c>
      <c r="M83">
        <f t="shared" si="7"/>
        <v>0</v>
      </c>
      <c r="N83">
        <f aca="true" t="shared" si="12" ref="N83:N146">IF($R83="Non-Distribution",L83,0)</f>
        <v>0</v>
      </c>
      <c r="O83">
        <f t="shared" si="9"/>
        <v>0</v>
      </c>
      <c r="P83" t="str">
        <f aca="true" t="shared" si="13" ref="P83:P146">Q83&amp;S83</f>
        <v>Non-Distribution Asset</v>
      </c>
      <c r="Q83" t="s">
        <v>456</v>
      </c>
      <c r="R83" t="s">
        <v>457</v>
      </c>
    </row>
    <row r="84" spans="2:18" ht="12.75">
      <c r="B84">
        <v>1608</v>
      </c>
      <c r="C84" t="s">
        <v>81</v>
      </c>
      <c r="E84">
        <f aca="true" t="shared" si="14" ref="E84:E147">IF($R84="Unclassified",D84,0)</f>
        <v>0</v>
      </c>
      <c r="F84">
        <f t="shared" si="10"/>
        <v>0</v>
      </c>
      <c r="G84">
        <f aca="true" t="shared" si="15" ref="G84:G147">+D84-E84-F84</f>
        <v>0</v>
      </c>
      <c r="I84">
        <f aca="true" t="shared" si="16" ref="I84:I147">IF($R84="Unclassified",H84,0)</f>
        <v>0</v>
      </c>
      <c r="J84">
        <f t="shared" si="11"/>
        <v>0</v>
      </c>
      <c r="K84">
        <f aca="true" t="shared" si="17" ref="K84:K147">+H84-I84-J84</f>
        <v>0</v>
      </c>
      <c r="M84">
        <f aca="true" t="shared" si="18" ref="M84:M147">IF($R84="Unclassified",L84,0)</f>
        <v>0</v>
      </c>
      <c r="N84">
        <f t="shared" si="12"/>
        <v>0</v>
      </c>
      <c r="O84">
        <f aca="true" t="shared" si="19" ref="O84:O147">+L84-M84-N84</f>
        <v>0</v>
      </c>
      <c r="P84" t="str">
        <f t="shared" si="13"/>
        <v>Other Distribution Assets</v>
      </c>
      <c r="Q84" t="s">
        <v>458</v>
      </c>
      <c r="R84" t="s">
        <v>455</v>
      </c>
    </row>
    <row r="85" spans="2:18" ht="12.75">
      <c r="B85">
        <v>1610</v>
      </c>
      <c r="C85" t="s">
        <v>82</v>
      </c>
      <c r="E85">
        <f t="shared" si="14"/>
        <v>0</v>
      </c>
      <c r="F85">
        <f t="shared" si="10"/>
        <v>0</v>
      </c>
      <c r="G85">
        <f t="shared" si="15"/>
        <v>0</v>
      </c>
      <c r="I85">
        <f t="shared" si="16"/>
        <v>0</v>
      </c>
      <c r="J85">
        <f t="shared" si="11"/>
        <v>0</v>
      </c>
      <c r="K85">
        <f t="shared" si="17"/>
        <v>0</v>
      </c>
      <c r="M85">
        <f t="shared" si="18"/>
        <v>0</v>
      </c>
      <c r="N85">
        <f t="shared" si="12"/>
        <v>0</v>
      </c>
      <c r="O85">
        <f t="shared" si="19"/>
        <v>0</v>
      </c>
      <c r="P85" t="str">
        <f t="shared" si="13"/>
        <v>Non-Distribution Asset</v>
      </c>
      <c r="Q85" t="s">
        <v>456</v>
      </c>
      <c r="R85" t="s">
        <v>457</v>
      </c>
    </row>
    <row r="86" spans="2:18" ht="12.75">
      <c r="B86">
        <v>1615</v>
      </c>
      <c r="C86" t="s">
        <v>83</v>
      </c>
      <c r="E86">
        <f t="shared" si="14"/>
        <v>0</v>
      </c>
      <c r="F86">
        <f t="shared" si="10"/>
        <v>0</v>
      </c>
      <c r="G86">
        <f t="shared" si="15"/>
        <v>0</v>
      </c>
      <c r="I86">
        <f t="shared" si="16"/>
        <v>0</v>
      </c>
      <c r="J86">
        <f t="shared" si="11"/>
        <v>0</v>
      </c>
      <c r="K86">
        <f t="shared" si="17"/>
        <v>0</v>
      </c>
      <c r="M86">
        <f t="shared" si="18"/>
        <v>0</v>
      </c>
      <c r="N86">
        <f t="shared" si="12"/>
        <v>0</v>
      </c>
      <c r="O86">
        <f t="shared" si="19"/>
        <v>0</v>
      </c>
      <c r="P86" t="str">
        <f t="shared" si="13"/>
        <v>Non-Distribution Asset</v>
      </c>
      <c r="Q86" t="s">
        <v>456</v>
      </c>
      <c r="R86" t="s">
        <v>457</v>
      </c>
    </row>
    <row r="87" spans="2:18" ht="12.75">
      <c r="B87">
        <v>1616</v>
      </c>
      <c r="C87" t="s">
        <v>84</v>
      </c>
      <c r="E87">
        <f t="shared" si="14"/>
        <v>0</v>
      </c>
      <c r="F87">
        <f t="shared" si="10"/>
        <v>0</v>
      </c>
      <c r="G87">
        <f t="shared" si="15"/>
        <v>0</v>
      </c>
      <c r="I87">
        <f t="shared" si="16"/>
        <v>0</v>
      </c>
      <c r="J87">
        <f t="shared" si="11"/>
        <v>0</v>
      </c>
      <c r="K87">
        <f t="shared" si="17"/>
        <v>0</v>
      </c>
      <c r="M87">
        <f t="shared" si="18"/>
        <v>0</v>
      </c>
      <c r="N87">
        <f t="shared" si="12"/>
        <v>0</v>
      </c>
      <c r="O87">
        <f t="shared" si="19"/>
        <v>0</v>
      </c>
      <c r="P87" t="str">
        <f t="shared" si="13"/>
        <v>Non-Distribution Asset</v>
      </c>
      <c r="Q87" t="s">
        <v>456</v>
      </c>
      <c r="R87" t="s">
        <v>457</v>
      </c>
    </row>
    <row r="88" spans="2:18" ht="12.75">
      <c r="B88">
        <v>1620</v>
      </c>
      <c r="C88" t="s">
        <v>85</v>
      </c>
      <c r="E88">
        <f t="shared" si="14"/>
        <v>0</v>
      </c>
      <c r="F88">
        <f t="shared" si="10"/>
        <v>0</v>
      </c>
      <c r="G88">
        <f t="shared" si="15"/>
        <v>0</v>
      </c>
      <c r="I88">
        <f t="shared" si="16"/>
        <v>0</v>
      </c>
      <c r="J88">
        <f t="shared" si="11"/>
        <v>0</v>
      </c>
      <c r="K88">
        <f t="shared" si="17"/>
        <v>0</v>
      </c>
      <c r="M88">
        <f t="shared" si="18"/>
        <v>0</v>
      </c>
      <c r="N88">
        <f t="shared" si="12"/>
        <v>0</v>
      </c>
      <c r="O88">
        <f t="shared" si="19"/>
        <v>0</v>
      </c>
      <c r="P88" t="str">
        <f t="shared" si="13"/>
        <v>Non-Distribution Asset</v>
      </c>
      <c r="Q88" t="s">
        <v>456</v>
      </c>
      <c r="R88" t="s">
        <v>457</v>
      </c>
    </row>
    <row r="89" spans="2:18" ht="12.75">
      <c r="B89">
        <v>1630</v>
      </c>
      <c r="C89" t="s">
        <v>86</v>
      </c>
      <c r="E89">
        <f t="shared" si="14"/>
        <v>0</v>
      </c>
      <c r="F89">
        <f t="shared" si="10"/>
        <v>0</v>
      </c>
      <c r="G89">
        <f t="shared" si="15"/>
        <v>0</v>
      </c>
      <c r="I89">
        <f t="shared" si="16"/>
        <v>0</v>
      </c>
      <c r="J89">
        <f t="shared" si="11"/>
        <v>0</v>
      </c>
      <c r="K89">
        <f t="shared" si="17"/>
        <v>0</v>
      </c>
      <c r="M89">
        <f t="shared" si="18"/>
        <v>0</v>
      </c>
      <c r="N89">
        <f t="shared" si="12"/>
        <v>0</v>
      </c>
      <c r="O89">
        <f t="shared" si="19"/>
        <v>0</v>
      </c>
      <c r="P89" t="str">
        <f t="shared" si="13"/>
        <v>Non-Distribution Asset</v>
      </c>
      <c r="Q89" t="s">
        <v>456</v>
      </c>
      <c r="R89" t="s">
        <v>457</v>
      </c>
    </row>
    <row r="90" spans="2:18" ht="12.75">
      <c r="B90">
        <v>1635</v>
      </c>
      <c r="C90" t="s">
        <v>87</v>
      </c>
      <c r="E90">
        <f t="shared" si="14"/>
        <v>0</v>
      </c>
      <c r="F90">
        <f t="shared" si="10"/>
        <v>0</v>
      </c>
      <c r="G90">
        <f t="shared" si="15"/>
        <v>0</v>
      </c>
      <c r="I90">
        <f t="shared" si="16"/>
        <v>0</v>
      </c>
      <c r="J90">
        <f t="shared" si="11"/>
        <v>0</v>
      </c>
      <c r="K90">
        <f t="shared" si="17"/>
        <v>0</v>
      </c>
      <c r="M90">
        <f t="shared" si="18"/>
        <v>0</v>
      </c>
      <c r="N90">
        <f t="shared" si="12"/>
        <v>0</v>
      </c>
      <c r="O90">
        <f t="shared" si="19"/>
        <v>0</v>
      </c>
      <c r="P90" t="str">
        <f t="shared" si="13"/>
        <v>Non-Distribution Asset</v>
      </c>
      <c r="Q90" t="s">
        <v>456</v>
      </c>
      <c r="R90" t="s">
        <v>457</v>
      </c>
    </row>
    <row r="91" spans="2:18" ht="12.75">
      <c r="B91">
        <v>1640</v>
      </c>
      <c r="C91" t="s">
        <v>88</v>
      </c>
      <c r="E91">
        <f t="shared" si="14"/>
        <v>0</v>
      </c>
      <c r="F91">
        <f t="shared" si="10"/>
        <v>0</v>
      </c>
      <c r="G91">
        <f t="shared" si="15"/>
        <v>0</v>
      </c>
      <c r="I91">
        <f t="shared" si="16"/>
        <v>0</v>
      </c>
      <c r="J91">
        <f t="shared" si="11"/>
        <v>0</v>
      </c>
      <c r="K91">
        <f t="shared" si="17"/>
        <v>0</v>
      </c>
      <c r="M91">
        <f t="shared" si="18"/>
        <v>0</v>
      </c>
      <c r="N91">
        <f t="shared" si="12"/>
        <v>0</v>
      </c>
      <c r="O91">
        <f t="shared" si="19"/>
        <v>0</v>
      </c>
      <c r="P91" t="str">
        <f t="shared" si="13"/>
        <v>Non-Distribution Asset</v>
      </c>
      <c r="Q91" t="s">
        <v>456</v>
      </c>
      <c r="R91" t="s">
        <v>457</v>
      </c>
    </row>
    <row r="92" spans="2:18" ht="12.75">
      <c r="B92">
        <v>1645</v>
      </c>
      <c r="C92" t="s">
        <v>89</v>
      </c>
      <c r="E92">
        <f t="shared" si="14"/>
        <v>0</v>
      </c>
      <c r="F92">
        <f t="shared" si="10"/>
        <v>0</v>
      </c>
      <c r="G92">
        <f t="shared" si="15"/>
        <v>0</v>
      </c>
      <c r="I92">
        <f t="shared" si="16"/>
        <v>0</v>
      </c>
      <c r="J92">
        <f t="shared" si="11"/>
        <v>0</v>
      </c>
      <c r="K92">
        <f t="shared" si="17"/>
        <v>0</v>
      </c>
      <c r="M92">
        <f t="shared" si="18"/>
        <v>0</v>
      </c>
      <c r="N92">
        <f t="shared" si="12"/>
        <v>0</v>
      </c>
      <c r="O92">
        <f t="shared" si="19"/>
        <v>0</v>
      </c>
      <c r="P92" t="str">
        <f t="shared" si="13"/>
        <v>Non-Distribution Asset</v>
      </c>
      <c r="Q92" t="s">
        <v>456</v>
      </c>
      <c r="R92" t="s">
        <v>457</v>
      </c>
    </row>
    <row r="93" spans="2:18" ht="12.75">
      <c r="B93">
        <v>1650</v>
      </c>
      <c r="C93" t="s">
        <v>90</v>
      </c>
      <c r="E93">
        <f t="shared" si="14"/>
        <v>0</v>
      </c>
      <c r="F93">
        <f t="shared" si="10"/>
        <v>0</v>
      </c>
      <c r="G93">
        <f t="shared" si="15"/>
        <v>0</v>
      </c>
      <c r="I93">
        <f t="shared" si="16"/>
        <v>0</v>
      </c>
      <c r="J93">
        <f t="shared" si="11"/>
        <v>0</v>
      </c>
      <c r="K93">
        <f t="shared" si="17"/>
        <v>0</v>
      </c>
      <c r="M93">
        <f t="shared" si="18"/>
        <v>0</v>
      </c>
      <c r="N93">
        <f t="shared" si="12"/>
        <v>0</v>
      </c>
      <c r="O93">
        <f t="shared" si="19"/>
        <v>0</v>
      </c>
      <c r="P93" t="str">
        <f t="shared" si="13"/>
        <v>Non-Distribution Asset</v>
      </c>
      <c r="Q93" t="s">
        <v>456</v>
      </c>
      <c r="R93" t="s">
        <v>457</v>
      </c>
    </row>
    <row r="94" spans="2:18" ht="12.75">
      <c r="B94">
        <v>1655</v>
      </c>
      <c r="C94" t="s">
        <v>91</v>
      </c>
      <c r="E94">
        <f t="shared" si="14"/>
        <v>0</v>
      </c>
      <c r="F94">
        <f t="shared" si="10"/>
        <v>0</v>
      </c>
      <c r="G94">
        <f t="shared" si="15"/>
        <v>0</v>
      </c>
      <c r="I94">
        <f t="shared" si="16"/>
        <v>0</v>
      </c>
      <c r="J94">
        <f t="shared" si="11"/>
        <v>0</v>
      </c>
      <c r="K94">
        <f t="shared" si="17"/>
        <v>0</v>
      </c>
      <c r="M94">
        <f t="shared" si="18"/>
        <v>0</v>
      </c>
      <c r="N94">
        <f t="shared" si="12"/>
        <v>0</v>
      </c>
      <c r="O94">
        <f t="shared" si="19"/>
        <v>0</v>
      </c>
      <c r="P94" t="str">
        <f t="shared" si="13"/>
        <v>Non-Distribution Asset</v>
      </c>
      <c r="Q94" t="s">
        <v>456</v>
      </c>
      <c r="R94" t="s">
        <v>457</v>
      </c>
    </row>
    <row r="95" spans="2:18" ht="12.75">
      <c r="B95">
        <v>1660</v>
      </c>
      <c r="C95" t="s">
        <v>92</v>
      </c>
      <c r="E95">
        <f t="shared" si="14"/>
        <v>0</v>
      </c>
      <c r="F95">
        <f t="shared" si="10"/>
        <v>0</v>
      </c>
      <c r="G95">
        <f t="shared" si="15"/>
        <v>0</v>
      </c>
      <c r="I95">
        <f t="shared" si="16"/>
        <v>0</v>
      </c>
      <c r="J95">
        <f t="shared" si="11"/>
        <v>0</v>
      </c>
      <c r="K95">
        <f t="shared" si="17"/>
        <v>0</v>
      </c>
      <c r="M95">
        <f t="shared" si="18"/>
        <v>0</v>
      </c>
      <c r="N95">
        <f t="shared" si="12"/>
        <v>0</v>
      </c>
      <c r="O95">
        <f t="shared" si="19"/>
        <v>0</v>
      </c>
      <c r="P95" t="str">
        <f t="shared" si="13"/>
        <v>Non-Distribution Asset</v>
      </c>
      <c r="Q95" t="s">
        <v>456</v>
      </c>
      <c r="R95" t="s">
        <v>457</v>
      </c>
    </row>
    <row r="96" spans="2:18" ht="12.75">
      <c r="B96">
        <v>1665</v>
      </c>
      <c r="C96" t="s">
        <v>93</v>
      </c>
      <c r="E96">
        <f t="shared" si="14"/>
        <v>0</v>
      </c>
      <c r="F96">
        <f t="shared" si="10"/>
        <v>0</v>
      </c>
      <c r="G96">
        <f t="shared" si="15"/>
        <v>0</v>
      </c>
      <c r="I96">
        <f t="shared" si="16"/>
        <v>0</v>
      </c>
      <c r="J96">
        <f t="shared" si="11"/>
        <v>0</v>
      </c>
      <c r="K96">
        <f t="shared" si="17"/>
        <v>0</v>
      </c>
      <c r="M96">
        <f t="shared" si="18"/>
        <v>0</v>
      </c>
      <c r="N96">
        <f t="shared" si="12"/>
        <v>0</v>
      </c>
      <c r="O96">
        <f t="shared" si="19"/>
        <v>0</v>
      </c>
      <c r="P96" t="str">
        <f t="shared" si="13"/>
        <v>Non-Distribution Asset</v>
      </c>
      <c r="Q96" t="s">
        <v>456</v>
      </c>
      <c r="R96" t="s">
        <v>457</v>
      </c>
    </row>
    <row r="97" spans="2:18" ht="12.75">
      <c r="B97">
        <v>1670</v>
      </c>
      <c r="C97" t="s">
        <v>94</v>
      </c>
      <c r="E97">
        <f t="shared" si="14"/>
        <v>0</v>
      </c>
      <c r="F97">
        <f t="shared" si="10"/>
        <v>0</v>
      </c>
      <c r="G97">
        <f t="shared" si="15"/>
        <v>0</v>
      </c>
      <c r="I97">
        <f t="shared" si="16"/>
        <v>0</v>
      </c>
      <c r="J97">
        <f t="shared" si="11"/>
        <v>0</v>
      </c>
      <c r="K97">
        <f t="shared" si="17"/>
        <v>0</v>
      </c>
      <c r="M97">
        <f t="shared" si="18"/>
        <v>0</v>
      </c>
      <c r="N97">
        <f t="shared" si="12"/>
        <v>0</v>
      </c>
      <c r="O97">
        <f t="shared" si="19"/>
        <v>0</v>
      </c>
      <c r="P97" t="str">
        <f t="shared" si="13"/>
        <v>Non-Distribution Asset</v>
      </c>
      <c r="Q97" t="s">
        <v>456</v>
      </c>
      <c r="R97" t="s">
        <v>457</v>
      </c>
    </row>
    <row r="98" spans="2:18" ht="12.75">
      <c r="B98">
        <v>1675</v>
      </c>
      <c r="C98" t="s">
        <v>95</v>
      </c>
      <c r="E98">
        <f t="shared" si="14"/>
        <v>0</v>
      </c>
      <c r="F98">
        <f t="shared" si="10"/>
        <v>0</v>
      </c>
      <c r="G98">
        <f t="shared" si="15"/>
        <v>0</v>
      </c>
      <c r="I98">
        <f t="shared" si="16"/>
        <v>0</v>
      </c>
      <c r="J98">
        <f t="shared" si="11"/>
        <v>0</v>
      </c>
      <c r="K98">
        <f t="shared" si="17"/>
        <v>0</v>
      </c>
      <c r="M98">
        <f t="shared" si="18"/>
        <v>0</v>
      </c>
      <c r="N98">
        <f t="shared" si="12"/>
        <v>0</v>
      </c>
      <c r="O98">
        <f t="shared" si="19"/>
        <v>0</v>
      </c>
      <c r="P98" t="str">
        <f t="shared" si="13"/>
        <v>Non-Distribution Asset</v>
      </c>
      <c r="Q98" t="s">
        <v>456</v>
      </c>
      <c r="R98" t="s">
        <v>457</v>
      </c>
    </row>
    <row r="99" spans="2:18" ht="12.75">
      <c r="B99">
        <v>1680</v>
      </c>
      <c r="C99" t="s">
        <v>96</v>
      </c>
      <c r="E99">
        <f t="shared" si="14"/>
        <v>0</v>
      </c>
      <c r="F99">
        <f t="shared" si="10"/>
        <v>0</v>
      </c>
      <c r="G99">
        <f t="shared" si="15"/>
        <v>0</v>
      </c>
      <c r="I99">
        <f t="shared" si="16"/>
        <v>0</v>
      </c>
      <c r="J99">
        <f t="shared" si="11"/>
        <v>0</v>
      </c>
      <c r="K99">
        <f t="shared" si="17"/>
        <v>0</v>
      </c>
      <c r="M99">
        <f t="shared" si="18"/>
        <v>0</v>
      </c>
      <c r="N99">
        <f t="shared" si="12"/>
        <v>0</v>
      </c>
      <c r="O99">
        <f t="shared" si="19"/>
        <v>0</v>
      </c>
      <c r="P99" t="str">
        <f t="shared" si="13"/>
        <v>Non-Distribution Asset</v>
      </c>
      <c r="Q99" t="s">
        <v>456</v>
      </c>
      <c r="R99" t="s">
        <v>457</v>
      </c>
    </row>
    <row r="100" spans="2:18" ht="12.75">
      <c r="B100">
        <v>1685</v>
      </c>
      <c r="C100" t="s">
        <v>97</v>
      </c>
      <c r="E100">
        <f t="shared" si="14"/>
        <v>0</v>
      </c>
      <c r="F100">
        <f t="shared" si="10"/>
        <v>0</v>
      </c>
      <c r="G100">
        <f t="shared" si="15"/>
        <v>0</v>
      </c>
      <c r="I100">
        <f t="shared" si="16"/>
        <v>0</v>
      </c>
      <c r="J100">
        <f t="shared" si="11"/>
        <v>0</v>
      </c>
      <c r="K100">
        <f t="shared" si="17"/>
        <v>0</v>
      </c>
      <c r="M100">
        <f t="shared" si="18"/>
        <v>0</v>
      </c>
      <c r="N100">
        <f t="shared" si="12"/>
        <v>0</v>
      </c>
      <c r="O100">
        <f t="shared" si="19"/>
        <v>0</v>
      </c>
      <c r="P100" t="str">
        <f t="shared" si="13"/>
        <v>Non-Distribution Asset</v>
      </c>
      <c r="Q100" t="s">
        <v>456</v>
      </c>
      <c r="R100" t="s">
        <v>457</v>
      </c>
    </row>
    <row r="101" spans="2:18" ht="12.75">
      <c r="B101">
        <v>1705</v>
      </c>
      <c r="C101" t="s">
        <v>83</v>
      </c>
      <c r="E101">
        <f t="shared" si="14"/>
        <v>0</v>
      </c>
      <c r="F101">
        <f t="shared" si="10"/>
        <v>0</v>
      </c>
      <c r="G101">
        <f t="shared" si="15"/>
        <v>0</v>
      </c>
      <c r="I101">
        <f t="shared" si="16"/>
        <v>0</v>
      </c>
      <c r="J101">
        <f t="shared" si="11"/>
        <v>0</v>
      </c>
      <c r="K101">
        <f t="shared" si="17"/>
        <v>0</v>
      </c>
      <c r="M101">
        <f t="shared" si="18"/>
        <v>0</v>
      </c>
      <c r="N101">
        <f t="shared" si="12"/>
        <v>0</v>
      </c>
      <c r="O101">
        <f t="shared" si="19"/>
        <v>0</v>
      </c>
      <c r="P101" t="str">
        <f t="shared" si="13"/>
        <v>Non-Distribution Asset</v>
      </c>
      <c r="Q101" t="s">
        <v>456</v>
      </c>
      <c r="R101" t="s">
        <v>457</v>
      </c>
    </row>
    <row r="102" spans="2:18" ht="12.75">
      <c r="B102">
        <v>1706</v>
      </c>
      <c r="C102" t="s">
        <v>84</v>
      </c>
      <c r="E102">
        <f t="shared" si="14"/>
        <v>0</v>
      </c>
      <c r="F102">
        <f t="shared" si="10"/>
        <v>0</v>
      </c>
      <c r="G102">
        <f t="shared" si="15"/>
        <v>0</v>
      </c>
      <c r="I102">
        <f t="shared" si="16"/>
        <v>0</v>
      </c>
      <c r="J102">
        <f t="shared" si="11"/>
        <v>0</v>
      </c>
      <c r="K102">
        <f t="shared" si="17"/>
        <v>0</v>
      </c>
      <c r="M102">
        <f t="shared" si="18"/>
        <v>0</v>
      </c>
      <c r="N102">
        <f t="shared" si="12"/>
        <v>0</v>
      </c>
      <c r="O102">
        <f t="shared" si="19"/>
        <v>0</v>
      </c>
      <c r="P102" t="str">
        <f t="shared" si="13"/>
        <v>Non-Distribution Asset</v>
      </c>
      <c r="Q102" t="s">
        <v>456</v>
      </c>
      <c r="R102" t="s">
        <v>457</v>
      </c>
    </row>
    <row r="103" spans="2:18" ht="12.75">
      <c r="B103">
        <v>1708</v>
      </c>
      <c r="C103" t="s">
        <v>85</v>
      </c>
      <c r="E103">
        <f t="shared" si="14"/>
        <v>0</v>
      </c>
      <c r="F103">
        <f t="shared" si="10"/>
        <v>0</v>
      </c>
      <c r="G103">
        <f t="shared" si="15"/>
        <v>0</v>
      </c>
      <c r="I103">
        <f t="shared" si="16"/>
        <v>0</v>
      </c>
      <c r="J103">
        <f t="shared" si="11"/>
        <v>0</v>
      </c>
      <c r="K103">
        <f t="shared" si="17"/>
        <v>0</v>
      </c>
      <c r="M103">
        <f t="shared" si="18"/>
        <v>0</v>
      </c>
      <c r="N103">
        <f t="shared" si="12"/>
        <v>0</v>
      </c>
      <c r="O103">
        <f t="shared" si="19"/>
        <v>0</v>
      </c>
      <c r="P103" t="str">
        <f t="shared" si="13"/>
        <v>Non-Distribution Asset</v>
      </c>
      <c r="Q103" t="s">
        <v>456</v>
      </c>
      <c r="R103" t="s">
        <v>457</v>
      </c>
    </row>
    <row r="104" spans="2:18" ht="12.75">
      <c r="B104">
        <v>1710</v>
      </c>
      <c r="C104" t="s">
        <v>86</v>
      </c>
      <c r="E104">
        <f t="shared" si="14"/>
        <v>0</v>
      </c>
      <c r="F104">
        <f t="shared" si="10"/>
        <v>0</v>
      </c>
      <c r="G104">
        <f t="shared" si="15"/>
        <v>0</v>
      </c>
      <c r="I104">
        <f t="shared" si="16"/>
        <v>0</v>
      </c>
      <c r="J104">
        <f t="shared" si="11"/>
        <v>0</v>
      </c>
      <c r="K104">
        <f t="shared" si="17"/>
        <v>0</v>
      </c>
      <c r="M104">
        <f t="shared" si="18"/>
        <v>0</v>
      </c>
      <c r="N104">
        <f t="shared" si="12"/>
        <v>0</v>
      </c>
      <c r="O104">
        <f t="shared" si="19"/>
        <v>0</v>
      </c>
      <c r="P104" t="str">
        <f t="shared" si="13"/>
        <v>Non-Distribution Asset</v>
      </c>
      <c r="Q104" t="s">
        <v>456</v>
      </c>
      <c r="R104" t="s">
        <v>457</v>
      </c>
    </row>
    <row r="105" spans="2:18" ht="12.75">
      <c r="B105">
        <v>1715</v>
      </c>
      <c r="C105" t="s">
        <v>98</v>
      </c>
      <c r="E105">
        <f t="shared" si="14"/>
        <v>0</v>
      </c>
      <c r="F105">
        <f t="shared" si="10"/>
        <v>0</v>
      </c>
      <c r="G105">
        <f t="shared" si="15"/>
        <v>0</v>
      </c>
      <c r="I105">
        <f t="shared" si="16"/>
        <v>0</v>
      </c>
      <c r="J105">
        <f t="shared" si="11"/>
        <v>0</v>
      </c>
      <c r="K105">
        <f t="shared" si="17"/>
        <v>0</v>
      </c>
      <c r="M105">
        <f t="shared" si="18"/>
        <v>0</v>
      </c>
      <c r="N105">
        <f t="shared" si="12"/>
        <v>0</v>
      </c>
      <c r="O105">
        <f t="shared" si="19"/>
        <v>0</v>
      </c>
      <c r="P105" t="str">
        <f t="shared" si="13"/>
        <v>Non-Distribution Asset</v>
      </c>
      <c r="Q105" t="s">
        <v>456</v>
      </c>
      <c r="R105" t="s">
        <v>457</v>
      </c>
    </row>
    <row r="106" spans="2:18" ht="12.75">
      <c r="B106">
        <v>1720</v>
      </c>
      <c r="C106" t="s">
        <v>99</v>
      </c>
      <c r="E106">
        <f t="shared" si="14"/>
        <v>0</v>
      </c>
      <c r="F106">
        <f t="shared" si="10"/>
        <v>0</v>
      </c>
      <c r="G106">
        <f t="shared" si="15"/>
        <v>0</v>
      </c>
      <c r="I106">
        <f t="shared" si="16"/>
        <v>0</v>
      </c>
      <c r="J106">
        <f t="shared" si="11"/>
        <v>0</v>
      </c>
      <c r="K106">
        <f t="shared" si="17"/>
        <v>0</v>
      </c>
      <c r="M106">
        <f t="shared" si="18"/>
        <v>0</v>
      </c>
      <c r="N106">
        <f t="shared" si="12"/>
        <v>0</v>
      </c>
      <c r="O106">
        <f t="shared" si="19"/>
        <v>0</v>
      </c>
      <c r="P106" t="str">
        <f t="shared" si="13"/>
        <v>Non-Distribution Asset</v>
      </c>
      <c r="Q106" t="s">
        <v>456</v>
      </c>
      <c r="R106" t="s">
        <v>457</v>
      </c>
    </row>
    <row r="107" spans="2:18" ht="12.75">
      <c r="B107">
        <v>1725</v>
      </c>
      <c r="C107" t="s">
        <v>100</v>
      </c>
      <c r="E107">
        <f t="shared" si="14"/>
        <v>0</v>
      </c>
      <c r="F107">
        <f t="shared" si="10"/>
        <v>0</v>
      </c>
      <c r="G107">
        <f t="shared" si="15"/>
        <v>0</v>
      </c>
      <c r="I107">
        <f t="shared" si="16"/>
        <v>0</v>
      </c>
      <c r="J107">
        <f t="shared" si="11"/>
        <v>0</v>
      </c>
      <c r="K107">
        <f t="shared" si="17"/>
        <v>0</v>
      </c>
      <c r="M107">
        <f t="shared" si="18"/>
        <v>0</v>
      </c>
      <c r="N107">
        <f t="shared" si="12"/>
        <v>0</v>
      </c>
      <c r="O107">
        <f t="shared" si="19"/>
        <v>0</v>
      </c>
      <c r="P107" t="str">
        <f t="shared" si="13"/>
        <v>Non-Distribution Asset</v>
      </c>
      <c r="Q107" t="s">
        <v>456</v>
      </c>
      <c r="R107" t="s">
        <v>457</v>
      </c>
    </row>
    <row r="108" spans="2:18" ht="12.75">
      <c r="B108">
        <v>1730</v>
      </c>
      <c r="C108" t="s">
        <v>101</v>
      </c>
      <c r="E108">
        <f t="shared" si="14"/>
        <v>0</v>
      </c>
      <c r="F108">
        <f t="shared" si="10"/>
        <v>0</v>
      </c>
      <c r="G108">
        <f t="shared" si="15"/>
        <v>0</v>
      </c>
      <c r="I108">
        <f t="shared" si="16"/>
        <v>0</v>
      </c>
      <c r="J108">
        <f t="shared" si="11"/>
        <v>0</v>
      </c>
      <c r="K108">
        <f t="shared" si="17"/>
        <v>0</v>
      </c>
      <c r="M108">
        <f t="shared" si="18"/>
        <v>0</v>
      </c>
      <c r="N108">
        <f t="shared" si="12"/>
        <v>0</v>
      </c>
      <c r="O108">
        <f t="shared" si="19"/>
        <v>0</v>
      </c>
      <c r="P108" t="str">
        <f t="shared" si="13"/>
        <v>Non-Distribution Asset</v>
      </c>
      <c r="Q108" t="s">
        <v>456</v>
      </c>
      <c r="R108" t="s">
        <v>457</v>
      </c>
    </row>
    <row r="109" spans="2:18" ht="12.75">
      <c r="B109">
        <v>1735</v>
      </c>
      <c r="C109" t="s">
        <v>102</v>
      </c>
      <c r="E109">
        <f t="shared" si="14"/>
        <v>0</v>
      </c>
      <c r="F109">
        <f t="shared" si="10"/>
        <v>0</v>
      </c>
      <c r="G109">
        <f t="shared" si="15"/>
        <v>0</v>
      </c>
      <c r="I109">
        <f t="shared" si="16"/>
        <v>0</v>
      </c>
      <c r="J109">
        <f t="shared" si="11"/>
        <v>0</v>
      </c>
      <c r="K109">
        <f t="shared" si="17"/>
        <v>0</v>
      </c>
      <c r="M109">
        <f t="shared" si="18"/>
        <v>0</v>
      </c>
      <c r="N109">
        <f t="shared" si="12"/>
        <v>0</v>
      </c>
      <c r="O109">
        <f t="shared" si="19"/>
        <v>0</v>
      </c>
      <c r="P109" t="str">
        <f t="shared" si="13"/>
        <v>Non-Distribution Asset</v>
      </c>
      <c r="Q109" t="s">
        <v>456</v>
      </c>
      <c r="R109" t="s">
        <v>457</v>
      </c>
    </row>
    <row r="110" spans="2:18" ht="12.75">
      <c r="B110">
        <v>1740</v>
      </c>
      <c r="C110" t="s">
        <v>103</v>
      </c>
      <c r="E110">
        <f t="shared" si="14"/>
        <v>0</v>
      </c>
      <c r="F110">
        <f t="shared" si="10"/>
        <v>0</v>
      </c>
      <c r="G110">
        <f t="shared" si="15"/>
        <v>0</v>
      </c>
      <c r="I110">
        <f t="shared" si="16"/>
        <v>0</v>
      </c>
      <c r="J110">
        <f t="shared" si="11"/>
        <v>0</v>
      </c>
      <c r="K110">
        <f t="shared" si="17"/>
        <v>0</v>
      </c>
      <c r="M110">
        <f t="shared" si="18"/>
        <v>0</v>
      </c>
      <c r="N110">
        <f t="shared" si="12"/>
        <v>0</v>
      </c>
      <c r="O110">
        <f t="shared" si="19"/>
        <v>0</v>
      </c>
      <c r="P110" t="str">
        <f t="shared" si="13"/>
        <v>Non-Distribution Asset</v>
      </c>
      <c r="Q110" t="s">
        <v>456</v>
      </c>
      <c r="R110" t="s">
        <v>457</v>
      </c>
    </row>
    <row r="111" spans="2:18" ht="12.75">
      <c r="B111">
        <v>1745</v>
      </c>
      <c r="C111" t="s">
        <v>104</v>
      </c>
      <c r="E111">
        <f t="shared" si="14"/>
        <v>0</v>
      </c>
      <c r="F111">
        <f t="shared" si="10"/>
        <v>0</v>
      </c>
      <c r="G111">
        <f t="shared" si="15"/>
        <v>0</v>
      </c>
      <c r="I111">
        <f t="shared" si="16"/>
        <v>0</v>
      </c>
      <c r="J111">
        <f t="shared" si="11"/>
        <v>0</v>
      </c>
      <c r="K111">
        <f t="shared" si="17"/>
        <v>0</v>
      </c>
      <c r="M111">
        <f t="shared" si="18"/>
        <v>0</v>
      </c>
      <c r="N111">
        <f t="shared" si="12"/>
        <v>0</v>
      </c>
      <c r="O111">
        <f t="shared" si="19"/>
        <v>0</v>
      </c>
      <c r="P111" t="str">
        <f t="shared" si="13"/>
        <v>Non-Distribution Asset</v>
      </c>
      <c r="Q111" t="s">
        <v>456</v>
      </c>
      <c r="R111" t="s">
        <v>457</v>
      </c>
    </row>
    <row r="112" spans="2:18" ht="12.75">
      <c r="B112">
        <v>1805</v>
      </c>
      <c r="C112" t="s">
        <v>83</v>
      </c>
      <c r="E112">
        <f t="shared" si="14"/>
        <v>0</v>
      </c>
      <c r="F112">
        <f t="shared" si="10"/>
        <v>0</v>
      </c>
      <c r="G112">
        <f t="shared" si="15"/>
        <v>0</v>
      </c>
      <c r="I112">
        <f t="shared" si="16"/>
        <v>0</v>
      </c>
      <c r="J112">
        <f t="shared" si="11"/>
        <v>0</v>
      </c>
      <c r="K112">
        <f t="shared" si="17"/>
        <v>0</v>
      </c>
      <c r="M112">
        <f t="shared" si="18"/>
        <v>0</v>
      </c>
      <c r="N112">
        <f t="shared" si="12"/>
        <v>0</v>
      </c>
      <c r="O112">
        <f t="shared" si="19"/>
        <v>0</v>
      </c>
      <c r="P112" t="str">
        <f t="shared" si="13"/>
        <v>Land and Buildings</v>
      </c>
      <c r="Q112" t="s">
        <v>459</v>
      </c>
      <c r="R112" t="s">
        <v>455</v>
      </c>
    </row>
    <row r="113" spans="2:18" ht="12.75">
      <c r="B113">
        <v>1806</v>
      </c>
      <c r="C113" t="s">
        <v>84</v>
      </c>
      <c r="E113">
        <f t="shared" si="14"/>
        <v>0</v>
      </c>
      <c r="F113">
        <f t="shared" si="10"/>
        <v>0</v>
      </c>
      <c r="G113">
        <f t="shared" si="15"/>
        <v>0</v>
      </c>
      <c r="I113">
        <f t="shared" si="16"/>
        <v>0</v>
      </c>
      <c r="J113">
        <f t="shared" si="11"/>
        <v>0</v>
      </c>
      <c r="K113">
        <f t="shared" si="17"/>
        <v>0</v>
      </c>
      <c r="M113">
        <f t="shared" si="18"/>
        <v>0</v>
      </c>
      <c r="N113">
        <f t="shared" si="12"/>
        <v>0</v>
      </c>
      <c r="O113">
        <f t="shared" si="19"/>
        <v>0</v>
      </c>
      <c r="P113" t="str">
        <f t="shared" si="13"/>
        <v>Land and Buildings</v>
      </c>
      <c r="Q113" t="s">
        <v>459</v>
      </c>
      <c r="R113" t="s">
        <v>455</v>
      </c>
    </row>
    <row r="114" spans="2:18" ht="12.75">
      <c r="B114">
        <v>1808</v>
      </c>
      <c r="C114" t="s">
        <v>85</v>
      </c>
      <c r="E114">
        <f t="shared" si="14"/>
        <v>0</v>
      </c>
      <c r="F114">
        <f t="shared" si="10"/>
        <v>0</v>
      </c>
      <c r="G114">
        <f t="shared" si="15"/>
        <v>0</v>
      </c>
      <c r="I114">
        <f t="shared" si="16"/>
        <v>0</v>
      </c>
      <c r="J114">
        <f t="shared" si="11"/>
        <v>0</v>
      </c>
      <c r="K114">
        <f t="shared" si="17"/>
        <v>0</v>
      </c>
      <c r="M114">
        <f t="shared" si="18"/>
        <v>0</v>
      </c>
      <c r="N114">
        <f t="shared" si="12"/>
        <v>0</v>
      </c>
      <c r="O114">
        <f t="shared" si="19"/>
        <v>0</v>
      </c>
      <c r="P114" t="str">
        <f t="shared" si="13"/>
        <v>Land and Buildings</v>
      </c>
      <c r="Q114" t="s">
        <v>459</v>
      </c>
      <c r="R114" t="s">
        <v>455</v>
      </c>
    </row>
    <row r="115" spans="2:18" ht="12.75">
      <c r="B115">
        <v>1810</v>
      </c>
      <c r="C115" t="s">
        <v>86</v>
      </c>
      <c r="E115">
        <f t="shared" si="14"/>
        <v>0</v>
      </c>
      <c r="F115">
        <f t="shared" si="10"/>
        <v>0</v>
      </c>
      <c r="G115">
        <f t="shared" si="15"/>
        <v>0</v>
      </c>
      <c r="I115">
        <f t="shared" si="16"/>
        <v>0</v>
      </c>
      <c r="J115">
        <f t="shared" si="11"/>
        <v>0</v>
      </c>
      <c r="K115">
        <f t="shared" si="17"/>
        <v>0</v>
      </c>
      <c r="M115">
        <f t="shared" si="18"/>
        <v>0</v>
      </c>
      <c r="N115">
        <f t="shared" si="12"/>
        <v>0</v>
      </c>
      <c r="O115">
        <f t="shared" si="19"/>
        <v>0</v>
      </c>
      <c r="P115" t="str">
        <f t="shared" si="13"/>
        <v>Land and Buildings</v>
      </c>
      <c r="Q115" t="s">
        <v>459</v>
      </c>
      <c r="R115" t="s">
        <v>455</v>
      </c>
    </row>
    <row r="116" spans="2:18" ht="12.75">
      <c r="B116">
        <v>1815</v>
      </c>
      <c r="C116" t="s">
        <v>105</v>
      </c>
      <c r="E116">
        <f t="shared" si="14"/>
        <v>0</v>
      </c>
      <c r="F116">
        <f t="shared" si="10"/>
        <v>0</v>
      </c>
      <c r="G116">
        <f t="shared" si="15"/>
        <v>0</v>
      </c>
      <c r="I116">
        <f t="shared" si="16"/>
        <v>0</v>
      </c>
      <c r="J116">
        <f t="shared" si="11"/>
        <v>0</v>
      </c>
      <c r="K116">
        <f t="shared" si="17"/>
        <v>0</v>
      </c>
      <c r="M116">
        <f t="shared" si="18"/>
        <v>0</v>
      </c>
      <c r="N116">
        <f t="shared" si="12"/>
        <v>0</v>
      </c>
      <c r="O116">
        <f t="shared" si="19"/>
        <v>0</v>
      </c>
      <c r="P116" t="str">
        <f t="shared" si="13"/>
        <v>TS Primary Above 50</v>
      </c>
      <c r="Q116" t="s">
        <v>460</v>
      </c>
      <c r="R116" t="s">
        <v>455</v>
      </c>
    </row>
    <row r="117" spans="2:18" ht="12.75">
      <c r="B117">
        <v>1820</v>
      </c>
      <c r="C117" t="s">
        <v>106</v>
      </c>
      <c r="E117">
        <f t="shared" si="14"/>
        <v>0</v>
      </c>
      <c r="F117">
        <f t="shared" si="10"/>
        <v>0</v>
      </c>
      <c r="G117">
        <f t="shared" si="15"/>
        <v>0</v>
      </c>
      <c r="I117">
        <f t="shared" si="16"/>
        <v>0</v>
      </c>
      <c r="J117">
        <f t="shared" si="11"/>
        <v>0</v>
      </c>
      <c r="K117">
        <f t="shared" si="17"/>
        <v>0</v>
      </c>
      <c r="M117">
        <f t="shared" si="18"/>
        <v>0</v>
      </c>
      <c r="N117">
        <f t="shared" si="12"/>
        <v>0</v>
      </c>
      <c r="O117">
        <f t="shared" si="19"/>
        <v>0</v>
      </c>
      <c r="P117" t="str">
        <f t="shared" si="13"/>
        <v>DS</v>
      </c>
      <c r="Q117" t="s">
        <v>461</v>
      </c>
      <c r="R117" t="s">
        <v>455</v>
      </c>
    </row>
    <row r="118" spans="2:18" ht="12.75">
      <c r="B118">
        <v>1825</v>
      </c>
      <c r="C118" t="s">
        <v>107</v>
      </c>
      <c r="E118">
        <f t="shared" si="14"/>
        <v>0</v>
      </c>
      <c r="F118">
        <f t="shared" si="10"/>
        <v>0</v>
      </c>
      <c r="G118">
        <f t="shared" si="15"/>
        <v>0</v>
      </c>
      <c r="I118">
        <f t="shared" si="16"/>
        <v>0</v>
      </c>
      <c r="J118">
        <f t="shared" si="11"/>
        <v>0</v>
      </c>
      <c r="K118">
        <f t="shared" si="17"/>
        <v>0</v>
      </c>
      <c r="M118">
        <f t="shared" si="18"/>
        <v>0</v>
      </c>
      <c r="N118">
        <f t="shared" si="12"/>
        <v>0</v>
      </c>
      <c r="O118">
        <f t="shared" si="19"/>
        <v>0</v>
      </c>
      <c r="P118" t="str">
        <f t="shared" si="13"/>
        <v>Other Distribution Assets</v>
      </c>
      <c r="Q118" t="s">
        <v>458</v>
      </c>
      <c r="R118" t="s">
        <v>455</v>
      </c>
    </row>
    <row r="119" spans="2:18" ht="12.75">
      <c r="B119">
        <v>1830</v>
      </c>
      <c r="C119" t="s">
        <v>108</v>
      </c>
      <c r="E119">
        <f t="shared" si="14"/>
        <v>0</v>
      </c>
      <c r="F119">
        <f t="shared" si="10"/>
        <v>0</v>
      </c>
      <c r="G119">
        <f t="shared" si="15"/>
        <v>0</v>
      </c>
      <c r="I119">
        <f t="shared" si="16"/>
        <v>0</v>
      </c>
      <c r="J119">
        <f t="shared" si="11"/>
        <v>0</v>
      </c>
      <c r="K119">
        <f t="shared" si="17"/>
        <v>0</v>
      </c>
      <c r="M119">
        <f t="shared" si="18"/>
        <v>0</v>
      </c>
      <c r="N119">
        <f t="shared" si="12"/>
        <v>0</v>
      </c>
      <c r="O119">
        <f t="shared" si="19"/>
        <v>0</v>
      </c>
      <c r="P119" t="str">
        <f t="shared" si="13"/>
        <v>Poles, Wires</v>
      </c>
      <c r="Q119" t="s">
        <v>462</v>
      </c>
      <c r="R119" t="s">
        <v>455</v>
      </c>
    </row>
    <row r="120" spans="2:18" ht="12.75">
      <c r="B120">
        <v>1835</v>
      </c>
      <c r="C120" t="s">
        <v>101</v>
      </c>
      <c r="E120">
        <f t="shared" si="14"/>
        <v>0</v>
      </c>
      <c r="F120">
        <f t="shared" si="10"/>
        <v>0</v>
      </c>
      <c r="G120">
        <f t="shared" si="15"/>
        <v>0</v>
      </c>
      <c r="I120">
        <f t="shared" si="16"/>
        <v>0</v>
      </c>
      <c r="J120">
        <f t="shared" si="11"/>
        <v>0</v>
      </c>
      <c r="K120">
        <f t="shared" si="17"/>
        <v>0</v>
      </c>
      <c r="M120">
        <f t="shared" si="18"/>
        <v>0</v>
      </c>
      <c r="N120">
        <f t="shared" si="12"/>
        <v>0</v>
      </c>
      <c r="O120">
        <f t="shared" si="19"/>
        <v>0</v>
      </c>
      <c r="P120" t="str">
        <f t="shared" si="13"/>
        <v>Poles, Wires</v>
      </c>
      <c r="Q120" t="s">
        <v>462</v>
      </c>
      <c r="R120" t="s">
        <v>455</v>
      </c>
    </row>
    <row r="121" spans="2:18" ht="12.75">
      <c r="B121">
        <v>1840</v>
      </c>
      <c r="C121" t="s">
        <v>102</v>
      </c>
      <c r="E121">
        <f t="shared" si="14"/>
        <v>0</v>
      </c>
      <c r="F121">
        <f t="shared" si="10"/>
        <v>0</v>
      </c>
      <c r="G121">
        <f t="shared" si="15"/>
        <v>0</v>
      </c>
      <c r="I121">
        <f t="shared" si="16"/>
        <v>0</v>
      </c>
      <c r="J121">
        <f t="shared" si="11"/>
        <v>0</v>
      </c>
      <c r="K121">
        <f t="shared" si="17"/>
        <v>0</v>
      </c>
      <c r="M121">
        <f t="shared" si="18"/>
        <v>0</v>
      </c>
      <c r="N121">
        <f t="shared" si="12"/>
        <v>0</v>
      </c>
      <c r="O121">
        <f t="shared" si="19"/>
        <v>0</v>
      </c>
      <c r="P121" t="str">
        <f t="shared" si="13"/>
        <v>Poles, Wires</v>
      </c>
      <c r="Q121" t="s">
        <v>462</v>
      </c>
      <c r="R121" t="s">
        <v>455</v>
      </c>
    </row>
    <row r="122" spans="2:18" ht="12.75">
      <c r="B122">
        <v>1845</v>
      </c>
      <c r="C122" t="s">
        <v>103</v>
      </c>
      <c r="E122">
        <f t="shared" si="14"/>
        <v>0</v>
      </c>
      <c r="F122">
        <f t="shared" si="10"/>
        <v>0</v>
      </c>
      <c r="G122">
        <f t="shared" si="15"/>
        <v>0</v>
      </c>
      <c r="I122">
        <f t="shared" si="16"/>
        <v>0</v>
      </c>
      <c r="J122">
        <f t="shared" si="11"/>
        <v>0</v>
      </c>
      <c r="K122">
        <f t="shared" si="17"/>
        <v>0</v>
      </c>
      <c r="M122">
        <f t="shared" si="18"/>
        <v>0</v>
      </c>
      <c r="N122">
        <f t="shared" si="12"/>
        <v>0</v>
      </c>
      <c r="O122">
        <f t="shared" si="19"/>
        <v>0</v>
      </c>
      <c r="P122" t="str">
        <f t="shared" si="13"/>
        <v>Poles, Wires</v>
      </c>
      <c r="Q122" t="s">
        <v>462</v>
      </c>
      <c r="R122" t="s">
        <v>455</v>
      </c>
    </row>
    <row r="123" spans="2:18" ht="12.75">
      <c r="B123">
        <v>1850</v>
      </c>
      <c r="C123" t="s">
        <v>109</v>
      </c>
      <c r="E123">
        <f t="shared" si="14"/>
        <v>0</v>
      </c>
      <c r="F123">
        <f t="shared" si="10"/>
        <v>0</v>
      </c>
      <c r="G123">
        <f t="shared" si="15"/>
        <v>0</v>
      </c>
      <c r="I123">
        <f t="shared" si="16"/>
        <v>0</v>
      </c>
      <c r="J123">
        <f t="shared" si="11"/>
        <v>0</v>
      </c>
      <c r="K123">
        <f t="shared" si="17"/>
        <v>0</v>
      </c>
      <c r="M123">
        <f t="shared" si="18"/>
        <v>0</v>
      </c>
      <c r="N123">
        <f t="shared" si="12"/>
        <v>0</v>
      </c>
      <c r="O123">
        <f t="shared" si="19"/>
        <v>0</v>
      </c>
      <c r="P123" t="str">
        <f t="shared" si="13"/>
        <v>Line Transformers</v>
      </c>
      <c r="Q123" t="s">
        <v>109</v>
      </c>
      <c r="R123" t="s">
        <v>455</v>
      </c>
    </row>
    <row r="124" spans="2:18" ht="12.75">
      <c r="B124">
        <v>1855</v>
      </c>
      <c r="C124" t="s">
        <v>110</v>
      </c>
      <c r="E124">
        <f t="shared" si="14"/>
        <v>0</v>
      </c>
      <c r="F124">
        <f t="shared" si="10"/>
        <v>0</v>
      </c>
      <c r="G124">
        <f t="shared" si="15"/>
        <v>0</v>
      </c>
      <c r="I124">
        <f t="shared" si="16"/>
        <v>0</v>
      </c>
      <c r="J124">
        <f t="shared" si="11"/>
        <v>0</v>
      </c>
      <c r="K124">
        <f t="shared" si="17"/>
        <v>0</v>
      </c>
      <c r="M124">
        <f t="shared" si="18"/>
        <v>0</v>
      </c>
      <c r="N124">
        <f t="shared" si="12"/>
        <v>0</v>
      </c>
      <c r="O124">
        <f t="shared" si="19"/>
        <v>0</v>
      </c>
      <c r="P124" t="str">
        <f t="shared" si="13"/>
        <v>Services and Meters</v>
      </c>
      <c r="Q124" t="s">
        <v>463</v>
      </c>
      <c r="R124" t="s">
        <v>455</v>
      </c>
    </row>
    <row r="125" spans="2:18" ht="12.75">
      <c r="B125">
        <v>1860</v>
      </c>
      <c r="C125" t="s">
        <v>111</v>
      </c>
      <c r="E125">
        <f t="shared" si="14"/>
        <v>0</v>
      </c>
      <c r="F125">
        <f t="shared" si="10"/>
        <v>0</v>
      </c>
      <c r="G125">
        <f t="shared" si="15"/>
        <v>0</v>
      </c>
      <c r="I125">
        <f t="shared" si="16"/>
        <v>0</v>
      </c>
      <c r="J125">
        <f t="shared" si="11"/>
        <v>0</v>
      </c>
      <c r="K125">
        <f t="shared" si="17"/>
        <v>0</v>
      </c>
      <c r="M125">
        <f t="shared" si="18"/>
        <v>0</v>
      </c>
      <c r="N125">
        <f t="shared" si="12"/>
        <v>0</v>
      </c>
      <c r="O125">
        <f t="shared" si="19"/>
        <v>0</v>
      </c>
      <c r="P125" t="str">
        <f t="shared" si="13"/>
        <v>Services and Meters</v>
      </c>
      <c r="Q125" t="s">
        <v>463</v>
      </c>
      <c r="R125" t="s">
        <v>455</v>
      </c>
    </row>
    <row r="126" spans="2:18" ht="12.75">
      <c r="B126">
        <v>1865</v>
      </c>
      <c r="C126" t="s">
        <v>112</v>
      </c>
      <c r="E126">
        <f t="shared" si="14"/>
        <v>0</v>
      </c>
      <c r="F126">
        <f t="shared" si="10"/>
        <v>0</v>
      </c>
      <c r="G126">
        <f t="shared" si="15"/>
        <v>0</v>
      </c>
      <c r="I126">
        <f t="shared" si="16"/>
        <v>0</v>
      </c>
      <c r="J126">
        <f t="shared" si="11"/>
        <v>0</v>
      </c>
      <c r="K126">
        <f t="shared" si="17"/>
        <v>0</v>
      </c>
      <c r="M126">
        <f t="shared" si="18"/>
        <v>0</v>
      </c>
      <c r="N126">
        <f t="shared" si="12"/>
        <v>0</v>
      </c>
      <c r="O126">
        <f t="shared" si="19"/>
        <v>0</v>
      </c>
      <c r="P126" t="str">
        <f t="shared" si="13"/>
        <v>Non-Distribution Asset</v>
      </c>
      <c r="Q126" t="s">
        <v>456</v>
      </c>
      <c r="R126" t="s">
        <v>455</v>
      </c>
    </row>
    <row r="127" spans="2:18" ht="12.75">
      <c r="B127">
        <v>1870</v>
      </c>
      <c r="C127" t="s">
        <v>113</v>
      </c>
      <c r="E127">
        <f t="shared" si="14"/>
        <v>0</v>
      </c>
      <c r="F127">
        <f t="shared" si="10"/>
        <v>0</v>
      </c>
      <c r="G127">
        <f t="shared" si="15"/>
        <v>0</v>
      </c>
      <c r="I127">
        <f t="shared" si="16"/>
        <v>0</v>
      </c>
      <c r="J127">
        <f t="shared" si="11"/>
        <v>0</v>
      </c>
      <c r="K127">
        <f t="shared" si="17"/>
        <v>0</v>
      </c>
      <c r="M127">
        <f t="shared" si="18"/>
        <v>0</v>
      </c>
      <c r="N127">
        <f t="shared" si="12"/>
        <v>0</v>
      </c>
      <c r="O127">
        <f t="shared" si="19"/>
        <v>0</v>
      </c>
      <c r="P127" t="str">
        <f t="shared" si="13"/>
        <v>Non-Distribution Asset</v>
      </c>
      <c r="Q127" t="s">
        <v>456</v>
      </c>
      <c r="R127" t="s">
        <v>455</v>
      </c>
    </row>
    <row r="128" spans="2:18" ht="12.75">
      <c r="B128">
        <v>1875</v>
      </c>
      <c r="C128" t="s">
        <v>114</v>
      </c>
      <c r="E128">
        <f t="shared" si="14"/>
        <v>0</v>
      </c>
      <c r="F128">
        <f t="shared" si="10"/>
        <v>0</v>
      </c>
      <c r="G128">
        <f t="shared" si="15"/>
        <v>0</v>
      </c>
      <c r="I128">
        <f t="shared" si="16"/>
        <v>0</v>
      </c>
      <c r="J128">
        <f t="shared" si="11"/>
        <v>0</v>
      </c>
      <c r="K128">
        <f t="shared" si="17"/>
        <v>0</v>
      </c>
      <c r="M128">
        <f t="shared" si="18"/>
        <v>0</v>
      </c>
      <c r="N128">
        <f t="shared" si="12"/>
        <v>0</v>
      </c>
      <c r="O128">
        <f t="shared" si="19"/>
        <v>0</v>
      </c>
      <c r="P128" t="str">
        <f t="shared" si="13"/>
        <v>Non-Distribution Asset</v>
      </c>
      <c r="Q128" t="s">
        <v>456</v>
      </c>
      <c r="R128" t="s">
        <v>455</v>
      </c>
    </row>
    <row r="129" spans="2:18" ht="12.75">
      <c r="B129">
        <v>1905</v>
      </c>
      <c r="C129" t="s">
        <v>83</v>
      </c>
      <c r="E129">
        <f t="shared" si="14"/>
        <v>0</v>
      </c>
      <c r="F129">
        <f t="shared" si="10"/>
        <v>0</v>
      </c>
      <c r="G129">
        <f t="shared" si="15"/>
        <v>0</v>
      </c>
      <c r="I129">
        <f t="shared" si="16"/>
        <v>0</v>
      </c>
      <c r="J129">
        <f t="shared" si="11"/>
        <v>0</v>
      </c>
      <c r="K129">
        <f t="shared" si="17"/>
        <v>0</v>
      </c>
      <c r="M129">
        <f t="shared" si="18"/>
        <v>0</v>
      </c>
      <c r="N129">
        <f t="shared" si="12"/>
        <v>0</v>
      </c>
      <c r="O129">
        <f t="shared" si="19"/>
        <v>0</v>
      </c>
      <c r="P129" t="str">
        <f t="shared" si="13"/>
        <v>Land and Buildings</v>
      </c>
      <c r="Q129" t="s">
        <v>459</v>
      </c>
      <c r="R129" t="s">
        <v>455</v>
      </c>
    </row>
    <row r="130" spans="2:18" ht="12.75">
      <c r="B130">
        <v>1906</v>
      </c>
      <c r="C130" t="s">
        <v>84</v>
      </c>
      <c r="E130">
        <f t="shared" si="14"/>
        <v>0</v>
      </c>
      <c r="F130">
        <f t="shared" si="10"/>
        <v>0</v>
      </c>
      <c r="G130">
        <f t="shared" si="15"/>
        <v>0</v>
      </c>
      <c r="I130">
        <f t="shared" si="16"/>
        <v>0</v>
      </c>
      <c r="J130">
        <f t="shared" si="11"/>
        <v>0</v>
      </c>
      <c r="K130">
        <f t="shared" si="17"/>
        <v>0</v>
      </c>
      <c r="M130">
        <f t="shared" si="18"/>
        <v>0</v>
      </c>
      <c r="N130">
        <f t="shared" si="12"/>
        <v>0</v>
      </c>
      <c r="O130">
        <f t="shared" si="19"/>
        <v>0</v>
      </c>
      <c r="P130" t="str">
        <f t="shared" si="13"/>
        <v>Land and Buildings</v>
      </c>
      <c r="Q130" t="s">
        <v>459</v>
      </c>
      <c r="R130" t="s">
        <v>455</v>
      </c>
    </row>
    <row r="131" spans="2:18" ht="12.75">
      <c r="B131">
        <v>1908</v>
      </c>
      <c r="C131" t="s">
        <v>85</v>
      </c>
      <c r="E131">
        <f t="shared" si="14"/>
        <v>0</v>
      </c>
      <c r="F131">
        <f t="shared" si="10"/>
        <v>0</v>
      </c>
      <c r="G131">
        <f t="shared" si="15"/>
        <v>0</v>
      </c>
      <c r="I131">
        <f t="shared" si="16"/>
        <v>0</v>
      </c>
      <c r="J131">
        <f t="shared" si="11"/>
        <v>0</v>
      </c>
      <c r="K131">
        <f t="shared" si="17"/>
        <v>0</v>
      </c>
      <c r="M131">
        <f t="shared" si="18"/>
        <v>0</v>
      </c>
      <c r="N131">
        <f t="shared" si="12"/>
        <v>0</v>
      </c>
      <c r="O131">
        <f t="shared" si="19"/>
        <v>0</v>
      </c>
      <c r="P131" t="str">
        <f t="shared" si="13"/>
        <v>General Plant</v>
      </c>
      <c r="Q131" t="s">
        <v>464</v>
      </c>
      <c r="R131" t="s">
        <v>455</v>
      </c>
    </row>
    <row r="132" spans="2:18" ht="12.75">
      <c r="B132">
        <v>1910</v>
      </c>
      <c r="C132" t="s">
        <v>86</v>
      </c>
      <c r="E132">
        <f t="shared" si="14"/>
        <v>0</v>
      </c>
      <c r="F132">
        <f t="shared" si="10"/>
        <v>0</v>
      </c>
      <c r="G132">
        <f t="shared" si="15"/>
        <v>0</v>
      </c>
      <c r="I132">
        <f t="shared" si="16"/>
        <v>0</v>
      </c>
      <c r="J132">
        <f t="shared" si="11"/>
        <v>0</v>
      </c>
      <c r="K132">
        <f t="shared" si="17"/>
        <v>0</v>
      </c>
      <c r="M132">
        <f t="shared" si="18"/>
        <v>0</v>
      </c>
      <c r="N132">
        <f t="shared" si="12"/>
        <v>0</v>
      </c>
      <c r="O132">
        <f t="shared" si="19"/>
        <v>0</v>
      </c>
      <c r="P132" t="str">
        <f t="shared" si="13"/>
        <v>General Plant</v>
      </c>
      <c r="Q132" t="s">
        <v>464</v>
      </c>
      <c r="R132" t="s">
        <v>455</v>
      </c>
    </row>
    <row r="133" spans="2:18" ht="12.75">
      <c r="B133">
        <v>1915</v>
      </c>
      <c r="C133" t="s">
        <v>115</v>
      </c>
      <c r="E133">
        <f t="shared" si="14"/>
        <v>0</v>
      </c>
      <c r="F133">
        <f t="shared" si="10"/>
        <v>0</v>
      </c>
      <c r="G133">
        <f t="shared" si="15"/>
        <v>0</v>
      </c>
      <c r="I133">
        <f t="shared" si="16"/>
        <v>0</v>
      </c>
      <c r="J133">
        <f t="shared" si="11"/>
        <v>0</v>
      </c>
      <c r="K133">
        <f t="shared" si="17"/>
        <v>0</v>
      </c>
      <c r="M133">
        <f t="shared" si="18"/>
        <v>0</v>
      </c>
      <c r="N133">
        <f t="shared" si="12"/>
        <v>0</v>
      </c>
      <c r="O133">
        <f t="shared" si="19"/>
        <v>0</v>
      </c>
      <c r="P133" t="str">
        <f t="shared" si="13"/>
        <v>Equipment</v>
      </c>
      <c r="Q133" t="s">
        <v>465</v>
      </c>
      <c r="R133" t="s">
        <v>455</v>
      </c>
    </row>
    <row r="134" spans="2:18" ht="12.75">
      <c r="B134">
        <v>1920</v>
      </c>
      <c r="C134" t="s">
        <v>116</v>
      </c>
      <c r="E134">
        <f t="shared" si="14"/>
        <v>0</v>
      </c>
      <c r="F134">
        <f t="shared" si="10"/>
        <v>0</v>
      </c>
      <c r="G134">
        <f t="shared" si="15"/>
        <v>0</v>
      </c>
      <c r="I134">
        <f t="shared" si="16"/>
        <v>0</v>
      </c>
      <c r="J134">
        <f t="shared" si="11"/>
        <v>0</v>
      </c>
      <c r="K134">
        <f t="shared" si="17"/>
        <v>0</v>
      </c>
      <c r="M134">
        <f t="shared" si="18"/>
        <v>0</v>
      </c>
      <c r="N134">
        <f t="shared" si="12"/>
        <v>0</v>
      </c>
      <c r="O134">
        <f t="shared" si="19"/>
        <v>0</v>
      </c>
      <c r="P134" t="str">
        <f t="shared" si="13"/>
        <v>IT Assets</v>
      </c>
      <c r="Q134" t="s">
        <v>466</v>
      </c>
      <c r="R134" t="s">
        <v>455</v>
      </c>
    </row>
    <row r="135" spans="2:18" ht="12.75">
      <c r="B135">
        <v>1925</v>
      </c>
      <c r="C135" t="s">
        <v>117</v>
      </c>
      <c r="E135">
        <f t="shared" si="14"/>
        <v>0</v>
      </c>
      <c r="F135">
        <f t="shared" si="10"/>
        <v>0</v>
      </c>
      <c r="G135">
        <f t="shared" si="15"/>
        <v>0</v>
      </c>
      <c r="I135">
        <f t="shared" si="16"/>
        <v>0</v>
      </c>
      <c r="J135">
        <f t="shared" si="11"/>
        <v>0</v>
      </c>
      <c r="K135">
        <f t="shared" si="17"/>
        <v>0</v>
      </c>
      <c r="M135">
        <f t="shared" si="18"/>
        <v>0</v>
      </c>
      <c r="N135">
        <f t="shared" si="12"/>
        <v>0</v>
      </c>
      <c r="O135">
        <f t="shared" si="19"/>
        <v>0</v>
      </c>
      <c r="P135" t="str">
        <f t="shared" si="13"/>
        <v>IT Assets</v>
      </c>
      <c r="Q135" t="s">
        <v>466</v>
      </c>
      <c r="R135" t="s">
        <v>455</v>
      </c>
    </row>
    <row r="136" spans="2:18" ht="12.75">
      <c r="B136">
        <v>1930</v>
      </c>
      <c r="C136" t="s">
        <v>118</v>
      </c>
      <c r="E136">
        <f t="shared" si="14"/>
        <v>0</v>
      </c>
      <c r="F136">
        <f t="shared" si="10"/>
        <v>0</v>
      </c>
      <c r="G136">
        <f t="shared" si="15"/>
        <v>0</v>
      </c>
      <c r="I136">
        <f t="shared" si="16"/>
        <v>0</v>
      </c>
      <c r="J136">
        <f t="shared" si="11"/>
        <v>0</v>
      </c>
      <c r="K136">
        <f t="shared" si="17"/>
        <v>0</v>
      </c>
      <c r="M136">
        <f t="shared" si="18"/>
        <v>0</v>
      </c>
      <c r="N136">
        <f t="shared" si="12"/>
        <v>0</v>
      </c>
      <c r="O136">
        <f t="shared" si="19"/>
        <v>0</v>
      </c>
      <c r="P136" t="str">
        <f t="shared" si="13"/>
        <v>Equipment</v>
      </c>
      <c r="Q136" t="s">
        <v>465</v>
      </c>
      <c r="R136" t="s">
        <v>455</v>
      </c>
    </row>
    <row r="137" spans="2:18" ht="12.75">
      <c r="B137">
        <v>1935</v>
      </c>
      <c r="C137" t="s">
        <v>119</v>
      </c>
      <c r="E137">
        <f t="shared" si="14"/>
        <v>0</v>
      </c>
      <c r="F137">
        <f aca="true" t="shared" si="20" ref="F137:F200">IF($R137="Non-Distribution",D137,0)</f>
        <v>0</v>
      </c>
      <c r="G137">
        <f t="shared" si="15"/>
        <v>0</v>
      </c>
      <c r="I137">
        <f t="shared" si="16"/>
        <v>0</v>
      </c>
      <c r="J137">
        <f aca="true" t="shared" si="21" ref="J137:J200">IF($R137="Non-Distribution",H137,0)</f>
        <v>0</v>
      </c>
      <c r="K137">
        <f t="shared" si="17"/>
        <v>0</v>
      </c>
      <c r="M137">
        <f t="shared" si="18"/>
        <v>0</v>
      </c>
      <c r="N137">
        <f t="shared" si="12"/>
        <v>0</v>
      </c>
      <c r="O137">
        <f t="shared" si="19"/>
        <v>0</v>
      </c>
      <c r="P137" t="str">
        <f t="shared" si="13"/>
        <v>Equipment</v>
      </c>
      <c r="Q137" t="s">
        <v>465</v>
      </c>
      <c r="R137" t="s">
        <v>455</v>
      </c>
    </row>
    <row r="138" spans="2:18" ht="12.75">
      <c r="B138">
        <v>1940</v>
      </c>
      <c r="C138" t="s">
        <v>120</v>
      </c>
      <c r="E138">
        <f t="shared" si="14"/>
        <v>0</v>
      </c>
      <c r="F138">
        <f t="shared" si="20"/>
        <v>0</v>
      </c>
      <c r="G138">
        <f t="shared" si="15"/>
        <v>0</v>
      </c>
      <c r="I138">
        <f t="shared" si="16"/>
        <v>0</v>
      </c>
      <c r="J138">
        <f t="shared" si="21"/>
        <v>0</v>
      </c>
      <c r="K138">
        <f t="shared" si="17"/>
        <v>0</v>
      </c>
      <c r="M138">
        <f t="shared" si="18"/>
        <v>0</v>
      </c>
      <c r="N138">
        <f t="shared" si="12"/>
        <v>0</v>
      </c>
      <c r="O138">
        <f t="shared" si="19"/>
        <v>0</v>
      </c>
      <c r="P138" t="str">
        <f t="shared" si="13"/>
        <v>Equipment</v>
      </c>
      <c r="Q138" t="s">
        <v>465</v>
      </c>
      <c r="R138" t="s">
        <v>455</v>
      </c>
    </row>
    <row r="139" spans="2:18" ht="12.75">
      <c r="B139">
        <v>1945</v>
      </c>
      <c r="C139" t="s">
        <v>121</v>
      </c>
      <c r="E139">
        <f t="shared" si="14"/>
        <v>0</v>
      </c>
      <c r="F139">
        <f t="shared" si="20"/>
        <v>0</v>
      </c>
      <c r="G139">
        <f t="shared" si="15"/>
        <v>0</v>
      </c>
      <c r="I139">
        <f t="shared" si="16"/>
        <v>0</v>
      </c>
      <c r="J139">
        <f t="shared" si="21"/>
        <v>0</v>
      </c>
      <c r="K139">
        <f t="shared" si="17"/>
        <v>0</v>
      </c>
      <c r="M139">
        <f t="shared" si="18"/>
        <v>0</v>
      </c>
      <c r="N139">
        <f t="shared" si="12"/>
        <v>0</v>
      </c>
      <c r="O139">
        <f t="shared" si="19"/>
        <v>0</v>
      </c>
      <c r="P139" t="str">
        <f t="shared" si="13"/>
        <v>Equipment</v>
      </c>
      <c r="Q139" t="s">
        <v>465</v>
      </c>
      <c r="R139" t="s">
        <v>455</v>
      </c>
    </row>
    <row r="140" spans="2:18" ht="12.75">
      <c r="B140">
        <v>1950</v>
      </c>
      <c r="C140" t="s">
        <v>122</v>
      </c>
      <c r="E140">
        <f t="shared" si="14"/>
        <v>0</v>
      </c>
      <c r="F140">
        <f t="shared" si="20"/>
        <v>0</v>
      </c>
      <c r="G140">
        <f t="shared" si="15"/>
        <v>0</v>
      </c>
      <c r="I140">
        <f t="shared" si="16"/>
        <v>0</v>
      </c>
      <c r="J140">
        <f t="shared" si="21"/>
        <v>0</v>
      </c>
      <c r="K140">
        <f t="shared" si="17"/>
        <v>0</v>
      </c>
      <c r="M140">
        <f t="shared" si="18"/>
        <v>0</v>
      </c>
      <c r="N140">
        <f t="shared" si="12"/>
        <v>0</v>
      </c>
      <c r="O140">
        <f t="shared" si="19"/>
        <v>0</v>
      </c>
      <c r="P140" t="str">
        <f t="shared" si="13"/>
        <v>Equipment</v>
      </c>
      <c r="Q140" t="s">
        <v>465</v>
      </c>
      <c r="R140" t="s">
        <v>455</v>
      </c>
    </row>
    <row r="141" spans="2:18" ht="12.75">
      <c r="B141">
        <v>1955</v>
      </c>
      <c r="C141" t="s">
        <v>123</v>
      </c>
      <c r="E141">
        <f t="shared" si="14"/>
        <v>0</v>
      </c>
      <c r="F141">
        <f t="shared" si="20"/>
        <v>0</v>
      </c>
      <c r="G141">
        <f t="shared" si="15"/>
        <v>0</v>
      </c>
      <c r="I141">
        <f t="shared" si="16"/>
        <v>0</v>
      </c>
      <c r="J141">
        <f t="shared" si="21"/>
        <v>0</v>
      </c>
      <c r="K141">
        <f t="shared" si="17"/>
        <v>0</v>
      </c>
      <c r="M141">
        <f t="shared" si="18"/>
        <v>0</v>
      </c>
      <c r="N141">
        <f t="shared" si="12"/>
        <v>0</v>
      </c>
      <c r="O141">
        <f t="shared" si="19"/>
        <v>0</v>
      </c>
      <c r="P141" t="str">
        <f t="shared" si="13"/>
        <v>Equipment</v>
      </c>
      <c r="Q141" t="s">
        <v>465</v>
      </c>
      <c r="R141" t="s">
        <v>455</v>
      </c>
    </row>
    <row r="142" spans="2:18" ht="12.75">
      <c r="B142">
        <v>1960</v>
      </c>
      <c r="C142" t="s">
        <v>124</v>
      </c>
      <c r="E142">
        <f t="shared" si="14"/>
        <v>0</v>
      </c>
      <c r="F142">
        <f t="shared" si="20"/>
        <v>0</v>
      </c>
      <c r="G142">
        <f t="shared" si="15"/>
        <v>0</v>
      </c>
      <c r="I142">
        <f t="shared" si="16"/>
        <v>0</v>
      </c>
      <c r="J142">
        <f t="shared" si="21"/>
        <v>0</v>
      </c>
      <c r="K142">
        <f t="shared" si="17"/>
        <v>0</v>
      </c>
      <c r="M142">
        <f t="shared" si="18"/>
        <v>0</v>
      </c>
      <c r="N142">
        <f t="shared" si="12"/>
        <v>0</v>
      </c>
      <c r="O142">
        <f t="shared" si="19"/>
        <v>0</v>
      </c>
      <c r="P142" t="str">
        <f t="shared" si="13"/>
        <v>Equipment</v>
      </c>
      <c r="Q142" t="s">
        <v>465</v>
      </c>
      <c r="R142" t="s">
        <v>455</v>
      </c>
    </row>
    <row r="143" spans="2:18" ht="12.75">
      <c r="B143">
        <v>1965</v>
      </c>
      <c r="C143" t="s">
        <v>125</v>
      </c>
      <c r="E143">
        <f t="shared" si="14"/>
        <v>0</v>
      </c>
      <c r="F143">
        <f t="shared" si="20"/>
        <v>0</v>
      </c>
      <c r="G143">
        <f t="shared" si="15"/>
        <v>0</v>
      </c>
      <c r="I143">
        <f t="shared" si="16"/>
        <v>0</v>
      </c>
      <c r="J143">
        <f t="shared" si="21"/>
        <v>0</v>
      </c>
      <c r="K143">
        <f t="shared" si="17"/>
        <v>0</v>
      </c>
      <c r="M143">
        <f t="shared" si="18"/>
        <v>0</v>
      </c>
      <c r="N143">
        <f t="shared" si="12"/>
        <v>0</v>
      </c>
      <c r="O143">
        <f t="shared" si="19"/>
        <v>0</v>
      </c>
      <c r="P143" t="str">
        <f t="shared" si="13"/>
        <v>Non-Distribution Asset</v>
      </c>
      <c r="Q143" t="s">
        <v>456</v>
      </c>
      <c r="R143" t="s">
        <v>457</v>
      </c>
    </row>
    <row r="144" spans="2:18" ht="12.75">
      <c r="B144">
        <v>1970</v>
      </c>
      <c r="C144" t="s">
        <v>126</v>
      </c>
      <c r="E144">
        <f t="shared" si="14"/>
        <v>0</v>
      </c>
      <c r="F144">
        <f t="shared" si="20"/>
        <v>0</v>
      </c>
      <c r="G144">
        <f t="shared" si="15"/>
        <v>0</v>
      </c>
      <c r="I144">
        <f t="shared" si="16"/>
        <v>0</v>
      </c>
      <c r="J144">
        <f t="shared" si="21"/>
        <v>0</v>
      </c>
      <c r="K144">
        <f t="shared" si="17"/>
        <v>0</v>
      </c>
      <c r="M144">
        <f t="shared" si="18"/>
        <v>0</v>
      </c>
      <c r="N144">
        <f t="shared" si="12"/>
        <v>0</v>
      </c>
      <c r="O144">
        <f t="shared" si="19"/>
        <v>0</v>
      </c>
      <c r="P144" t="str">
        <f t="shared" si="13"/>
        <v>Other Distribution Assets</v>
      </c>
      <c r="Q144" t="s">
        <v>458</v>
      </c>
      <c r="R144" t="s">
        <v>455</v>
      </c>
    </row>
    <row r="145" spans="2:18" ht="12.75">
      <c r="B145">
        <v>1975</v>
      </c>
      <c r="C145" t="s">
        <v>127</v>
      </c>
      <c r="E145">
        <f t="shared" si="14"/>
        <v>0</v>
      </c>
      <c r="F145">
        <f t="shared" si="20"/>
        <v>0</v>
      </c>
      <c r="G145">
        <f t="shared" si="15"/>
        <v>0</v>
      </c>
      <c r="I145">
        <f t="shared" si="16"/>
        <v>0</v>
      </c>
      <c r="J145">
        <f t="shared" si="21"/>
        <v>0</v>
      </c>
      <c r="K145">
        <f t="shared" si="17"/>
        <v>0</v>
      </c>
      <c r="M145">
        <f t="shared" si="18"/>
        <v>0</v>
      </c>
      <c r="N145">
        <f t="shared" si="12"/>
        <v>0</v>
      </c>
      <c r="O145">
        <f t="shared" si="19"/>
        <v>0</v>
      </c>
      <c r="P145" t="str">
        <f t="shared" si="13"/>
        <v>Other Distribution Assets</v>
      </c>
      <c r="Q145" t="s">
        <v>458</v>
      </c>
      <c r="R145" t="s">
        <v>455</v>
      </c>
    </row>
    <row r="146" spans="2:18" ht="12.75">
      <c r="B146">
        <v>1980</v>
      </c>
      <c r="C146" t="s">
        <v>128</v>
      </c>
      <c r="E146">
        <f t="shared" si="14"/>
        <v>0</v>
      </c>
      <c r="F146">
        <f t="shared" si="20"/>
        <v>0</v>
      </c>
      <c r="G146">
        <f t="shared" si="15"/>
        <v>0</v>
      </c>
      <c r="I146">
        <f t="shared" si="16"/>
        <v>0</v>
      </c>
      <c r="J146">
        <f t="shared" si="21"/>
        <v>0</v>
      </c>
      <c r="K146">
        <f t="shared" si="17"/>
        <v>0</v>
      </c>
      <c r="M146">
        <f t="shared" si="18"/>
        <v>0</v>
      </c>
      <c r="N146">
        <f t="shared" si="12"/>
        <v>0</v>
      </c>
      <c r="O146">
        <f t="shared" si="19"/>
        <v>0</v>
      </c>
      <c r="P146" t="str">
        <f t="shared" si="13"/>
        <v>Other Distribution Assets</v>
      </c>
      <c r="Q146" t="s">
        <v>458</v>
      </c>
      <c r="R146" t="s">
        <v>455</v>
      </c>
    </row>
    <row r="147" spans="2:18" ht="12.75">
      <c r="B147">
        <v>1985</v>
      </c>
      <c r="C147" t="s">
        <v>129</v>
      </c>
      <c r="E147">
        <f t="shared" si="14"/>
        <v>0</v>
      </c>
      <c r="F147">
        <f t="shared" si="20"/>
        <v>0</v>
      </c>
      <c r="G147">
        <f t="shared" si="15"/>
        <v>0</v>
      </c>
      <c r="I147">
        <f t="shared" si="16"/>
        <v>0</v>
      </c>
      <c r="J147">
        <f t="shared" si="21"/>
        <v>0</v>
      </c>
      <c r="K147">
        <f t="shared" si="17"/>
        <v>0</v>
      </c>
      <c r="M147">
        <f t="shared" si="18"/>
        <v>0</v>
      </c>
      <c r="N147">
        <f aca="true" t="shared" si="22" ref="N147:N210">IF($R147="Non-Distribution",L147,0)</f>
        <v>0</v>
      </c>
      <c r="O147">
        <f t="shared" si="19"/>
        <v>0</v>
      </c>
      <c r="P147" t="str">
        <f aca="true" t="shared" si="23" ref="P147:P210">Q147&amp;S147</f>
        <v>Non-Distribution Asset</v>
      </c>
      <c r="Q147" t="s">
        <v>456</v>
      </c>
      <c r="R147" t="s">
        <v>457</v>
      </c>
    </row>
    <row r="148" spans="2:18" ht="12.75">
      <c r="B148">
        <v>1990</v>
      </c>
      <c r="C148" t="s">
        <v>130</v>
      </c>
      <c r="E148">
        <f aca="true" t="shared" si="24" ref="E148:E211">IF($R148="Unclassified",D148,0)</f>
        <v>0</v>
      </c>
      <c r="F148">
        <f t="shared" si="20"/>
        <v>0</v>
      </c>
      <c r="G148">
        <f aca="true" t="shared" si="25" ref="G148:G211">+D148-E148-F148</f>
        <v>0</v>
      </c>
      <c r="I148">
        <f aca="true" t="shared" si="26" ref="I148:I211">IF($R148="Unclassified",H148,0)</f>
        <v>0</v>
      </c>
      <c r="J148">
        <f t="shared" si="21"/>
        <v>0</v>
      </c>
      <c r="K148">
        <f aca="true" t="shared" si="27" ref="K148:K211">+H148-I148-J148</f>
        <v>0</v>
      </c>
      <c r="M148">
        <f aca="true" t="shared" si="28" ref="M148:M211">IF($R148="Unclassified",L148,0)</f>
        <v>0</v>
      </c>
      <c r="N148">
        <f t="shared" si="22"/>
        <v>0</v>
      </c>
      <c r="O148">
        <f aca="true" t="shared" si="29" ref="O148:O211">+L148-M148-N148</f>
        <v>0</v>
      </c>
      <c r="P148" t="str">
        <f t="shared" si="23"/>
        <v>Other Distribution Assets</v>
      </c>
      <c r="Q148" t="s">
        <v>458</v>
      </c>
      <c r="R148" t="s">
        <v>455</v>
      </c>
    </row>
    <row r="149" spans="2:18" ht="12.75">
      <c r="B149">
        <v>1995</v>
      </c>
      <c r="C149" t="s">
        <v>131</v>
      </c>
      <c r="E149">
        <f t="shared" si="24"/>
        <v>0</v>
      </c>
      <c r="F149">
        <f t="shared" si="20"/>
        <v>0</v>
      </c>
      <c r="G149">
        <f t="shared" si="25"/>
        <v>0</v>
      </c>
      <c r="I149">
        <f t="shared" si="26"/>
        <v>0</v>
      </c>
      <c r="J149">
        <f t="shared" si="21"/>
        <v>0</v>
      </c>
      <c r="K149">
        <f t="shared" si="27"/>
        <v>0</v>
      </c>
      <c r="M149">
        <f t="shared" si="28"/>
        <v>0</v>
      </c>
      <c r="N149">
        <f t="shared" si="22"/>
        <v>0</v>
      </c>
      <c r="O149">
        <f t="shared" si="29"/>
        <v>0</v>
      </c>
      <c r="P149" t="str">
        <f t="shared" si="23"/>
        <v>Contributions and Grants</v>
      </c>
      <c r="Q149" t="s">
        <v>467</v>
      </c>
      <c r="R149" t="s">
        <v>455</v>
      </c>
    </row>
    <row r="150" spans="2:18" ht="12.75">
      <c r="B150">
        <v>2005</v>
      </c>
      <c r="C150" t="s">
        <v>132</v>
      </c>
      <c r="E150">
        <f t="shared" si="24"/>
        <v>0</v>
      </c>
      <c r="F150">
        <f t="shared" si="20"/>
        <v>0</v>
      </c>
      <c r="G150">
        <f t="shared" si="25"/>
        <v>0</v>
      </c>
      <c r="I150">
        <f t="shared" si="26"/>
        <v>0</v>
      </c>
      <c r="J150">
        <f t="shared" si="21"/>
        <v>0</v>
      </c>
      <c r="K150">
        <f t="shared" si="27"/>
        <v>0</v>
      </c>
      <c r="M150">
        <f t="shared" si="28"/>
        <v>0</v>
      </c>
      <c r="N150">
        <f t="shared" si="22"/>
        <v>0</v>
      </c>
      <c r="O150">
        <f t="shared" si="29"/>
        <v>0</v>
      </c>
      <c r="P150" t="str">
        <f t="shared" si="23"/>
        <v>Other Distribution Assets</v>
      </c>
      <c r="Q150" t="s">
        <v>458</v>
      </c>
      <c r="R150" t="s">
        <v>455</v>
      </c>
    </row>
    <row r="151" spans="2:18" ht="12.75">
      <c r="B151">
        <v>2010</v>
      </c>
      <c r="C151" t="s">
        <v>133</v>
      </c>
      <c r="E151">
        <f t="shared" si="24"/>
        <v>0</v>
      </c>
      <c r="F151">
        <f t="shared" si="20"/>
        <v>0</v>
      </c>
      <c r="G151">
        <f t="shared" si="25"/>
        <v>0</v>
      </c>
      <c r="I151">
        <f t="shared" si="26"/>
        <v>0</v>
      </c>
      <c r="J151">
        <f t="shared" si="21"/>
        <v>0</v>
      </c>
      <c r="K151">
        <f t="shared" si="27"/>
        <v>0</v>
      </c>
      <c r="M151">
        <f t="shared" si="28"/>
        <v>0</v>
      </c>
      <c r="N151">
        <f t="shared" si="22"/>
        <v>0</v>
      </c>
      <c r="O151">
        <f t="shared" si="29"/>
        <v>0</v>
      </c>
      <c r="P151" t="str">
        <f t="shared" si="23"/>
        <v>Other Distribution Assets</v>
      </c>
      <c r="Q151" t="s">
        <v>458</v>
      </c>
      <c r="R151" t="s">
        <v>455</v>
      </c>
    </row>
    <row r="152" spans="2:18" ht="12.75">
      <c r="B152">
        <v>2020</v>
      </c>
      <c r="C152" t="s">
        <v>134</v>
      </c>
      <c r="E152">
        <f t="shared" si="24"/>
        <v>0</v>
      </c>
      <c r="F152">
        <f t="shared" si="20"/>
        <v>0</v>
      </c>
      <c r="G152">
        <f t="shared" si="25"/>
        <v>0</v>
      </c>
      <c r="I152">
        <f t="shared" si="26"/>
        <v>0</v>
      </c>
      <c r="J152">
        <f t="shared" si="21"/>
        <v>0</v>
      </c>
      <c r="K152">
        <f t="shared" si="27"/>
        <v>0</v>
      </c>
      <c r="M152">
        <f t="shared" si="28"/>
        <v>0</v>
      </c>
      <c r="N152">
        <f t="shared" si="22"/>
        <v>0</v>
      </c>
      <c r="O152">
        <f t="shared" si="29"/>
        <v>0</v>
      </c>
      <c r="P152" t="str">
        <f t="shared" si="23"/>
        <v>Non-Distribution Asset</v>
      </c>
      <c r="Q152" t="s">
        <v>456</v>
      </c>
      <c r="R152" t="s">
        <v>457</v>
      </c>
    </row>
    <row r="153" spans="2:18" ht="12.75">
      <c r="B153">
        <v>2030</v>
      </c>
      <c r="C153" t="s">
        <v>135</v>
      </c>
      <c r="E153">
        <f t="shared" si="24"/>
        <v>0</v>
      </c>
      <c r="F153">
        <f t="shared" si="20"/>
        <v>0</v>
      </c>
      <c r="G153">
        <f t="shared" si="25"/>
        <v>0</v>
      </c>
      <c r="I153">
        <f t="shared" si="26"/>
        <v>0</v>
      </c>
      <c r="J153">
        <f t="shared" si="21"/>
        <v>0</v>
      </c>
      <c r="K153">
        <f t="shared" si="27"/>
        <v>0</v>
      </c>
      <c r="M153">
        <f t="shared" si="28"/>
        <v>0</v>
      </c>
      <c r="N153">
        <f t="shared" si="22"/>
        <v>0</v>
      </c>
      <c r="O153">
        <f t="shared" si="29"/>
        <v>0</v>
      </c>
      <c r="P153" t="str">
        <f t="shared" si="23"/>
        <v>Non-Distribution Asset</v>
      </c>
      <c r="Q153" t="s">
        <v>456</v>
      </c>
      <c r="R153" t="s">
        <v>457</v>
      </c>
    </row>
    <row r="154" spans="2:18" ht="12.75">
      <c r="B154">
        <v>2040</v>
      </c>
      <c r="C154" t="s">
        <v>136</v>
      </c>
      <c r="E154">
        <f t="shared" si="24"/>
        <v>0</v>
      </c>
      <c r="F154">
        <f t="shared" si="20"/>
        <v>0</v>
      </c>
      <c r="G154">
        <f t="shared" si="25"/>
        <v>0</v>
      </c>
      <c r="I154">
        <f t="shared" si="26"/>
        <v>0</v>
      </c>
      <c r="J154">
        <f t="shared" si="21"/>
        <v>0</v>
      </c>
      <c r="K154">
        <f t="shared" si="27"/>
        <v>0</v>
      </c>
      <c r="M154">
        <f t="shared" si="28"/>
        <v>0</v>
      </c>
      <c r="N154">
        <f t="shared" si="22"/>
        <v>0</v>
      </c>
      <c r="O154">
        <f t="shared" si="29"/>
        <v>0</v>
      </c>
      <c r="P154" t="str">
        <f t="shared" si="23"/>
        <v>Non-Distribution Asset</v>
      </c>
      <c r="Q154" t="s">
        <v>456</v>
      </c>
      <c r="R154" t="s">
        <v>457</v>
      </c>
    </row>
    <row r="155" spans="2:18" ht="12.75">
      <c r="B155">
        <v>2050</v>
      </c>
      <c r="C155" t="s">
        <v>137</v>
      </c>
      <c r="E155">
        <f t="shared" si="24"/>
        <v>0</v>
      </c>
      <c r="F155">
        <f t="shared" si="20"/>
        <v>0</v>
      </c>
      <c r="G155">
        <f t="shared" si="25"/>
        <v>0</v>
      </c>
      <c r="I155">
        <f t="shared" si="26"/>
        <v>0</v>
      </c>
      <c r="J155">
        <f t="shared" si="21"/>
        <v>0</v>
      </c>
      <c r="K155">
        <f t="shared" si="27"/>
        <v>0</v>
      </c>
      <c r="M155">
        <f t="shared" si="28"/>
        <v>0</v>
      </c>
      <c r="N155">
        <f t="shared" si="22"/>
        <v>0</v>
      </c>
      <c r="O155">
        <f t="shared" si="29"/>
        <v>0</v>
      </c>
      <c r="P155" t="str">
        <f t="shared" si="23"/>
        <v>Other Distribution Assets</v>
      </c>
      <c r="Q155" t="s">
        <v>458</v>
      </c>
      <c r="R155" t="s">
        <v>455</v>
      </c>
    </row>
    <row r="156" spans="2:18" ht="12.75">
      <c r="B156">
        <v>2055</v>
      </c>
      <c r="C156" t="s">
        <v>138</v>
      </c>
      <c r="E156">
        <f t="shared" si="24"/>
        <v>0</v>
      </c>
      <c r="F156">
        <f t="shared" si="20"/>
        <v>0</v>
      </c>
      <c r="G156">
        <f t="shared" si="25"/>
        <v>0</v>
      </c>
      <c r="I156">
        <f t="shared" si="26"/>
        <v>0</v>
      </c>
      <c r="J156">
        <f t="shared" si="21"/>
        <v>0</v>
      </c>
      <c r="K156">
        <f t="shared" si="27"/>
        <v>0</v>
      </c>
      <c r="M156">
        <f t="shared" si="28"/>
        <v>0</v>
      </c>
      <c r="N156">
        <f t="shared" si="22"/>
        <v>0</v>
      </c>
      <c r="O156">
        <f t="shared" si="29"/>
        <v>0</v>
      </c>
      <c r="P156" t="str">
        <f t="shared" si="23"/>
        <v>Non-Distribution Asset</v>
      </c>
      <c r="Q156" t="s">
        <v>456</v>
      </c>
      <c r="R156" t="s">
        <v>457</v>
      </c>
    </row>
    <row r="157" spans="2:18" ht="12.75">
      <c r="B157">
        <v>2060</v>
      </c>
      <c r="C157" t="s">
        <v>139</v>
      </c>
      <c r="E157">
        <f t="shared" si="24"/>
        <v>0</v>
      </c>
      <c r="F157">
        <f t="shared" si="20"/>
        <v>0</v>
      </c>
      <c r="G157">
        <f t="shared" si="25"/>
        <v>0</v>
      </c>
      <c r="I157">
        <f t="shared" si="26"/>
        <v>0</v>
      </c>
      <c r="J157">
        <f t="shared" si="21"/>
        <v>0</v>
      </c>
      <c r="K157">
        <f t="shared" si="27"/>
        <v>0</v>
      </c>
      <c r="M157">
        <f t="shared" si="28"/>
        <v>0</v>
      </c>
      <c r="N157">
        <f t="shared" si="22"/>
        <v>0</v>
      </c>
      <c r="O157">
        <f t="shared" si="29"/>
        <v>0</v>
      </c>
      <c r="P157" t="str">
        <f t="shared" si="23"/>
        <v>Unclassified Asset</v>
      </c>
      <c r="Q157" t="s">
        <v>451</v>
      </c>
      <c r="R157" t="s">
        <v>452</v>
      </c>
    </row>
    <row r="158" spans="2:18" ht="12.75">
      <c r="B158">
        <v>2065</v>
      </c>
      <c r="C158" t="s">
        <v>140</v>
      </c>
      <c r="E158">
        <f t="shared" si="24"/>
        <v>0</v>
      </c>
      <c r="F158">
        <f t="shared" si="20"/>
        <v>0</v>
      </c>
      <c r="G158">
        <f t="shared" si="25"/>
        <v>0</v>
      </c>
      <c r="I158">
        <f t="shared" si="26"/>
        <v>0</v>
      </c>
      <c r="J158">
        <f t="shared" si="21"/>
        <v>0</v>
      </c>
      <c r="K158">
        <f t="shared" si="27"/>
        <v>0</v>
      </c>
      <c r="M158">
        <f t="shared" si="28"/>
        <v>0</v>
      </c>
      <c r="N158">
        <f t="shared" si="22"/>
        <v>0</v>
      </c>
      <c r="O158">
        <f t="shared" si="29"/>
        <v>0</v>
      </c>
      <c r="P158" t="str">
        <f t="shared" si="23"/>
        <v>Non-Distribution Asset</v>
      </c>
      <c r="Q158" t="s">
        <v>456</v>
      </c>
      <c r="R158" t="s">
        <v>457</v>
      </c>
    </row>
    <row r="159" spans="2:18" ht="12.75">
      <c r="B159">
        <v>2070</v>
      </c>
      <c r="C159" t="s">
        <v>141</v>
      </c>
      <c r="E159">
        <f t="shared" si="24"/>
        <v>0</v>
      </c>
      <c r="F159">
        <f t="shared" si="20"/>
        <v>0</v>
      </c>
      <c r="G159">
        <f t="shared" si="25"/>
        <v>0</v>
      </c>
      <c r="I159">
        <f t="shared" si="26"/>
        <v>0</v>
      </c>
      <c r="J159">
        <f t="shared" si="21"/>
        <v>0</v>
      </c>
      <c r="K159">
        <f t="shared" si="27"/>
        <v>0</v>
      </c>
      <c r="M159">
        <f t="shared" si="28"/>
        <v>0</v>
      </c>
      <c r="N159">
        <f t="shared" si="22"/>
        <v>0</v>
      </c>
      <c r="O159">
        <f t="shared" si="29"/>
        <v>0</v>
      </c>
      <c r="P159" t="str">
        <f t="shared" si="23"/>
        <v>Non-Distribution Asset</v>
      </c>
      <c r="Q159" t="s">
        <v>456</v>
      </c>
      <c r="R159" t="s">
        <v>457</v>
      </c>
    </row>
    <row r="160" spans="2:18" ht="12.75">
      <c r="B160">
        <v>2075</v>
      </c>
      <c r="C160" t="s">
        <v>142</v>
      </c>
      <c r="E160">
        <f t="shared" si="24"/>
        <v>0</v>
      </c>
      <c r="F160">
        <f t="shared" si="20"/>
        <v>0</v>
      </c>
      <c r="G160">
        <f t="shared" si="25"/>
        <v>0</v>
      </c>
      <c r="I160">
        <f t="shared" si="26"/>
        <v>0</v>
      </c>
      <c r="J160">
        <f t="shared" si="21"/>
        <v>0</v>
      </c>
      <c r="K160">
        <f t="shared" si="27"/>
        <v>0</v>
      </c>
      <c r="M160">
        <f t="shared" si="28"/>
        <v>0</v>
      </c>
      <c r="N160">
        <f t="shared" si="22"/>
        <v>0</v>
      </c>
      <c r="O160">
        <f t="shared" si="29"/>
        <v>0</v>
      </c>
      <c r="P160" t="str">
        <f t="shared" si="23"/>
        <v>Non-Distribution Asset</v>
      </c>
      <c r="Q160" t="s">
        <v>456</v>
      </c>
      <c r="R160" t="s">
        <v>457</v>
      </c>
    </row>
    <row r="161" spans="2:18" ht="12.75">
      <c r="B161">
        <v>2105</v>
      </c>
      <c r="C161" t="s">
        <v>144</v>
      </c>
      <c r="E161">
        <f t="shared" si="24"/>
        <v>0</v>
      </c>
      <c r="F161">
        <f t="shared" si="20"/>
        <v>0</v>
      </c>
      <c r="G161">
        <f t="shared" si="25"/>
        <v>0</v>
      </c>
      <c r="I161">
        <f t="shared" si="26"/>
        <v>0</v>
      </c>
      <c r="J161">
        <f t="shared" si="21"/>
        <v>0</v>
      </c>
      <c r="K161">
        <f t="shared" si="27"/>
        <v>0</v>
      </c>
      <c r="M161">
        <f t="shared" si="28"/>
        <v>0</v>
      </c>
      <c r="N161">
        <f t="shared" si="22"/>
        <v>0</v>
      </c>
      <c r="O161">
        <f t="shared" si="29"/>
        <v>0</v>
      </c>
      <c r="P161" t="str">
        <f t="shared" si="23"/>
        <v>Accumulated Amortization</v>
      </c>
      <c r="Q161" t="s">
        <v>468</v>
      </c>
      <c r="R161" t="s">
        <v>455</v>
      </c>
    </row>
    <row r="162" spans="2:18" ht="12.75">
      <c r="B162">
        <v>2120</v>
      </c>
      <c r="C162" t="s">
        <v>145</v>
      </c>
      <c r="E162">
        <f t="shared" si="24"/>
        <v>0</v>
      </c>
      <c r="F162">
        <f t="shared" si="20"/>
        <v>0</v>
      </c>
      <c r="G162">
        <f t="shared" si="25"/>
        <v>0</v>
      </c>
      <c r="I162">
        <f t="shared" si="26"/>
        <v>0</v>
      </c>
      <c r="J162">
        <f t="shared" si="21"/>
        <v>0</v>
      </c>
      <c r="K162">
        <f t="shared" si="27"/>
        <v>0</v>
      </c>
      <c r="M162">
        <f t="shared" si="28"/>
        <v>0</v>
      </c>
      <c r="N162">
        <f t="shared" si="22"/>
        <v>0</v>
      </c>
      <c r="O162">
        <f t="shared" si="29"/>
        <v>0</v>
      </c>
      <c r="P162" t="str">
        <f t="shared" si="23"/>
        <v>Accumulated Amortization</v>
      </c>
      <c r="Q162" t="s">
        <v>468</v>
      </c>
      <c r="R162" t="s">
        <v>455</v>
      </c>
    </row>
    <row r="163" spans="2:18" ht="12.75">
      <c r="B163">
        <v>2140</v>
      </c>
      <c r="C163" t="s">
        <v>146</v>
      </c>
      <c r="E163">
        <f t="shared" si="24"/>
        <v>0</v>
      </c>
      <c r="F163">
        <f t="shared" si="20"/>
        <v>0</v>
      </c>
      <c r="G163">
        <f t="shared" si="25"/>
        <v>0</v>
      </c>
      <c r="I163">
        <f t="shared" si="26"/>
        <v>0</v>
      </c>
      <c r="J163">
        <f t="shared" si="21"/>
        <v>0</v>
      </c>
      <c r="K163">
        <f t="shared" si="27"/>
        <v>0</v>
      </c>
      <c r="M163">
        <f t="shared" si="28"/>
        <v>0</v>
      </c>
      <c r="N163">
        <f t="shared" si="22"/>
        <v>0</v>
      </c>
      <c r="O163">
        <f t="shared" si="29"/>
        <v>0</v>
      </c>
      <c r="P163" t="str">
        <f t="shared" si="23"/>
        <v>Unclassified Asset</v>
      </c>
      <c r="Q163" t="s">
        <v>451</v>
      </c>
      <c r="R163" t="s">
        <v>452</v>
      </c>
    </row>
    <row r="164" spans="2:18" ht="12.75">
      <c r="B164">
        <v>2160</v>
      </c>
      <c r="C164" t="s">
        <v>147</v>
      </c>
      <c r="E164">
        <f t="shared" si="24"/>
        <v>0</v>
      </c>
      <c r="F164">
        <f t="shared" si="20"/>
        <v>0</v>
      </c>
      <c r="G164">
        <f t="shared" si="25"/>
        <v>0</v>
      </c>
      <c r="I164">
        <f t="shared" si="26"/>
        <v>0</v>
      </c>
      <c r="J164">
        <f t="shared" si="21"/>
        <v>0</v>
      </c>
      <c r="K164">
        <f t="shared" si="27"/>
        <v>0</v>
      </c>
      <c r="M164">
        <f t="shared" si="28"/>
        <v>0</v>
      </c>
      <c r="N164">
        <f t="shared" si="22"/>
        <v>0</v>
      </c>
      <c r="O164">
        <f t="shared" si="29"/>
        <v>0</v>
      </c>
      <c r="P164" t="str">
        <f t="shared" si="23"/>
        <v>Non-Distribution Asset</v>
      </c>
      <c r="Q164" t="s">
        <v>456</v>
      </c>
      <c r="R164" t="s">
        <v>457</v>
      </c>
    </row>
    <row r="165" spans="2:18" ht="12.75">
      <c r="B165">
        <v>2180</v>
      </c>
      <c r="C165" t="s">
        <v>148</v>
      </c>
      <c r="E165">
        <f t="shared" si="24"/>
        <v>0</v>
      </c>
      <c r="F165">
        <f t="shared" si="20"/>
        <v>0</v>
      </c>
      <c r="G165">
        <f t="shared" si="25"/>
        <v>0</v>
      </c>
      <c r="I165">
        <f t="shared" si="26"/>
        <v>0</v>
      </c>
      <c r="J165">
        <f t="shared" si="21"/>
        <v>0</v>
      </c>
      <c r="K165">
        <f t="shared" si="27"/>
        <v>0</v>
      </c>
      <c r="M165">
        <f t="shared" si="28"/>
        <v>0</v>
      </c>
      <c r="N165">
        <f t="shared" si="22"/>
        <v>0</v>
      </c>
      <c r="O165">
        <f t="shared" si="29"/>
        <v>0</v>
      </c>
      <c r="P165" t="str">
        <f t="shared" si="23"/>
        <v>Non-Distribution Asset</v>
      </c>
      <c r="Q165" t="s">
        <v>456</v>
      </c>
      <c r="R165" t="s">
        <v>457</v>
      </c>
    </row>
    <row r="166" spans="2:18" ht="12.75">
      <c r="B166">
        <v>2205</v>
      </c>
      <c r="C166" t="s">
        <v>149</v>
      </c>
      <c r="E166">
        <f t="shared" si="24"/>
        <v>0</v>
      </c>
      <c r="F166">
        <f t="shared" si="20"/>
        <v>0</v>
      </c>
      <c r="G166">
        <f t="shared" si="25"/>
        <v>0</v>
      </c>
      <c r="I166">
        <f t="shared" si="26"/>
        <v>0</v>
      </c>
      <c r="J166">
        <f t="shared" si="21"/>
        <v>0</v>
      </c>
      <c r="K166">
        <f t="shared" si="27"/>
        <v>0</v>
      </c>
      <c r="M166">
        <f t="shared" si="28"/>
        <v>0</v>
      </c>
      <c r="N166">
        <f t="shared" si="22"/>
        <v>0</v>
      </c>
      <c r="O166">
        <f t="shared" si="29"/>
        <v>0</v>
      </c>
      <c r="P166" t="str">
        <f t="shared" si="23"/>
        <v>Liability</v>
      </c>
      <c r="Q166" t="s">
        <v>469</v>
      </c>
      <c r="R166" t="s">
        <v>452</v>
      </c>
    </row>
    <row r="167" spans="2:18" ht="12.75">
      <c r="B167">
        <v>2208</v>
      </c>
      <c r="C167" t="s">
        <v>150</v>
      </c>
      <c r="E167">
        <f t="shared" si="24"/>
        <v>0</v>
      </c>
      <c r="F167">
        <f t="shared" si="20"/>
        <v>0</v>
      </c>
      <c r="G167">
        <f t="shared" si="25"/>
        <v>0</v>
      </c>
      <c r="I167">
        <f t="shared" si="26"/>
        <v>0</v>
      </c>
      <c r="J167">
        <f t="shared" si="21"/>
        <v>0</v>
      </c>
      <c r="K167">
        <f t="shared" si="27"/>
        <v>0</v>
      </c>
      <c r="M167">
        <f t="shared" si="28"/>
        <v>0</v>
      </c>
      <c r="N167">
        <f t="shared" si="22"/>
        <v>0</v>
      </c>
      <c r="O167">
        <f t="shared" si="29"/>
        <v>0</v>
      </c>
      <c r="P167" t="str">
        <f t="shared" si="23"/>
        <v>Liability</v>
      </c>
      <c r="Q167" t="s">
        <v>469</v>
      </c>
      <c r="R167" t="s">
        <v>452</v>
      </c>
    </row>
    <row r="168" spans="2:18" ht="12.75">
      <c r="B168">
        <v>2210</v>
      </c>
      <c r="C168" t="s">
        <v>151</v>
      </c>
      <c r="E168">
        <f t="shared" si="24"/>
        <v>0</v>
      </c>
      <c r="F168">
        <f t="shared" si="20"/>
        <v>0</v>
      </c>
      <c r="G168">
        <f t="shared" si="25"/>
        <v>0</v>
      </c>
      <c r="I168">
        <f t="shared" si="26"/>
        <v>0</v>
      </c>
      <c r="J168">
        <f t="shared" si="21"/>
        <v>0</v>
      </c>
      <c r="K168">
        <f t="shared" si="27"/>
        <v>0</v>
      </c>
      <c r="M168">
        <f t="shared" si="28"/>
        <v>0</v>
      </c>
      <c r="N168">
        <f t="shared" si="22"/>
        <v>0</v>
      </c>
      <c r="O168">
        <f t="shared" si="29"/>
        <v>0</v>
      </c>
      <c r="P168" t="str">
        <f t="shared" si="23"/>
        <v>Liability</v>
      </c>
      <c r="Q168" t="s">
        <v>469</v>
      </c>
      <c r="R168" t="s">
        <v>452</v>
      </c>
    </row>
    <row r="169" spans="2:18" ht="12.75">
      <c r="B169">
        <v>2215</v>
      </c>
      <c r="C169" t="s">
        <v>152</v>
      </c>
      <c r="E169">
        <f t="shared" si="24"/>
        <v>0</v>
      </c>
      <c r="F169">
        <f t="shared" si="20"/>
        <v>0</v>
      </c>
      <c r="G169">
        <f t="shared" si="25"/>
        <v>0</v>
      </c>
      <c r="I169">
        <f t="shared" si="26"/>
        <v>0</v>
      </c>
      <c r="J169">
        <f t="shared" si="21"/>
        <v>0</v>
      </c>
      <c r="K169">
        <f t="shared" si="27"/>
        <v>0</v>
      </c>
      <c r="M169">
        <f t="shared" si="28"/>
        <v>0</v>
      </c>
      <c r="N169">
        <f t="shared" si="22"/>
        <v>0</v>
      </c>
      <c r="O169">
        <f t="shared" si="29"/>
        <v>0</v>
      </c>
      <c r="P169" t="str">
        <f t="shared" si="23"/>
        <v>Liability</v>
      </c>
      <c r="Q169" t="s">
        <v>469</v>
      </c>
      <c r="R169" t="s">
        <v>452</v>
      </c>
    </row>
    <row r="170" spans="2:18" ht="12.75">
      <c r="B170">
        <v>2220</v>
      </c>
      <c r="C170" t="s">
        <v>153</v>
      </c>
      <c r="E170">
        <f t="shared" si="24"/>
        <v>0</v>
      </c>
      <c r="F170">
        <f t="shared" si="20"/>
        <v>0</v>
      </c>
      <c r="G170">
        <f t="shared" si="25"/>
        <v>0</v>
      </c>
      <c r="I170">
        <f t="shared" si="26"/>
        <v>0</v>
      </c>
      <c r="J170">
        <f t="shared" si="21"/>
        <v>0</v>
      </c>
      <c r="K170">
        <f t="shared" si="27"/>
        <v>0</v>
      </c>
      <c r="M170">
        <f t="shared" si="28"/>
        <v>0</v>
      </c>
      <c r="N170">
        <f t="shared" si="22"/>
        <v>0</v>
      </c>
      <c r="O170">
        <f t="shared" si="29"/>
        <v>0</v>
      </c>
      <c r="P170" t="str">
        <f t="shared" si="23"/>
        <v>Liability</v>
      </c>
      <c r="Q170" t="s">
        <v>469</v>
      </c>
      <c r="R170" t="s">
        <v>452</v>
      </c>
    </row>
    <row r="171" spans="2:18" ht="12.75">
      <c r="B171">
        <v>2225</v>
      </c>
      <c r="C171" t="s">
        <v>154</v>
      </c>
      <c r="E171">
        <f t="shared" si="24"/>
        <v>0</v>
      </c>
      <c r="F171">
        <f t="shared" si="20"/>
        <v>0</v>
      </c>
      <c r="G171">
        <f t="shared" si="25"/>
        <v>0</v>
      </c>
      <c r="I171">
        <f t="shared" si="26"/>
        <v>0</v>
      </c>
      <c r="J171">
        <f t="shared" si="21"/>
        <v>0</v>
      </c>
      <c r="K171">
        <f t="shared" si="27"/>
        <v>0</v>
      </c>
      <c r="M171">
        <f t="shared" si="28"/>
        <v>0</v>
      </c>
      <c r="N171">
        <f t="shared" si="22"/>
        <v>0</v>
      </c>
      <c r="O171">
        <f t="shared" si="29"/>
        <v>0</v>
      </c>
      <c r="P171" t="str">
        <f t="shared" si="23"/>
        <v>Liability</v>
      </c>
      <c r="Q171" t="s">
        <v>469</v>
      </c>
      <c r="R171" t="s">
        <v>452</v>
      </c>
    </row>
    <row r="172" spans="2:18" ht="12.75">
      <c r="B172">
        <v>2240</v>
      </c>
      <c r="C172" t="s">
        <v>155</v>
      </c>
      <c r="E172">
        <f t="shared" si="24"/>
        <v>0</v>
      </c>
      <c r="F172">
        <f t="shared" si="20"/>
        <v>0</v>
      </c>
      <c r="G172">
        <f t="shared" si="25"/>
        <v>0</v>
      </c>
      <c r="I172">
        <f t="shared" si="26"/>
        <v>0</v>
      </c>
      <c r="J172">
        <f t="shared" si="21"/>
        <v>0</v>
      </c>
      <c r="K172">
        <f t="shared" si="27"/>
        <v>0</v>
      </c>
      <c r="M172">
        <f t="shared" si="28"/>
        <v>0</v>
      </c>
      <c r="N172">
        <f t="shared" si="22"/>
        <v>0</v>
      </c>
      <c r="O172">
        <f t="shared" si="29"/>
        <v>0</v>
      </c>
      <c r="P172" t="str">
        <f t="shared" si="23"/>
        <v>Liability</v>
      </c>
      <c r="Q172" t="s">
        <v>469</v>
      </c>
      <c r="R172" t="s">
        <v>452</v>
      </c>
    </row>
    <row r="173" spans="2:18" ht="12.75">
      <c r="B173">
        <v>2242</v>
      </c>
      <c r="C173" t="s">
        <v>156</v>
      </c>
      <c r="E173">
        <f t="shared" si="24"/>
        <v>0</v>
      </c>
      <c r="F173">
        <f t="shared" si="20"/>
        <v>0</v>
      </c>
      <c r="G173">
        <f t="shared" si="25"/>
        <v>0</v>
      </c>
      <c r="I173">
        <f t="shared" si="26"/>
        <v>0</v>
      </c>
      <c r="J173">
        <f t="shared" si="21"/>
        <v>0</v>
      </c>
      <c r="K173">
        <f t="shared" si="27"/>
        <v>0</v>
      </c>
      <c r="M173">
        <f t="shared" si="28"/>
        <v>0</v>
      </c>
      <c r="N173">
        <f t="shared" si="22"/>
        <v>0</v>
      </c>
      <c r="O173">
        <f t="shared" si="29"/>
        <v>0</v>
      </c>
      <c r="P173" t="str">
        <f t="shared" si="23"/>
        <v>Liability</v>
      </c>
      <c r="Q173" t="s">
        <v>469</v>
      </c>
      <c r="R173" t="s">
        <v>452</v>
      </c>
    </row>
    <row r="174" spans="2:18" ht="12.75">
      <c r="B174">
        <v>2250</v>
      </c>
      <c r="C174" t="s">
        <v>157</v>
      </c>
      <c r="E174">
        <f t="shared" si="24"/>
        <v>0</v>
      </c>
      <c r="F174">
        <f t="shared" si="20"/>
        <v>0</v>
      </c>
      <c r="G174">
        <f t="shared" si="25"/>
        <v>0</v>
      </c>
      <c r="I174">
        <f t="shared" si="26"/>
        <v>0</v>
      </c>
      <c r="J174">
        <f t="shared" si="21"/>
        <v>0</v>
      </c>
      <c r="K174">
        <f t="shared" si="27"/>
        <v>0</v>
      </c>
      <c r="M174">
        <f t="shared" si="28"/>
        <v>0</v>
      </c>
      <c r="N174">
        <f t="shared" si="22"/>
        <v>0</v>
      </c>
      <c r="O174">
        <f t="shared" si="29"/>
        <v>0</v>
      </c>
      <c r="P174" t="str">
        <f t="shared" si="23"/>
        <v>Liability</v>
      </c>
      <c r="Q174" t="s">
        <v>469</v>
      </c>
      <c r="R174" t="s">
        <v>452</v>
      </c>
    </row>
    <row r="175" spans="2:18" ht="12.75">
      <c r="B175">
        <v>2252</v>
      </c>
      <c r="C175" t="s">
        <v>158</v>
      </c>
      <c r="E175">
        <f t="shared" si="24"/>
        <v>0</v>
      </c>
      <c r="F175">
        <f t="shared" si="20"/>
        <v>0</v>
      </c>
      <c r="G175">
        <f t="shared" si="25"/>
        <v>0</v>
      </c>
      <c r="I175">
        <f t="shared" si="26"/>
        <v>0</v>
      </c>
      <c r="J175">
        <f t="shared" si="21"/>
        <v>0</v>
      </c>
      <c r="K175">
        <f t="shared" si="27"/>
        <v>0</v>
      </c>
      <c r="M175">
        <f t="shared" si="28"/>
        <v>0</v>
      </c>
      <c r="N175">
        <f t="shared" si="22"/>
        <v>0</v>
      </c>
      <c r="O175">
        <f t="shared" si="29"/>
        <v>0</v>
      </c>
      <c r="P175" t="str">
        <f t="shared" si="23"/>
        <v>Liability</v>
      </c>
      <c r="Q175" t="s">
        <v>469</v>
      </c>
      <c r="R175" t="s">
        <v>452</v>
      </c>
    </row>
    <row r="176" spans="2:18" ht="12.75">
      <c r="B176">
        <v>2254</v>
      </c>
      <c r="C176" t="s">
        <v>159</v>
      </c>
      <c r="E176">
        <f t="shared" si="24"/>
        <v>0</v>
      </c>
      <c r="F176">
        <f t="shared" si="20"/>
        <v>0</v>
      </c>
      <c r="G176">
        <f t="shared" si="25"/>
        <v>0</v>
      </c>
      <c r="I176">
        <f t="shared" si="26"/>
        <v>0</v>
      </c>
      <c r="J176">
        <f t="shared" si="21"/>
        <v>0</v>
      </c>
      <c r="K176">
        <f t="shared" si="27"/>
        <v>0</v>
      </c>
      <c r="M176">
        <f t="shared" si="28"/>
        <v>0</v>
      </c>
      <c r="N176">
        <f t="shared" si="22"/>
        <v>0</v>
      </c>
      <c r="O176">
        <f t="shared" si="29"/>
        <v>0</v>
      </c>
      <c r="P176" t="str">
        <f t="shared" si="23"/>
        <v>Liability</v>
      </c>
      <c r="Q176" t="s">
        <v>469</v>
      </c>
      <c r="R176" t="s">
        <v>452</v>
      </c>
    </row>
    <row r="177" spans="2:18" ht="12.75">
      <c r="B177">
        <v>2256</v>
      </c>
      <c r="C177" t="s">
        <v>160</v>
      </c>
      <c r="E177">
        <f t="shared" si="24"/>
        <v>0</v>
      </c>
      <c r="F177">
        <f t="shared" si="20"/>
        <v>0</v>
      </c>
      <c r="G177">
        <f t="shared" si="25"/>
        <v>0</v>
      </c>
      <c r="I177">
        <f t="shared" si="26"/>
        <v>0</v>
      </c>
      <c r="J177">
        <f t="shared" si="21"/>
        <v>0</v>
      </c>
      <c r="K177">
        <f t="shared" si="27"/>
        <v>0</v>
      </c>
      <c r="M177">
        <f t="shared" si="28"/>
        <v>0</v>
      </c>
      <c r="N177">
        <f t="shared" si="22"/>
        <v>0</v>
      </c>
      <c r="O177">
        <f t="shared" si="29"/>
        <v>0</v>
      </c>
      <c r="P177" t="str">
        <f t="shared" si="23"/>
        <v>Liability</v>
      </c>
      <c r="Q177" t="s">
        <v>469</v>
      </c>
      <c r="R177" t="s">
        <v>452</v>
      </c>
    </row>
    <row r="178" spans="2:18" ht="12.75">
      <c r="B178">
        <v>2260</v>
      </c>
      <c r="C178" t="s">
        <v>161</v>
      </c>
      <c r="E178">
        <f t="shared" si="24"/>
        <v>0</v>
      </c>
      <c r="F178">
        <f t="shared" si="20"/>
        <v>0</v>
      </c>
      <c r="G178">
        <f t="shared" si="25"/>
        <v>0</v>
      </c>
      <c r="I178">
        <f t="shared" si="26"/>
        <v>0</v>
      </c>
      <c r="J178">
        <f t="shared" si="21"/>
        <v>0</v>
      </c>
      <c r="K178">
        <f t="shared" si="27"/>
        <v>0</v>
      </c>
      <c r="M178">
        <f t="shared" si="28"/>
        <v>0</v>
      </c>
      <c r="N178">
        <f t="shared" si="22"/>
        <v>0</v>
      </c>
      <c r="O178">
        <f t="shared" si="29"/>
        <v>0</v>
      </c>
      <c r="P178" t="str">
        <f t="shared" si="23"/>
        <v>Liability</v>
      </c>
      <c r="Q178" t="s">
        <v>469</v>
      </c>
      <c r="R178" t="s">
        <v>452</v>
      </c>
    </row>
    <row r="179" spans="2:18" ht="12.75">
      <c r="B179">
        <v>2262</v>
      </c>
      <c r="C179" t="s">
        <v>162</v>
      </c>
      <c r="E179">
        <f t="shared" si="24"/>
        <v>0</v>
      </c>
      <c r="F179">
        <f t="shared" si="20"/>
        <v>0</v>
      </c>
      <c r="G179">
        <f t="shared" si="25"/>
        <v>0</v>
      </c>
      <c r="I179">
        <f t="shared" si="26"/>
        <v>0</v>
      </c>
      <c r="J179">
        <f t="shared" si="21"/>
        <v>0</v>
      </c>
      <c r="K179">
        <f t="shared" si="27"/>
        <v>0</v>
      </c>
      <c r="M179">
        <f t="shared" si="28"/>
        <v>0</v>
      </c>
      <c r="N179">
        <f t="shared" si="22"/>
        <v>0</v>
      </c>
      <c r="O179">
        <f t="shared" si="29"/>
        <v>0</v>
      </c>
      <c r="P179" t="str">
        <f t="shared" si="23"/>
        <v>Liability</v>
      </c>
      <c r="Q179" t="s">
        <v>469</v>
      </c>
      <c r="R179" t="s">
        <v>452</v>
      </c>
    </row>
    <row r="180" spans="2:18" ht="12.75">
      <c r="B180">
        <v>2264</v>
      </c>
      <c r="C180" t="s">
        <v>163</v>
      </c>
      <c r="E180">
        <f t="shared" si="24"/>
        <v>0</v>
      </c>
      <c r="F180">
        <f t="shared" si="20"/>
        <v>0</v>
      </c>
      <c r="G180">
        <f t="shared" si="25"/>
        <v>0</v>
      </c>
      <c r="I180">
        <f t="shared" si="26"/>
        <v>0</v>
      </c>
      <c r="J180">
        <f t="shared" si="21"/>
        <v>0</v>
      </c>
      <c r="K180">
        <f t="shared" si="27"/>
        <v>0</v>
      </c>
      <c r="M180">
        <f t="shared" si="28"/>
        <v>0</v>
      </c>
      <c r="N180">
        <f t="shared" si="22"/>
        <v>0</v>
      </c>
      <c r="O180">
        <f t="shared" si="29"/>
        <v>0</v>
      </c>
      <c r="P180" t="str">
        <f t="shared" si="23"/>
        <v>Liability</v>
      </c>
      <c r="Q180" t="s">
        <v>469</v>
      </c>
      <c r="R180" t="s">
        <v>452</v>
      </c>
    </row>
    <row r="181" spans="2:18" ht="12.75">
      <c r="B181">
        <v>2268</v>
      </c>
      <c r="C181" t="s">
        <v>164</v>
      </c>
      <c r="E181">
        <f t="shared" si="24"/>
        <v>0</v>
      </c>
      <c r="F181">
        <f t="shared" si="20"/>
        <v>0</v>
      </c>
      <c r="G181">
        <f t="shared" si="25"/>
        <v>0</v>
      </c>
      <c r="I181">
        <f t="shared" si="26"/>
        <v>0</v>
      </c>
      <c r="J181">
        <f t="shared" si="21"/>
        <v>0</v>
      </c>
      <c r="K181">
        <f t="shared" si="27"/>
        <v>0</v>
      </c>
      <c r="M181">
        <f t="shared" si="28"/>
        <v>0</v>
      </c>
      <c r="N181">
        <f t="shared" si="22"/>
        <v>0</v>
      </c>
      <c r="O181">
        <f t="shared" si="29"/>
        <v>0</v>
      </c>
      <c r="P181" t="str">
        <f t="shared" si="23"/>
        <v>Liability</v>
      </c>
      <c r="Q181" t="s">
        <v>469</v>
      </c>
      <c r="R181" t="s">
        <v>452</v>
      </c>
    </row>
    <row r="182" spans="2:18" ht="12.75">
      <c r="B182">
        <v>2270</v>
      </c>
      <c r="C182" t="s">
        <v>165</v>
      </c>
      <c r="E182">
        <f t="shared" si="24"/>
        <v>0</v>
      </c>
      <c r="F182">
        <f t="shared" si="20"/>
        <v>0</v>
      </c>
      <c r="G182">
        <f t="shared" si="25"/>
        <v>0</v>
      </c>
      <c r="I182">
        <f t="shared" si="26"/>
        <v>0</v>
      </c>
      <c r="J182">
        <f t="shared" si="21"/>
        <v>0</v>
      </c>
      <c r="K182">
        <f t="shared" si="27"/>
        <v>0</v>
      </c>
      <c r="M182">
        <f t="shared" si="28"/>
        <v>0</v>
      </c>
      <c r="N182">
        <f t="shared" si="22"/>
        <v>0</v>
      </c>
      <c r="O182">
        <f t="shared" si="29"/>
        <v>0</v>
      </c>
      <c r="P182" t="str">
        <f t="shared" si="23"/>
        <v>Liability</v>
      </c>
      <c r="Q182" t="s">
        <v>469</v>
      </c>
      <c r="R182" t="s">
        <v>452</v>
      </c>
    </row>
    <row r="183" spans="2:18" ht="12.75">
      <c r="B183">
        <v>2272</v>
      </c>
      <c r="C183" t="s">
        <v>166</v>
      </c>
      <c r="E183">
        <f t="shared" si="24"/>
        <v>0</v>
      </c>
      <c r="F183">
        <f t="shared" si="20"/>
        <v>0</v>
      </c>
      <c r="G183">
        <f t="shared" si="25"/>
        <v>0</v>
      </c>
      <c r="I183">
        <f t="shared" si="26"/>
        <v>0</v>
      </c>
      <c r="J183">
        <f t="shared" si="21"/>
        <v>0</v>
      </c>
      <c r="K183">
        <f t="shared" si="27"/>
        <v>0</v>
      </c>
      <c r="M183">
        <f t="shared" si="28"/>
        <v>0</v>
      </c>
      <c r="N183">
        <f t="shared" si="22"/>
        <v>0</v>
      </c>
      <c r="O183">
        <f t="shared" si="29"/>
        <v>0</v>
      </c>
      <c r="P183" t="str">
        <f t="shared" si="23"/>
        <v>Liability</v>
      </c>
      <c r="Q183" t="s">
        <v>469</v>
      </c>
      <c r="R183" t="s">
        <v>452</v>
      </c>
    </row>
    <row r="184" spans="2:18" ht="12.75">
      <c r="B184">
        <v>2285</v>
      </c>
      <c r="C184" t="s">
        <v>167</v>
      </c>
      <c r="E184">
        <f t="shared" si="24"/>
        <v>0</v>
      </c>
      <c r="F184">
        <f t="shared" si="20"/>
        <v>0</v>
      </c>
      <c r="G184">
        <f t="shared" si="25"/>
        <v>0</v>
      </c>
      <c r="I184">
        <f t="shared" si="26"/>
        <v>0</v>
      </c>
      <c r="J184">
        <f t="shared" si="21"/>
        <v>0</v>
      </c>
      <c r="K184">
        <f t="shared" si="27"/>
        <v>0</v>
      </c>
      <c r="M184">
        <f t="shared" si="28"/>
        <v>0</v>
      </c>
      <c r="N184">
        <f t="shared" si="22"/>
        <v>0</v>
      </c>
      <c r="O184">
        <f t="shared" si="29"/>
        <v>0</v>
      </c>
      <c r="P184" t="str">
        <f t="shared" si="23"/>
        <v>Liability</v>
      </c>
      <c r="Q184" t="s">
        <v>469</v>
      </c>
      <c r="R184" t="s">
        <v>452</v>
      </c>
    </row>
    <row r="185" spans="2:18" ht="12.75">
      <c r="B185">
        <v>2290</v>
      </c>
      <c r="C185" t="s">
        <v>168</v>
      </c>
      <c r="E185">
        <f t="shared" si="24"/>
        <v>0</v>
      </c>
      <c r="F185">
        <f t="shared" si="20"/>
        <v>0</v>
      </c>
      <c r="G185">
        <f t="shared" si="25"/>
        <v>0</v>
      </c>
      <c r="I185">
        <f t="shared" si="26"/>
        <v>0</v>
      </c>
      <c r="J185">
        <f t="shared" si="21"/>
        <v>0</v>
      </c>
      <c r="K185">
        <f t="shared" si="27"/>
        <v>0</v>
      </c>
      <c r="M185">
        <f t="shared" si="28"/>
        <v>0</v>
      </c>
      <c r="N185">
        <f t="shared" si="22"/>
        <v>0</v>
      </c>
      <c r="O185">
        <f t="shared" si="29"/>
        <v>0</v>
      </c>
      <c r="P185" t="str">
        <f t="shared" si="23"/>
        <v>Liability</v>
      </c>
      <c r="Q185" t="s">
        <v>469</v>
      </c>
      <c r="R185" t="s">
        <v>452</v>
      </c>
    </row>
    <row r="186" spans="2:18" ht="12.75">
      <c r="B186">
        <v>2292</v>
      </c>
      <c r="C186" t="s">
        <v>169</v>
      </c>
      <c r="E186">
        <f t="shared" si="24"/>
        <v>0</v>
      </c>
      <c r="F186">
        <f t="shared" si="20"/>
        <v>0</v>
      </c>
      <c r="G186">
        <f t="shared" si="25"/>
        <v>0</v>
      </c>
      <c r="I186">
        <f t="shared" si="26"/>
        <v>0</v>
      </c>
      <c r="J186">
        <f t="shared" si="21"/>
        <v>0</v>
      </c>
      <c r="K186">
        <f t="shared" si="27"/>
        <v>0</v>
      </c>
      <c r="M186">
        <f t="shared" si="28"/>
        <v>0</v>
      </c>
      <c r="N186">
        <f t="shared" si="22"/>
        <v>0</v>
      </c>
      <c r="O186">
        <f t="shared" si="29"/>
        <v>0</v>
      </c>
      <c r="P186" t="str">
        <f t="shared" si="23"/>
        <v>Liability</v>
      </c>
      <c r="Q186" t="s">
        <v>469</v>
      </c>
      <c r="R186" t="s">
        <v>452</v>
      </c>
    </row>
    <row r="187" spans="2:18" ht="12.75">
      <c r="B187">
        <v>2294</v>
      </c>
      <c r="C187" t="s">
        <v>170</v>
      </c>
      <c r="E187">
        <f t="shared" si="24"/>
        <v>0</v>
      </c>
      <c r="F187">
        <f t="shared" si="20"/>
        <v>0</v>
      </c>
      <c r="G187">
        <f t="shared" si="25"/>
        <v>0</v>
      </c>
      <c r="I187">
        <f t="shared" si="26"/>
        <v>0</v>
      </c>
      <c r="J187">
        <f t="shared" si="21"/>
        <v>0</v>
      </c>
      <c r="K187">
        <f t="shared" si="27"/>
        <v>0</v>
      </c>
      <c r="M187">
        <f t="shared" si="28"/>
        <v>0</v>
      </c>
      <c r="N187">
        <f t="shared" si="22"/>
        <v>0</v>
      </c>
      <c r="O187">
        <f t="shared" si="29"/>
        <v>0</v>
      </c>
      <c r="P187" t="str">
        <f t="shared" si="23"/>
        <v>Liability</v>
      </c>
      <c r="Q187" t="s">
        <v>469</v>
      </c>
      <c r="R187" t="s">
        <v>452</v>
      </c>
    </row>
    <row r="188" spans="2:18" ht="12.75">
      <c r="B188">
        <v>2296</v>
      </c>
      <c r="C188" t="s">
        <v>171</v>
      </c>
      <c r="E188">
        <f t="shared" si="24"/>
        <v>0</v>
      </c>
      <c r="F188">
        <f t="shared" si="20"/>
        <v>0</v>
      </c>
      <c r="G188">
        <f t="shared" si="25"/>
        <v>0</v>
      </c>
      <c r="I188">
        <f t="shared" si="26"/>
        <v>0</v>
      </c>
      <c r="J188">
        <f t="shared" si="21"/>
        <v>0</v>
      </c>
      <c r="K188">
        <f t="shared" si="27"/>
        <v>0</v>
      </c>
      <c r="M188">
        <f t="shared" si="28"/>
        <v>0</v>
      </c>
      <c r="N188">
        <f t="shared" si="22"/>
        <v>0</v>
      </c>
      <c r="O188">
        <f t="shared" si="29"/>
        <v>0</v>
      </c>
      <c r="P188" t="str">
        <f t="shared" si="23"/>
        <v>Liability</v>
      </c>
      <c r="Q188" t="s">
        <v>469</v>
      </c>
      <c r="R188" t="s">
        <v>452</v>
      </c>
    </row>
    <row r="189" spans="2:18" ht="12.75">
      <c r="B189">
        <v>2305</v>
      </c>
      <c r="C189" t="s">
        <v>172</v>
      </c>
      <c r="E189">
        <f t="shared" si="24"/>
        <v>0</v>
      </c>
      <c r="F189">
        <f t="shared" si="20"/>
        <v>0</v>
      </c>
      <c r="G189">
        <f t="shared" si="25"/>
        <v>0</v>
      </c>
      <c r="I189">
        <f t="shared" si="26"/>
        <v>0</v>
      </c>
      <c r="J189">
        <f t="shared" si="21"/>
        <v>0</v>
      </c>
      <c r="K189">
        <f t="shared" si="27"/>
        <v>0</v>
      </c>
      <c r="M189">
        <f t="shared" si="28"/>
        <v>0</v>
      </c>
      <c r="N189">
        <f t="shared" si="22"/>
        <v>0</v>
      </c>
      <c r="O189">
        <f t="shared" si="29"/>
        <v>0</v>
      </c>
      <c r="P189" t="str">
        <f t="shared" si="23"/>
        <v>Liability</v>
      </c>
      <c r="Q189" t="s">
        <v>469</v>
      </c>
      <c r="R189" t="s">
        <v>452</v>
      </c>
    </row>
    <row r="190" spans="2:18" ht="12.75">
      <c r="B190">
        <v>2306</v>
      </c>
      <c r="C190" t="s">
        <v>173</v>
      </c>
      <c r="E190">
        <f t="shared" si="24"/>
        <v>0</v>
      </c>
      <c r="F190">
        <f t="shared" si="20"/>
        <v>0</v>
      </c>
      <c r="G190">
        <f t="shared" si="25"/>
        <v>0</v>
      </c>
      <c r="I190">
        <f t="shared" si="26"/>
        <v>0</v>
      </c>
      <c r="J190">
        <f t="shared" si="21"/>
        <v>0</v>
      </c>
      <c r="K190">
        <f t="shared" si="27"/>
        <v>0</v>
      </c>
      <c r="M190">
        <f t="shared" si="28"/>
        <v>0</v>
      </c>
      <c r="N190">
        <f t="shared" si="22"/>
        <v>0</v>
      </c>
      <c r="O190">
        <f t="shared" si="29"/>
        <v>0</v>
      </c>
      <c r="P190" t="str">
        <f t="shared" si="23"/>
        <v>Liability</v>
      </c>
      <c r="Q190" t="s">
        <v>469</v>
      </c>
      <c r="R190" t="s">
        <v>452</v>
      </c>
    </row>
    <row r="191" spans="2:18" ht="12.75">
      <c r="B191">
        <v>2308</v>
      </c>
      <c r="C191" t="s">
        <v>174</v>
      </c>
      <c r="E191">
        <f t="shared" si="24"/>
        <v>0</v>
      </c>
      <c r="F191">
        <f t="shared" si="20"/>
        <v>0</v>
      </c>
      <c r="G191">
        <f t="shared" si="25"/>
        <v>0</v>
      </c>
      <c r="I191">
        <f t="shared" si="26"/>
        <v>0</v>
      </c>
      <c r="J191">
        <f t="shared" si="21"/>
        <v>0</v>
      </c>
      <c r="K191">
        <f t="shared" si="27"/>
        <v>0</v>
      </c>
      <c r="M191">
        <f t="shared" si="28"/>
        <v>0</v>
      </c>
      <c r="N191">
        <f t="shared" si="22"/>
        <v>0</v>
      </c>
      <c r="O191">
        <f t="shared" si="29"/>
        <v>0</v>
      </c>
      <c r="P191" t="str">
        <f t="shared" si="23"/>
        <v>Liability</v>
      </c>
      <c r="Q191" t="s">
        <v>469</v>
      </c>
      <c r="R191" t="s">
        <v>452</v>
      </c>
    </row>
    <row r="192" spans="2:18" ht="12.75">
      <c r="B192">
        <v>2310</v>
      </c>
      <c r="C192" t="s">
        <v>175</v>
      </c>
      <c r="E192">
        <f t="shared" si="24"/>
        <v>0</v>
      </c>
      <c r="F192">
        <f t="shared" si="20"/>
        <v>0</v>
      </c>
      <c r="G192">
        <f t="shared" si="25"/>
        <v>0</v>
      </c>
      <c r="I192">
        <f t="shared" si="26"/>
        <v>0</v>
      </c>
      <c r="J192">
        <f t="shared" si="21"/>
        <v>0</v>
      </c>
      <c r="K192">
        <f t="shared" si="27"/>
        <v>0</v>
      </c>
      <c r="M192">
        <f t="shared" si="28"/>
        <v>0</v>
      </c>
      <c r="N192">
        <f t="shared" si="22"/>
        <v>0</v>
      </c>
      <c r="O192">
        <f t="shared" si="29"/>
        <v>0</v>
      </c>
      <c r="P192" t="str">
        <f t="shared" si="23"/>
        <v>Liability</v>
      </c>
      <c r="Q192" t="s">
        <v>469</v>
      </c>
      <c r="R192" t="s">
        <v>452</v>
      </c>
    </row>
    <row r="193" spans="2:18" ht="12.75">
      <c r="B193">
        <v>2315</v>
      </c>
      <c r="C193" t="s">
        <v>176</v>
      </c>
      <c r="E193">
        <f t="shared" si="24"/>
        <v>0</v>
      </c>
      <c r="F193">
        <f t="shared" si="20"/>
        <v>0</v>
      </c>
      <c r="G193">
        <f t="shared" si="25"/>
        <v>0</v>
      </c>
      <c r="I193">
        <f t="shared" si="26"/>
        <v>0</v>
      </c>
      <c r="J193">
        <f t="shared" si="21"/>
        <v>0</v>
      </c>
      <c r="K193">
        <f t="shared" si="27"/>
        <v>0</v>
      </c>
      <c r="M193">
        <f t="shared" si="28"/>
        <v>0</v>
      </c>
      <c r="N193">
        <f t="shared" si="22"/>
        <v>0</v>
      </c>
      <c r="O193">
        <f t="shared" si="29"/>
        <v>0</v>
      </c>
      <c r="P193" t="str">
        <f t="shared" si="23"/>
        <v>Liability</v>
      </c>
      <c r="Q193" t="s">
        <v>469</v>
      </c>
      <c r="R193" t="s">
        <v>452</v>
      </c>
    </row>
    <row r="194" spans="2:18" ht="12.75">
      <c r="B194">
        <v>2320</v>
      </c>
      <c r="C194" t="s">
        <v>177</v>
      </c>
      <c r="E194">
        <f t="shared" si="24"/>
        <v>0</v>
      </c>
      <c r="F194">
        <f t="shared" si="20"/>
        <v>0</v>
      </c>
      <c r="G194">
        <f t="shared" si="25"/>
        <v>0</v>
      </c>
      <c r="I194">
        <f t="shared" si="26"/>
        <v>0</v>
      </c>
      <c r="J194">
        <f t="shared" si="21"/>
        <v>0</v>
      </c>
      <c r="K194">
        <f t="shared" si="27"/>
        <v>0</v>
      </c>
      <c r="M194">
        <f t="shared" si="28"/>
        <v>0</v>
      </c>
      <c r="N194">
        <f t="shared" si="22"/>
        <v>0</v>
      </c>
      <c r="O194">
        <f t="shared" si="29"/>
        <v>0</v>
      </c>
      <c r="P194" t="str">
        <f t="shared" si="23"/>
        <v>Liability</v>
      </c>
      <c r="Q194" t="s">
        <v>469</v>
      </c>
      <c r="R194" t="s">
        <v>452</v>
      </c>
    </row>
    <row r="195" spans="2:18" ht="12.75">
      <c r="B195">
        <v>2325</v>
      </c>
      <c r="C195" t="s">
        <v>178</v>
      </c>
      <c r="E195">
        <f t="shared" si="24"/>
        <v>0</v>
      </c>
      <c r="F195">
        <f t="shared" si="20"/>
        <v>0</v>
      </c>
      <c r="G195">
        <f t="shared" si="25"/>
        <v>0</v>
      </c>
      <c r="I195">
        <f t="shared" si="26"/>
        <v>0</v>
      </c>
      <c r="J195">
        <f t="shared" si="21"/>
        <v>0</v>
      </c>
      <c r="K195">
        <f t="shared" si="27"/>
        <v>0</v>
      </c>
      <c r="M195">
        <f t="shared" si="28"/>
        <v>0</v>
      </c>
      <c r="N195">
        <f t="shared" si="22"/>
        <v>0</v>
      </c>
      <c r="O195">
        <f t="shared" si="29"/>
        <v>0</v>
      </c>
      <c r="P195" t="str">
        <f t="shared" si="23"/>
        <v>Liability</v>
      </c>
      <c r="Q195" t="s">
        <v>469</v>
      </c>
      <c r="R195" t="s">
        <v>452</v>
      </c>
    </row>
    <row r="196" spans="2:18" ht="12.75">
      <c r="B196">
        <v>2330</v>
      </c>
      <c r="C196" t="s">
        <v>179</v>
      </c>
      <c r="E196">
        <f t="shared" si="24"/>
        <v>0</v>
      </c>
      <c r="F196">
        <f t="shared" si="20"/>
        <v>0</v>
      </c>
      <c r="G196">
        <f t="shared" si="25"/>
        <v>0</v>
      </c>
      <c r="I196">
        <f t="shared" si="26"/>
        <v>0</v>
      </c>
      <c r="J196">
        <f t="shared" si="21"/>
        <v>0</v>
      </c>
      <c r="K196">
        <f t="shared" si="27"/>
        <v>0</v>
      </c>
      <c r="M196">
        <f t="shared" si="28"/>
        <v>0</v>
      </c>
      <c r="N196">
        <f t="shared" si="22"/>
        <v>0</v>
      </c>
      <c r="O196">
        <f t="shared" si="29"/>
        <v>0</v>
      </c>
      <c r="P196" t="str">
        <f t="shared" si="23"/>
        <v>Liability</v>
      </c>
      <c r="Q196" t="s">
        <v>469</v>
      </c>
      <c r="R196" t="s">
        <v>452</v>
      </c>
    </row>
    <row r="197" spans="2:18" ht="12.75">
      <c r="B197">
        <v>2335</v>
      </c>
      <c r="C197" t="s">
        <v>180</v>
      </c>
      <c r="E197">
        <f t="shared" si="24"/>
        <v>0</v>
      </c>
      <c r="F197">
        <f t="shared" si="20"/>
        <v>0</v>
      </c>
      <c r="G197">
        <f t="shared" si="25"/>
        <v>0</v>
      </c>
      <c r="I197">
        <f t="shared" si="26"/>
        <v>0</v>
      </c>
      <c r="J197">
        <f t="shared" si="21"/>
        <v>0</v>
      </c>
      <c r="K197">
        <f t="shared" si="27"/>
        <v>0</v>
      </c>
      <c r="M197">
        <f t="shared" si="28"/>
        <v>0</v>
      </c>
      <c r="N197">
        <f t="shared" si="22"/>
        <v>0</v>
      </c>
      <c r="O197">
        <f t="shared" si="29"/>
        <v>0</v>
      </c>
      <c r="P197" t="str">
        <f t="shared" si="23"/>
        <v>Liability</v>
      </c>
      <c r="Q197" t="s">
        <v>469</v>
      </c>
      <c r="R197" t="s">
        <v>452</v>
      </c>
    </row>
    <row r="198" spans="2:18" ht="12.75">
      <c r="B198">
        <v>2340</v>
      </c>
      <c r="C198" t="s">
        <v>181</v>
      </c>
      <c r="E198">
        <f t="shared" si="24"/>
        <v>0</v>
      </c>
      <c r="F198">
        <f t="shared" si="20"/>
        <v>0</v>
      </c>
      <c r="G198">
        <f t="shared" si="25"/>
        <v>0</v>
      </c>
      <c r="I198">
        <f t="shared" si="26"/>
        <v>0</v>
      </c>
      <c r="J198">
        <f t="shared" si="21"/>
        <v>0</v>
      </c>
      <c r="K198">
        <f t="shared" si="27"/>
        <v>0</v>
      </c>
      <c r="M198">
        <f t="shared" si="28"/>
        <v>0</v>
      </c>
      <c r="N198">
        <f t="shared" si="22"/>
        <v>0</v>
      </c>
      <c r="O198">
        <f t="shared" si="29"/>
        <v>0</v>
      </c>
      <c r="P198" t="str">
        <f t="shared" si="23"/>
        <v>Liability</v>
      </c>
      <c r="Q198" t="s">
        <v>469</v>
      </c>
      <c r="R198" t="s">
        <v>452</v>
      </c>
    </row>
    <row r="199" spans="2:18" ht="12.75">
      <c r="B199">
        <v>2345</v>
      </c>
      <c r="C199" t="s">
        <v>182</v>
      </c>
      <c r="E199">
        <f t="shared" si="24"/>
        <v>0</v>
      </c>
      <c r="F199">
        <f t="shared" si="20"/>
        <v>0</v>
      </c>
      <c r="G199">
        <f t="shared" si="25"/>
        <v>0</v>
      </c>
      <c r="I199">
        <f t="shared" si="26"/>
        <v>0</v>
      </c>
      <c r="J199">
        <f t="shared" si="21"/>
        <v>0</v>
      </c>
      <c r="K199">
        <f t="shared" si="27"/>
        <v>0</v>
      </c>
      <c r="M199">
        <f t="shared" si="28"/>
        <v>0</v>
      </c>
      <c r="N199">
        <f t="shared" si="22"/>
        <v>0</v>
      </c>
      <c r="O199">
        <f t="shared" si="29"/>
        <v>0</v>
      </c>
      <c r="P199" t="str">
        <f t="shared" si="23"/>
        <v>Liability</v>
      </c>
      <c r="Q199" t="s">
        <v>469</v>
      </c>
      <c r="R199" t="s">
        <v>452</v>
      </c>
    </row>
    <row r="200" spans="2:18" ht="12.75">
      <c r="B200">
        <v>2348</v>
      </c>
      <c r="C200" t="s">
        <v>183</v>
      </c>
      <c r="E200">
        <f t="shared" si="24"/>
        <v>0</v>
      </c>
      <c r="F200">
        <f t="shared" si="20"/>
        <v>0</v>
      </c>
      <c r="G200">
        <f t="shared" si="25"/>
        <v>0</v>
      </c>
      <c r="I200">
        <f t="shared" si="26"/>
        <v>0</v>
      </c>
      <c r="J200">
        <f t="shared" si="21"/>
        <v>0</v>
      </c>
      <c r="K200">
        <f t="shared" si="27"/>
        <v>0</v>
      </c>
      <c r="M200">
        <f t="shared" si="28"/>
        <v>0</v>
      </c>
      <c r="N200">
        <f t="shared" si="22"/>
        <v>0</v>
      </c>
      <c r="O200">
        <f t="shared" si="29"/>
        <v>0</v>
      </c>
      <c r="P200" t="str">
        <f t="shared" si="23"/>
        <v>Liability</v>
      </c>
      <c r="Q200" t="s">
        <v>469</v>
      </c>
      <c r="R200" t="s">
        <v>452</v>
      </c>
    </row>
    <row r="201" spans="2:18" ht="12.75">
      <c r="B201">
        <v>2350</v>
      </c>
      <c r="C201" t="s">
        <v>184</v>
      </c>
      <c r="E201">
        <f t="shared" si="24"/>
        <v>0</v>
      </c>
      <c r="F201">
        <f aca="true" t="shared" si="30" ref="F201:F265">IF($R201="Non-Distribution",D201,0)</f>
        <v>0</v>
      </c>
      <c r="G201">
        <f t="shared" si="25"/>
        <v>0</v>
      </c>
      <c r="I201">
        <f t="shared" si="26"/>
        <v>0</v>
      </c>
      <c r="J201">
        <f aca="true" t="shared" si="31" ref="J201:J265">IF($R201="Non-Distribution",H201,0)</f>
        <v>0</v>
      </c>
      <c r="K201">
        <f t="shared" si="27"/>
        <v>0</v>
      </c>
      <c r="M201">
        <f t="shared" si="28"/>
        <v>0</v>
      </c>
      <c r="N201">
        <f t="shared" si="22"/>
        <v>0</v>
      </c>
      <c r="O201">
        <f t="shared" si="29"/>
        <v>0</v>
      </c>
      <c r="P201" t="str">
        <f t="shared" si="23"/>
        <v>Liability</v>
      </c>
      <c r="Q201" t="s">
        <v>469</v>
      </c>
      <c r="R201" t="s">
        <v>452</v>
      </c>
    </row>
    <row r="202" spans="2:18" ht="12.75">
      <c r="B202">
        <v>2405</v>
      </c>
      <c r="C202" t="s">
        <v>185</v>
      </c>
      <c r="E202">
        <f t="shared" si="24"/>
        <v>0</v>
      </c>
      <c r="F202">
        <f t="shared" si="30"/>
        <v>0</v>
      </c>
      <c r="G202">
        <f t="shared" si="25"/>
        <v>0</v>
      </c>
      <c r="I202">
        <f t="shared" si="26"/>
        <v>0</v>
      </c>
      <c r="J202">
        <f t="shared" si="31"/>
        <v>0</v>
      </c>
      <c r="K202">
        <f t="shared" si="27"/>
        <v>0</v>
      </c>
      <c r="M202">
        <f t="shared" si="28"/>
        <v>0</v>
      </c>
      <c r="N202">
        <f t="shared" si="22"/>
        <v>0</v>
      </c>
      <c r="O202">
        <f t="shared" si="29"/>
        <v>0</v>
      </c>
      <c r="P202" t="str">
        <f t="shared" si="23"/>
        <v>Liability</v>
      </c>
      <c r="Q202" t="s">
        <v>469</v>
      </c>
      <c r="R202" t="s">
        <v>452</v>
      </c>
    </row>
    <row r="203" spans="2:18" ht="12.75">
      <c r="B203">
        <v>2410</v>
      </c>
      <c r="C203" t="s">
        <v>186</v>
      </c>
      <c r="E203">
        <f t="shared" si="24"/>
        <v>0</v>
      </c>
      <c r="F203">
        <f t="shared" si="30"/>
        <v>0</v>
      </c>
      <c r="G203">
        <f t="shared" si="25"/>
        <v>0</v>
      </c>
      <c r="I203">
        <f t="shared" si="26"/>
        <v>0</v>
      </c>
      <c r="J203">
        <f t="shared" si="31"/>
        <v>0</v>
      </c>
      <c r="K203">
        <f t="shared" si="27"/>
        <v>0</v>
      </c>
      <c r="M203">
        <f t="shared" si="28"/>
        <v>0</v>
      </c>
      <c r="N203">
        <f t="shared" si="22"/>
        <v>0</v>
      </c>
      <c r="O203">
        <f t="shared" si="29"/>
        <v>0</v>
      </c>
      <c r="P203" t="str">
        <f t="shared" si="23"/>
        <v>Liability</v>
      </c>
      <c r="Q203" t="s">
        <v>469</v>
      </c>
      <c r="R203" t="s">
        <v>452</v>
      </c>
    </row>
    <row r="204" spans="2:18" ht="12.75">
      <c r="B204">
        <v>2415</v>
      </c>
      <c r="C204" t="s">
        <v>187</v>
      </c>
      <c r="E204">
        <f t="shared" si="24"/>
        <v>0</v>
      </c>
      <c r="F204">
        <f t="shared" si="30"/>
        <v>0</v>
      </c>
      <c r="G204">
        <f t="shared" si="25"/>
        <v>0</v>
      </c>
      <c r="I204">
        <f t="shared" si="26"/>
        <v>0</v>
      </c>
      <c r="J204">
        <f t="shared" si="31"/>
        <v>0</v>
      </c>
      <c r="K204">
        <f t="shared" si="27"/>
        <v>0</v>
      </c>
      <c r="M204">
        <f t="shared" si="28"/>
        <v>0</v>
      </c>
      <c r="N204">
        <f t="shared" si="22"/>
        <v>0</v>
      </c>
      <c r="O204">
        <f t="shared" si="29"/>
        <v>0</v>
      </c>
      <c r="P204" t="str">
        <f t="shared" si="23"/>
        <v>Liability</v>
      </c>
      <c r="Q204" t="s">
        <v>469</v>
      </c>
      <c r="R204" t="s">
        <v>452</v>
      </c>
    </row>
    <row r="205" spans="2:18" ht="12.75">
      <c r="B205">
        <v>2425</v>
      </c>
      <c r="C205" t="s">
        <v>188</v>
      </c>
      <c r="E205">
        <f t="shared" si="24"/>
        <v>0</v>
      </c>
      <c r="F205">
        <f t="shared" si="30"/>
        <v>0</v>
      </c>
      <c r="G205">
        <f t="shared" si="25"/>
        <v>0</v>
      </c>
      <c r="I205">
        <f t="shared" si="26"/>
        <v>0</v>
      </c>
      <c r="J205">
        <f t="shared" si="31"/>
        <v>0</v>
      </c>
      <c r="K205">
        <f t="shared" si="27"/>
        <v>0</v>
      </c>
      <c r="M205">
        <f t="shared" si="28"/>
        <v>0</v>
      </c>
      <c r="N205">
        <f t="shared" si="22"/>
        <v>0</v>
      </c>
      <c r="O205">
        <f t="shared" si="29"/>
        <v>0</v>
      </c>
      <c r="P205" t="str">
        <f t="shared" si="23"/>
        <v>Liability</v>
      </c>
      <c r="Q205" t="s">
        <v>469</v>
      </c>
      <c r="R205" t="s">
        <v>452</v>
      </c>
    </row>
    <row r="206" spans="2:18" ht="12.75">
      <c r="B206">
        <v>2435</v>
      </c>
      <c r="C206" t="s">
        <v>189</v>
      </c>
      <c r="E206">
        <f t="shared" si="24"/>
        <v>0</v>
      </c>
      <c r="F206">
        <f t="shared" si="30"/>
        <v>0</v>
      </c>
      <c r="G206">
        <f t="shared" si="25"/>
        <v>0</v>
      </c>
      <c r="I206">
        <f t="shared" si="26"/>
        <v>0</v>
      </c>
      <c r="J206">
        <f t="shared" si="31"/>
        <v>0</v>
      </c>
      <c r="K206">
        <f t="shared" si="27"/>
        <v>0</v>
      </c>
      <c r="M206">
        <f t="shared" si="28"/>
        <v>0</v>
      </c>
      <c r="N206">
        <f t="shared" si="22"/>
        <v>0</v>
      </c>
      <c r="O206">
        <f t="shared" si="29"/>
        <v>0</v>
      </c>
      <c r="P206" t="str">
        <f t="shared" si="23"/>
        <v>Liability</v>
      </c>
      <c r="Q206" t="s">
        <v>469</v>
      </c>
      <c r="R206" t="s">
        <v>452</v>
      </c>
    </row>
    <row r="207" spans="2:18" ht="12.75">
      <c r="B207">
        <v>2505</v>
      </c>
      <c r="C207" t="s">
        <v>190</v>
      </c>
      <c r="E207">
        <f t="shared" si="24"/>
        <v>0</v>
      </c>
      <c r="F207">
        <f t="shared" si="30"/>
        <v>0</v>
      </c>
      <c r="G207">
        <f t="shared" si="25"/>
        <v>0</v>
      </c>
      <c r="I207">
        <f t="shared" si="26"/>
        <v>0</v>
      </c>
      <c r="J207">
        <f t="shared" si="31"/>
        <v>0</v>
      </c>
      <c r="K207">
        <f t="shared" si="27"/>
        <v>0</v>
      </c>
      <c r="M207">
        <f t="shared" si="28"/>
        <v>0</v>
      </c>
      <c r="N207">
        <f t="shared" si="22"/>
        <v>0</v>
      </c>
      <c r="O207">
        <f t="shared" si="29"/>
        <v>0</v>
      </c>
      <c r="P207" t="str">
        <f t="shared" si="23"/>
        <v>Liability</v>
      </c>
      <c r="Q207" t="s">
        <v>469</v>
      </c>
      <c r="R207" t="s">
        <v>452</v>
      </c>
    </row>
    <row r="208" spans="2:18" ht="12.75">
      <c r="B208">
        <v>2510</v>
      </c>
      <c r="C208" t="s">
        <v>191</v>
      </c>
      <c r="E208">
        <f t="shared" si="24"/>
        <v>0</v>
      </c>
      <c r="F208">
        <f t="shared" si="30"/>
        <v>0</v>
      </c>
      <c r="G208">
        <f t="shared" si="25"/>
        <v>0</v>
      </c>
      <c r="I208">
        <f t="shared" si="26"/>
        <v>0</v>
      </c>
      <c r="J208">
        <f t="shared" si="31"/>
        <v>0</v>
      </c>
      <c r="K208">
        <f t="shared" si="27"/>
        <v>0</v>
      </c>
      <c r="M208">
        <f t="shared" si="28"/>
        <v>0</v>
      </c>
      <c r="N208">
        <f t="shared" si="22"/>
        <v>0</v>
      </c>
      <c r="O208">
        <f t="shared" si="29"/>
        <v>0</v>
      </c>
      <c r="P208" t="str">
        <f t="shared" si="23"/>
        <v>Liability</v>
      </c>
      <c r="Q208" t="s">
        <v>469</v>
      </c>
      <c r="R208" t="s">
        <v>452</v>
      </c>
    </row>
    <row r="209" spans="2:18" ht="12.75">
      <c r="B209">
        <v>2515</v>
      </c>
      <c r="C209" t="s">
        <v>192</v>
      </c>
      <c r="E209">
        <f t="shared" si="24"/>
        <v>0</v>
      </c>
      <c r="F209">
        <f t="shared" si="30"/>
        <v>0</v>
      </c>
      <c r="G209">
        <f t="shared" si="25"/>
        <v>0</v>
      </c>
      <c r="I209">
        <f t="shared" si="26"/>
        <v>0</v>
      </c>
      <c r="J209">
        <f t="shared" si="31"/>
        <v>0</v>
      </c>
      <c r="K209">
        <f t="shared" si="27"/>
        <v>0</v>
      </c>
      <c r="M209">
        <f t="shared" si="28"/>
        <v>0</v>
      </c>
      <c r="N209">
        <f t="shared" si="22"/>
        <v>0</v>
      </c>
      <c r="O209">
        <f t="shared" si="29"/>
        <v>0</v>
      </c>
      <c r="P209" t="str">
        <f t="shared" si="23"/>
        <v>Liability</v>
      </c>
      <c r="Q209" t="s">
        <v>469</v>
      </c>
      <c r="R209" t="s">
        <v>452</v>
      </c>
    </row>
    <row r="210" spans="2:18" ht="12.75">
      <c r="B210">
        <v>2520</v>
      </c>
      <c r="C210" t="s">
        <v>193</v>
      </c>
      <c r="E210">
        <f t="shared" si="24"/>
        <v>0</v>
      </c>
      <c r="F210">
        <f t="shared" si="30"/>
        <v>0</v>
      </c>
      <c r="G210">
        <f t="shared" si="25"/>
        <v>0</v>
      </c>
      <c r="I210">
        <f t="shared" si="26"/>
        <v>0</v>
      </c>
      <c r="J210">
        <f t="shared" si="31"/>
        <v>0</v>
      </c>
      <c r="K210">
        <f t="shared" si="27"/>
        <v>0</v>
      </c>
      <c r="M210">
        <f t="shared" si="28"/>
        <v>0</v>
      </c>
      <c r="N210">
        <f t="shared" si="22"/>
        <v>0</v>
      </c>
      <c r="O210">
        <f t="shared" si="29"/>
        <v>0</v>
      </c>
      <c r="P210" t="str">
        <f t="shared" si="23"/>
        <v>Liability</v>
      </c>
      <c r="Q210" t="s">
        <v>469</v>
      </c>
      <c r="R210" t="s">
        <v>452</v>
      </c>
    </row>
    <row r="211" spans="2:18" ht="12.75">
      <c r="B211">
        <v>2525</v>
      </c>
      <c r="C211" t="s">
        <v>194</v>
      </c>
      <c r="E211">
        <f t="shared" si="24"/>
        <v>0</v>
      </c>
      <c r="F211">
        <f t="shared" si="30"/>
        <v>0</v>
      </c>
      <c r="G211">
        <f t="shared" si="25"/>
        <v>0</v>
      </c>
      <c r="I211">
        <f t="shared" si="26"/>
        <v>0</v>
      </c>
      <c r="J211">
        <f t="shared" si="31"/>
        <v>0</v>
      </c>
      <c r="K211">
        <f t="shared" si="27"/>
        <v>0</v>
      </c>
      <c r="M211">
        <f t="shared" si="28"/>
        <v>0</v>
      </c>
      <c r="N211">
        <f aca="true" t="shared" si="32" ref="N211:N275">IF($R211="Non-Distribution",L211,0)</f>
        <v>0</v>
      </c>
      <c r="O211">
        <f t="shared" si="29"/>
        <v>0</v>
      </c>
      <c r="P211" t="str">
        <f aca="true" t="shared" si="33" ref="P211:P275">Q211&amp;S211</f>
        <v>Liability</v>
      </c>
      <c r="Q211" t="s">
        <v>469</v>
      </c>
      <c r="R211" t="s">
        <v>452</v>
      </c>
    </row>
    <row r="212" spans="2:18" ht="12.75">
      <c r="B212">
        <v>2530</v>
      </c>
      <c r="C212" t="s">
        <v>195</v>
      </c>
      <c r="E212">
        <f aca="true" t="shared" si="34" ref="E212:E276">IF($R212="Unclassified",D212,0)</f>
        <v>0</v>
      </c>
      <c r="F212">
        <f t="shared" si="30"/>
        <v>0</v>
      </c>
      <c r="G212">
        <f aca="true" t="shared" si="35" ref="G212:G276">+D212-E212-F212</f>
        <v>0</v>
      </c>
      <c r="I212">
        <f aca="true" t="shared" si="36" ref="I212:I276">IF($R212="Unclassified",H212,0)</f>
        <v>0</v>
      </c>
      <c r="J212">
        <f t="shared" si="31"/>
        <v>0</v>
      </c>
      <c r="K212">
        <f aca="true" t="shared" si="37" ref="K212:K276">+H212-I212-J212</f>
        <v>0</v>
      </c>
      <c r="M212">
        <f aca="true" t="shared" si="38" ref="M212:M276">IF($R212="Unclassified",L212,0)</f>
        <v>0</v>
      </c>
      <c r="N212">
        <f t="shared" si="32"/>
        <v>0</v>
      </c>
      <c r="O212">
        <f aca="true" t="shared" si="39" ref="O212:O276">+L212-M212-N212</f>
        <v>0</v>
      </c>
      <c r="P212" t="str">
        <f t="shared" si="33"/>
        <v>Liability</v>
      </c>
      <c r="Q212" t="s">
        <v>469</v>
      </c>
      <c r="R212" t="s">
        <v>452</v>
      </c>
    </row>
    <row r="213" spans="2:18" ht="12.75">
      <c r="B213">
        <v>2550</v>
      </c>
      <c r="C213" t="s">
        <v>196</v>
      </c>
      <c r="E213">
        <f t="shared" si="34"/>
        <v>0</v>
      </c>
      <c r="F213">
        <f t="shared" si="30"/>
        <v>0</v>
      </c>
      <c r="G213">
        <f t="shared" si="35"/>
        <v>0</v>
      </c>
      <c r="I213">
        <f t="shared" si="36"/>
        <v>0</v>
      </c>
      <c r="J213">
        <f t="shared" si="31"/>
        <v>0</v>
      </c>
      <c r="K213">
        <f t="shared" si="37"/>
        <v>0</v>
      </c>
      <c r="M213">
        <f t="shared" si="38"/>
        <v>0</v>
      </c>
      <c r="N213">
        <f t="shared" si="32"/>
        <v>0</v>
      </c>
      <c r="O213">
        <f t="shared" si="39"/>
        <v>0</v>
      </c>
      <c r="P213" t="str">
        <f t="shared" si="33"/>
        <v>Liability</v>
      </c>
      <c r="Q213" t="s">
        <v>469</v>
      </c>
      <c r="R213" t="s">
        <v>452</v>
      </c>
    </row>
    <row r="214" spans="2:18" ht="12.75">
      <c r="B214">
        <v>3005</v>
      </c>
      <c r="C214" t="s">
        <v>197</v>
      </c>
      <c r="E214">
        <f t="shared" si="34"/>
        <v>0</v>
      </c>
      <c r="F214">
        <f t="shared" si="30"/>
        <v>0</v>
      </c>
      <c r="G214">
        <f t="shared" si="35"/>
        <v>0</v>
      </c>
      <c r="I214">
        <f t="shared" si="36"/>
        <v>0</v>
      </c>
      <c r="J214">
        <f t="shared" si="31"/>
        <v>0</v>
      </c>
      <c r="K214">
        <f t="shared" si="37"/>
        <v>0</v>
      </c>
      <c r="M214">
        <f t="shared" si="38"/>
        <v>0</v>
      </c>
      <c r="N214">
        <f t="shared" si="32"/>
        <v>0</v>
      </c>
      <c r="O214">
        <f t="shared" si="39"/>
        <v>0</v>
      </c>
      <c r="P214" t="str">
        <f t="shared" si="33"/>
        <v>Equity</v>
      </c>
      <c r="Q214" t="s">
        <v>470</v>
      </c>
      <c r="R214" t="s">
        <v>452</v>
      </c>
    </row>
    <row r="215" spans="2:18" ht="12.75">
      <c r="B215">
        <v>3008</v>
      </c>
      <c r="C215" t="s">
        <v>198</v>
      </c>
      <c r="E215">
        <f t="shared" si="34"/>
        <v>0</v>
      </c>
      <c r="F215">
        <f t="shared" si="30"/>
        <v>0</v>
      </c>
      <c r="G215">
        <f t="shared" si="35"/>
        <v>0</v>
      </c>
      <c r="I215">
        <f t="shared" si="36"/>
        <v>0</v>
      </c>
      <c r="J215">
        <f t="shared" si="31"/>
        <v>0</v>
      </c>
      <c r="K215">
        <f t="shared" si="37"/>
        <v>0</v>
      </c>
      <c r="M215">
        <f t="shared" si="38"/>
        <v>0</v>
      </c>
      <c r="N215">
        <f t="shared" si="32"/>
        <v>0</v>
      </c>
      <c r="O215">
        <f t="shared" si="39"/>
        <v>0</v>
      </c>
      <c r="P215" t="str">
        <f t="shared" si="33"/>
        <v>Equity</v>
      </c>
      <c r="Q215" t="s">
        <v>470</v>
      </c>
      <c r="R215" t="s">
        <v>452</v>
      </c>
    </row>
    <row r="216" spans="2:18" ht="12.75">
      <c r="B216">
        <v>3010</v>
      </c>
      <c r="C216" t="s">
        <v>199</v>
      </c>
      <c r="E216">
        <f t="shared" si="34"/>
        <v>0</v>
      </c>
      <c r="F216">
        <f t="shared" si="30"/>
        <v>0</v>
      </c>
      <c r="G216">
        <f t="shared" si="35"/>
        <v>0</v>
      </c>
      <c r="I216">
        <f t="shared" si="36"/>
        <v>0</v>
      </c>
      <c r="J216">
        <f t="shared" si="31"/>
        <v>0</v>
      </c>
      <c r="K216">
        <f t="shared" si="37"/>
        <v>0</v>
      </c>
      <c r="M216">
        <f t="shared" si="38"/>
        <v>0</v>
      </c>
      <c r="N216">
        <f t="shared" si="32"/>
        <v>0</v>
      </c>
      <c r="O216">
        <f t="shared" si="39"/>
        <v>0</v>
      </c>
      <c r="P216" t="str">
        <f t="shared" si="33"/>
        <v>Equity</v>
      </c>
      <c r="Q216" t="s">
        <v>470</v>
      </c>
      <c r="R216" t="s">
        <v>452</v>
      </c>
    </row>
    <row r="217" spans="2:18" ht="12.75">
      <c r="B217">
        <v>3020</v>
      </c>
      <c r="C217" t="s">
        <v>200</v>
      </c>
      <c r="E217">
        <f t="shared" si="34"/>
        <v>0</v>
      </c>
      <c r="F217">
        <f t="shared" si="30"/>
        <v>0</v>
      </c>
      <c r="G217">
        <f t="shared" si="35"/>
        <v>0</v>
      </c>
      <c r="I217">
        <f t="shared" si="36"/>
        <v>0</v>
      </c>
      <c r="J217">
        <f t="shared" si="31"/>
        <v>0</v>
      </c>
      <c r="K217">
        <f t="shared" si="37"/>
        <v>0</v>
      </c>
      <c r="M217">
        <f t="shared" si="38"/>
        <v>0</v>
      </c>
      <c r="N217">
        <f t="shared" si="32"/>
        <v>0</v>
      </c>
      <c r="O217">
        <f t="shared" si="39"/>
        <v>0</v>
      </c>
      <c r="P217" t="str">
        <f t="shared" si="33"/>
        <v>Equity</v>
      </c>
      <c r="Q217" t="s">
        <v>470</v>
      </c>
      <c r="R217" t="s">
        <v>452</v>
      </c>
    </row>
    <row r="218" spans="2:18" ht="12.75">
      <c r="B218">
        <v>3022</v>
      </c>
      <c r="C218" t="s">
        <v>201</v>
      </c>
      <c r="E218">
        <f t="shared" si="34"/>
        <v>0</v>
      </c>
      <c r="F218">
        <f t="shared" si="30"/>
        <v>0</v>
      </c>
      <c r="G218">
        <f t="shared" si="35"/>
        <v>0</v>
      </c>
      <c r="I218">
        <f t="shared" si="36"/>
        <v>0</v>
      </c>
      <c r="J218">
        <f t="shared" si="31"/>
        <v>0</v>
      </c>
      <c r="K218">
        <f t="shared" si="37"/>
        <v>0</v>
      </c>
      <c r="M218">
        <f t="shared" si="38"/>
        <v>0</v>
      </c>
      <c r="N218">
        <f t="shared" si="32"/>
        <v>0</v>
      </c>
      <c r="O218">
        <f t="shared" si="39"/>
        <v>0</v>
      </c>
      <c r="P218" t="str">
        <f t="shared" si="33"/>
        <v>Equity</v>
      </c>
      <c r="Q218" t="s">
        <v>470</v>
      </c>
      <c r="R218" t="s">
        <v>452</v>
      </c>
    </row>
    <row r="219" spans="2:18" ht="12.75">
      <c r="B219">
        <v>3026</v>
      </c>
      <c r="C219" t="s">
        <v>202</v>
      </c>
      <c r="E219">
        <f t="shared" si="34"/>
        <v>0</v>
      </c>
      <c r="F219">
        <f t="shared" si="30"/>
        <v>0</v>
      </c>
      <c r="G219">
        <f t="shared" si="35"/>
        <v>0</v>
      </c>
      <c r="I219">
        <f t="shared" si="36"/>
        <v>0</v>
      </c>
      <c r="J219">
        <f t="shared" si="31"/>
        <v>0</v>
      </c>
      <c r="K219">
        <f t="shared" si="37"/>
        <v>0</v>
      </c>
      <c r="M219">
        <f t="shared" si="38"/>
        <v>0</v>
      </c>
      <c r="N219">
        <f t="shared" si="32"/>
        <v>0</v>
      </c>
      <c r="O219">
        <f t="shared" si="39"/>
        <v>0</v>
      </c>
      <c r="P219" t="str">
        <f t="shared" si="33"/>
        <v>Equity</v>
      </c>
      <c r="Q219" t="s">
        <v>470</v>
      </c>
      <c r="R219" t="s">
        <v>452</v>
      </c>
    </row>
    <row r="220" spans="2:18" ht="12.75">
      <c r="B220">
        <v>3030</v>
      </c>
      <c r="C220" t="s">
        <v>203</v>
      </c>
      <c r="E220">
        <f t="shared" si="34"/>
        <v>0</v>
      </c>
      <c r="F220">
        <f t="shared" si="30"/>
        <v>0</v>
      </c>
      <c r="G220">
        <f t="shared" si="35"/>
        <v>0</v>
      </c>
      <c r="I220">
        <f t="shared" si="36"/>
        <v>0</v>
      </c>
      <c r="J220">
        <f t="shared" si="31"/>
        <v>0</v>
      </c>
      <c r="K220">
        <f t="shared" si="37"/>
        <v>0</v>
      </c>
      <c r="M220">
        <f t="shared" si="38"/>
        <v>0</v>
      </c>
      <c r="N220">
        <f t="shared" si="32"/>
        <v>0</v>
      </c>
      <c r="O220">
        <f t="shared" si="39"/>
        <v>0</v>
      </c>
      <c r="P220" t="str">
        <f t="shared" si="33"/>
        <v>Equity</v>
      </c>
      <c r="Q220" t="s">
        <v>470</v>
      </c>
      <c r="R220" t="s">
        <v>452</v>
      </c>
    </row>
    <row r="221" spans="2:18" ht="12.75">
      <c r="B221">
        <v>3035</v>
      </c>
      <c r="C221" t="s">
        <v>204</v>
      </c>
      <c r="E221">
        <f t="shared" si="34"/>
        <v>0</v>
      </c>
      <c r="F221">
        <f t="shared" si="30"/>
        <v>0</v>
      </c>
      <c r="G221">
        <f t="shared" si="35"/>
        <v>0</v>
      </c>
      <c r="I221">
        <f t="shared" si="36"/>
        <v>0</v>
      </c>
      <c r="J221">
        <f t="shared" si="31"/>
        <v>0</v>
      </c>
      <c r="K221">
        <f t="shared" si="37"/>
        <v>0</v>
      </c>
      <c r="M221">
        <f t="shared" si="38"/>
        <v>0</v>
      </c>
      <c r="N221">
        <f t="shared" si="32"/>
        <v>0</v>
      </c>
      <c r="O221">
        <f t="shared" si="39"/>
        <v>0</v>
      </c>
      <c r="P221" t="str">
        <f t="shared" si="33"/>
        <v>Equity</v>
      </c>
      <c r="Q221" t="s">
        <v>470</v>
      </c>
      <c r="R221" t="s">
        <v>452</v>
      </c>
    </row>
    <row r="222" spans="2:18" ht="12.75">
      <c r="B222">
        <v>3040</v>
      </c>
      <c r="C222" t="s">
        <v>205</v>
      </c>
      <c r="E222">
        <f t="shared" si="34"/>
        <v>0</v>
      </c>
      <c r="F222">
        <f t="shared" si="30"/>
        <v>0</v>
      </c>
      <c r="G222">
        <f t="shared" si="35"/>
        <v>0</v>
      </c>
      <c r="I222">
        <f t="shared" si="36"/>
        <v>0</v>
      </c>
      <c r="J222">
        <f t="shared" si="31"/>
        <v>0</v>
      </c>
      <c r="K222">
        <f t="shared" si="37"/>
        <v>0</v>
      </c>
      <c r="M222">
        <f t="shared" si="38"/>
        <v>0</v>
      </c>
      <c r="N222">
        <f t="shared" si="32"/>
        <v>0</v>
      </c>
      <c r="O222">
        <f t="shared" si="39"/>
        <v>0</v>
      </c>
      <c r="P222" t="str">
        <f t="shared" si="33"/>
        <v>Equity</v>
      </c>
      <c r="Q222" t="s">
        <v>470</v>
      </c>
      <c r="R222" t="s">
        <v>452</v>
      </c>
    </row>
    <row r="223" spans="2:18" ht="12.75">
      <c r="B223">
        <v>3045</v>
      </c>
      <c r="C223" t="s">
        <v>206</v>
      </c>
      <c r="E223">
        <f t="shared" si="34"/>
        <v>0</v>
      </c>
      <c r="F223">
        <f t="shared" si="30"/>
        <v>0</v>
      </c>
      <c r="G223">
        <f t="shared" si="35"/>
        <v>0</v>
      </c>
      <c r="I223">
        <f t="shared" si="36"/>
        <v>0</v>
      </c>
      <c r="J223">
        <f t="shared" si="31"/>
        <v>0</v>
      </c>
      <c r="K223">
        <f t="shared" si="37"/>
        <v>0</v>
      </c>
      <c r="M223">
        <f t="shared" si="38"/>
        <v>0</v>
      </c>
      <c r="N223">
        <f t="shared" si="32"/>
        <v>0</v>
      </c>
      <c r="O223">
        <f t="shared" si="39"/>
        <v>0</v>
      </c>
      <c r="P223" t="str">
        <f t="shared" si="33"/>
        <v>Equity</v>
      </c>
      <c r="Q223" t="s">
        <v>470</v>
      </c>
      <c r="R223" t="s">
        <v>452</v>
      </c>
    </row>
    <row r="224" spans="2:18" ht="12.75">
      <c r="B224">
        <v>3046</v>
      </c>
      <c r="C224" t="s">
        <v>207</v>
      </c>
      <c r="E224">
        <f t="shared" si="34"/>
        <v>0</v>
      </c>
      <c r="F224">
        <f t="shared" si="30"/>
        <v>0</v>
      </c>
      <c r="G224">
        <f t="shared" si="35"/>
        <v>0</v>
      </c>
      <c r="I224">
        <f t="shared" si="36"/>
        <v>0</v>
      </c>
      <c r="J224">
        <f t="shared" si="31"/>
        <v>0</v>
      </c>
      <c r="K224">
        <f t="shared" si="37"/>
        <v>0</v>
      </c>
      <c r="M224">
        <f t="shared" si="38"/>
        <v>0</v>
      </c>
      <c r="N224">
        <f t="shared" si="32"/>
        <v>0</v>
      </c>
      <c r="O224">
        <f t="shared" si="39"/>
        <v>0</v>
      </c>
      <c r="P224" t="str">
        <f t="shared" si="33"/>
        <v>Equity</v>
      </c>
      <c r="Q224" t="s">
        <v>470</v>
      </c>
      <c r="R224" t="s">
        <v>452</v>
      </c>
    </row>
    <row r="225" spans="2:18" ht="12.75">
      <c r="B225">
        <v>3047</v>
      </c>
      <c r="C225" t="s">
        <v>208</v>
      </c>
      <c r="E225">
        <f t="shared" si="34"/>
        <v>0</v>
      </c>
      <c r="F225">
        <f t="shared" si="30"/>
        <v>0</v>
      </c>
      <c r="G225">
        <f t="shared" si="35"/>
        <v>0</v>
      </c>
      <c r="I225">
        <f t="shared" si="36"/>
        <v>0</v>
      </c>
      <c r="J225">
        <f t="shared" si="31"/>
        <v>0</v>
      </c>
      <c r="K225">
        <f t="shared" si="37"/>
        <v>0</v>
      </c>
      <c r="M225">
        <f t="shared" si="38"/>
        <v>0</v>
      </c>
      <c r="N225">
        <f t="shared" si="32"/>
        <v>0</v>
      </c>
      <c r="O225">
        <f t="shared" si="39"/>
        <v>0</v>
      </c>
      <c r="P225" t="str">
        <f t="shared" si="33"/>
        <v>Equity</v>
      </c>
      <c r="Q225" t="s">
        <v>470</v>
      </c>
      <c r="R225" t="s">
        <v>452</v>
      </c>
    </row>
    <row r="226" spans="2:18" ht="12.75">
      <c r="B226">
        <v>3048</v>
      </c>
      <c r="C226" t="s">
        <v>209</v>
      </c>
      <c r="E226">
        <f t="shared" si="34"/>
        <v>0</v>
      </c>
      <c r="F226">
        <f t="shared" si="30"/>
        <v>0</v>
      </c>
      <c r="G226">
        <f t="shared" si="35"/>
        <v>0</v>
      </c>
      <c r="I226">
        <f t="shared" si="36"/>
        <v>0</v>
      </c>
      <c r="J226">
        <f t="shared" si="31"/>
        <v>0</v>
      </c>
      <c r="K226">
        <f t="shared" si="37"/>
        <v>0</v>
      </c>
      <c r="M226">
        <f t="shared" si="38"/>
        <v>0</v>
      </c>
      <c r="N226">
        <f t="shared" si="32"/>
        <v>0</v>
      </c>
      <c r="O226">
        <f t="shared" si="39"/>
        <v>0</v>
      </c>
      <c r="P226" t="str">
        <f t="shared" si="33"/>
        <v>Equity</v>
      </c>
      <c r="Q226" t="s">
        <v>470</v>
      </c>
      <c r="R226" t="s">
        <v>452</v>
      </c>
    </row>
    <row r="227" spans="2:18" ht="12.75">
      <c r="B227">
        <v>3049</v>
      </c>
      <c r="C227" t="s">
        <v>210</v>
      </c>
      <c r="E227">
        <f t="shared" si="34"/>
        <v>0</v>
      </c>
      <c r="F227">
        <f t="shared" si="30"/>
        <v>0</v>
      </c>
      <c r="G227">
        <f t="shared" si="35"/>
        <v>0</v>
      </c>
      <c r="I227">
        <f t="shared" si="36"/>
        <v>0</v>
      </c>
      <c r="J227">
        <f t="shared" si="31"/>
        <v>0</v>
      </c>
      <c r="K227">
        <f t="shared" si="37"/>
        <v>0</v>
      </c>
      <c r="M227">
        <f t="shared" si="38"/>
        <v>0</v>
      </c>
      <c r="N227">
        <f t="shared" si="32"/>
        <v>0</v>
      </c>
      <c r="O227">
        <f t="shared" si="39"/>
        <v>0</v>
      </c>
      <c r="P227" t="str">
        <f t="shared" si="33"/>
        <v>Equity</v>
      </c>
      <c r="Q227" t="s">
        <v>470</v>
      </c>
      <c r="R227" t="s">
        <v>452</v>
      </c>
    </row>
    <row r="228" spans="2:18" ht="12.75">
      <c r="B228">
        <v>3055</v>
      </c>
      <c r="C228" t="s">
        <v>211</v>
      </c>
      <c r="E228">
        <f t="shared" si="34"/>
        <v>0</v>
      </c>
      <c r="F228">
        <f t="shared" si="30"/>
        <v>0</v>
      </c>
      <c r="G228">
        <f t="shared" si="35"/>
        <v>0</v>
      </c>
      <c r="I228">
        <f t="shared" si="36"/>
        <v>0</v>
      </c>
      <c r="J228">
        <f t="shared" si="31"/>
        <v>0</v>
      </c>
      <c r="K228">
        <f t="shared" si="37"/>
        <v>0</v>
      </c>
      <c r="M228">
        <f t="shared" si="38"/>
        <v>0</v>
      </c>
      <c r="N228">
        <f t="shared" si="32"/>
        <v>0</v>
      </c>
      <c r="O228">
        <f t="shared" si="39"/>
        <v>0</v>
      </c>
      <c r="P228" t="str">
        <f t="shared" si="33"/>
        <v>Equity</v>
      </c>
      <c r="Q228" t="s">
        <v>470</v>
      </c>
      <c r="R228" t="s">
        <v>452</v>
      </c>
    </row>
    <row r="229" spans="2:18" ht="12.75">
      <c r="B229">
        <v>3065</v>
      </c>
      <c r="C229" t="s">
        <v>212</v>
      </c>
      <c r="E229">
        <f t="shared" si="34"/>
        <v>0</v>
      </c>
      <c r="F229">
        <f t="shared" si="30"/>
        <v>0</v>
      </c>
      <c r="G229">
        <f t="shared" si="35"/>
        <v>0</v>
      </c>
      <c r="I229">
        <f t="shared" si="36"/>
        <v>0</v>
      </c>
      <c r="J229">
        <f t="shared" si="31"/>
        <v>0</v>
      </c>
      <c r="K229">
        <f t="shared" si="37"/>
        <v>0</v>
      </c>
      <c r="M229">
        <f t="shared" si="38"/>
        <v>0</v>
      </c>
      <c r="N229">
        <f t="shared" si="32"/>
        <v>0</v>
      </c>
      <c r="O229">
        <f t="shared" si="39"/>
        <v>0</v>
      </c>
      <c r="P229" t="str">
        <f t="shared" si="33"/>
        <v>Equity</v>
      </c>
      <c r="Q229" t="s">
        <v>470</v>
      </c>
      <c r="R229" t="s">
        <v>452</v>
      </c>
    </row>
    <row r="230" spans="2:18" ht="12.75">
      <c r="B230">
        <v>4006</v>
      </c>
      <c r="C230" t="s">
        <v>213</v>
      </c>
      <c r="E230">
        <f t="shared" si="34"/>
        <v>0</v>
      </c>
      <c r="F230">
        <f t="shared" si="30"/>
        <v>0</v>
      </c>
      <c r="G230">
        <f t="shared" si="35"/>
        <v>0</v>
      </c>
      <c r="I230">
        <f t="shared" si="36"/>
        <v>0</v>
      </c>
      <c r="J230">
        <f t="shared" si="31"/>
        <v>0</v>
      </c>
      <c r="K230">
        <f t="shared" si="37"/>
        <v>0</v>
      </c>
      <c r="M230">
        <f t="shared" si="38"/>
        <v>0</v>
      </c>
      <c r="N230">
        <f t="shared" si="32"/>
        <v>0</v>
      </c>
      <c r="O230">
        <f t="shared" si="39"/>
        <v>0</v>
      </c>
      <c r="P230" t="str">
        <f t="shared" si="33"/>
        <v>Sales of Electricity</v>
      </c>
      <c r="Q230" t="s">
        <v>471</v>
      </c>
      <c r="R230" t="s">
        <v>455</v>
      </c>
    </row>
    <row r="231" spans="2:18" ht="12.75">
      <c r="B231">
        <v>4010</v>
      </c>
      <c r="C231" t="s">
        <v>214</v>
      </c>
      <c r="E231">
        <f t="shared" si="34"/>
        <v>0</v>
      </c>
      <c r="F231">
        <f t="shared" si="30"/>
        <v>0</v>
      </c>
      <c r="G231">
        <f t="shared" si="35"/>
        <v>0</v>
      </c>
      <c r="I231">
        <f t="shared" si="36"/>
        <v>0</v>
      </c>
      <c r="J231">
        <f t="shared" si="31"/>
        <v>0</v>
      </c>
      <c r="K231">
        <f t="shared" si="37"/>
        <v>0</v>
      </c>
      <c r="M231">
        <f t="shared" si="38"/>
        <v>0</v>
      </c>
      <c r="N231">
        <f t="shared" si="32"/>
        <v>0</v>
      </c>
      <c r="O231">
        <f t="shared" si="39"/>
        <v>0</v>
      </c>
      <c r="P231" t="str">
        <f t="shared" si="33"/>
        <v>Sales of Electricity</v>
      </c>
      <c r="Q231" t="s">
        <v>471</v>
      </c>
      <c r="R231" t="s">
        <v>455</v>
      </c>
    </row>
    <row r="232" spans="2:18" ht="12.75">
      <c r="B232">
        <v>4015</v>
      </c>
      <c r="C232" t="s">
        <v>215</v>
      </c>
      <c r="E232">
        <f t="shared" si="34"/>
        <v>0</v>
      </c>
      <c r="F232">
        <f t="shared" si="30"/>
        <v>0</v>
      </c>
      <c r="G232">
        <f t="shared" si="35"/>
        <v>0</v>
      </c>
      <c r="I232">
        <f t="shared" si="36"/>
        <v>0</v>
      </c>
      <c r="J232">
        <f t="shared" si="31"/>
        <v>0</v>
      </c>
      <c r="K232">
        <f t="shared" si="37"/>
        <v>0</v>
      </c>
      <c r="M232">
        <f t="shared" si="38"/>
        <v>0</v>
      </c>
      <c r="N232">
        <f t="shared" si="32"/>
        <v>0</v>
      </c>
      <c r="O232">
        <f t="shared" si="39"/>
        <v>0</v>
      </c>
      <c r="P232" t="str">
        <f t="shared" si="33"/>
        <v>Sales of Electricity</v>
      </c>
      <c r="Q232" t="s">
        <v>471</v>
      </c>
      <c r="R232" t="s">
        <v>455</v>
      </c>
    </row>
    <row r="233" spans="2:18" ht="12.75">
      <c r="B233">
        <v>4020</v>
      </c>
      <c r="C233" t="s">
        <v>216</v>
      </c>
      <c r="E233">
        <f t="shared" si="34"/>
        <v>0</v>
      </c>
      <c r="F233">
        <f t="shared" si="30"/>
        <v>0</v>
      </c>
      <c r="G233">
        <f t="shared" si="35"/>
        <v>0</v>
      </c>
      <c r="I233">
        <f t="shared" si="36"/>
        <v>0</v>
      </c>
      <c r="J233">
        <f t="shared" si="31"/>
        <v>0</v>
      </c>
      <c r="K233">
        <f t="shared" si="37"/>
        <v>0</v>
      </c>
      <c r="M233">
        <f t="shared" si="38"/>
        <v>0</v>
      </c>
      <c r="N233">
        <f t="shared" si="32"/>
        <v>0</v>
      </c>
      <c r="O233">
        <f t="shared" si="39"/>
        <v>0</v>
      </c>
      <c r="P233" t="str">
        <f t="shared" si="33"/>
        <v>Sales of Electricity</v>
      </c>
      <c r="Q233" t="s">
        <v>471</v>
      </c>
      <c r="R233" t="s">
        <v>455</v>
      </c>
    </row>
    <row r="234" spans="2:18" ht="12.75">
      <c r="B234">
        <v>4025</v>
      </c>
      <c r="C234" t="s">
        <v>217</v>
      </c>
      <c r="E234">
        <f t="shared" si="34"/>
        <v>0</v>
      </c>
      <c r="F234">
        <f t="shared" si="30"/>
        <v>0</v>
      </c>
      <c r="G234">
        <f t="shared" si="35"/>
        <v>0</v>
      </c>
      <c r="I234">
        <f t="shared" si="36"/>
        <v>0</v>
      </c>
      <c r="J234">
        <f t="shared" si="31"/>
        <v>0</v>
      </c>
      <c r="K234">
        <f t="shared" si="37"/>
        <v>0</v>
      </c>
      <c r="M234">
        <f t="shared" si="38"/>
        <v>0</v>
      </c>
      <c r="N234">
        <f t="shared" si="32"/>
        <v>0</v>
      </c>
      <c r="O234">
        <f t="shared" si="39"/>
        <v>0</v>
      </c>
      <c r="P234" t="str">
        <f t="shared" si="33"/>
        <v>Sales of Electricity</v>
      </c>
      <c r="Q234" t="s">
        <v>471</v>
      </c>
      <c r="R234" t="s">
        <v>455</v>
      </c>
    </row>
    <row r="235" spans="2:18" ht="12.75">
      <c r="B235">
        <v>4030</v>
      </c>
      <c r="C235" t="s">
        <v>218</v>
      </c>
      <c r="E235">
        <f t="shared" si="34"/>
        <v>0</v>
      </c>
      <c r="F235">
        <f t="shared" si="30"/>
        <v>0</v>
      </c>
      <c r="G235">
        <f t="shared" si="35"/>
        <v>0</v>
      </c>
      <c r="I235">
        <f t="shared" si="36"/>
        <v>0</v>
      </c>
      <c r="J235">
        <f t="shared" si="31"/>
        <v>0</v>
      </c>
      <c r="K235">
        <f t="shared" si="37"/>
        <v>0</v>
      </c>
      <c r="M235">
        <f t="shared" si="38"/>
        <v>0</v>
      </c>
      <c r="N235">
        <f t="shared" si="32"/>
        <v>0</v>
      </c>
      <c r="O235">
        <f t="shared" si="39"/>
        <v>0</v>
      </c>
      <c r="P235" t="str">
        <f t="shared" si="33"/>
        <v>Sales of Electricity</v>
      </c>
      <c r="Q235" t="s">
        <v>471</v>
      </c>
      <c r="R235" t="s">
        <v>455</v>
      </c>
    </row>
    <row r="236" spans="2:18" ht="12.75">
      <c r="B236">
        <v>4035</v>
      </c>
      <c r="C236" t="s">
        <v>219</v>
      </c>
      <c r="E236">
        <f t="shared" si="34"/>
        <v>0</v>
      </c>
      <c r="F236">
        <f t="shared" si="30"/>
        <v>0</v>
      </c>
      <c r="G236">
        <f t="shared" si="35"/>
        <v>0</v>
      </c>
      <c r="I236">
        <f t="shared" si="36"/>
        <v>0</v>
      </c>
      <c r="J236">
        <f t="shared" si="31"/>
        <v>0</v>
      </c>
      <c r="K236">
        <f t="shared" si="37"/>
        <v>0</v>
      </c>
      <c r="M236">
        <f t="shared" si="38"/>
        <v>0</v>
      </c>
      <c r="N236">
        <f t="shared" si="32"/>
        <v>0</v>
      </c>
      <c r="O236">
        <f t="shared" si="39"/>
        <v>0</v>
      </c>
      <c r="P236" t="str">
        <f t="shared" si="33"/>
        <v>Sales of Electricity</v>
      </c>
      <c r="Q236" t="s">
        <v>471</v>
      </c>
      <c r="R236" t="s">
        <v>455</v>
      </c>
    </row>
    <row r="237" spans="2:18" ht="12.75">
      <c r="B237">
        <v>4040</v>
      </c>
      <c r="C237" t="s">
        <v>220</v>
      </c>
      <c r="E237">
        <f t="shared" si="34"/>
        <v>0</v>
      </c>
      <c r="F237">
        <f t="shared" si="30"/>
        <v>0</v>
      </c>
      <c r="G237">
        <f t="shared" si="35"/>
        <v>0</v>
      </c>
      <c r="I237">
        <f t="shared" si="36"/>
        <v>0</v>
      </c>
      <c r="J237">
        <f t="shared" si="31"/>
        <v>0</v>
      </c>
      <c r="K237">
        <f t="shared" si="37"/>
        <v>0</v>
      </c>
      <c r="M237">
        <f t="shared" si="38"/>
        <v>0</v>
      </c>
      <c r="N237">
        <f t="shared" si="32"/>
        <v>0</v>
      </c>
      <c r="O237">
        <f t="shared" si="39"/>
        <v>0</v>
      </c>
      <c r="P237" t="str">
        <f t="shared" si="33"/>
        <v>Sales of Electricity</v>
      </c>
      <c r="Q237" t="s">
        <v>471</v>
      </c>
      <c r="R237" t="s">
        <v>455</v>
      </c>
    </row>
    <row r="238" spans="2:18" ht="12.75">
      <c r="B238">
        <v>4045</v>
      </c>
      <c r="C238" t="s">
        <v>221</v>
      </c>
      <c r="E238">
        <f t="shared" si="34"/>
        <v>0</v>
      </c>
      <c r="F238">
        <f t="shared" si="30"/>
        <v>0</v>
      </c>
      <c r="G238">
        <f t="shared" si="35"/>
        <v>0</v>
      </c>
      <c r="I238">
        <f t="shared" si="36"/>
        <v>0</v>
      </c>
      <c r="J238">
        <f t="shared" si="31"/>
        <v>0</v>
      </c>
      <c r="K238">
        <f t="shared" si="37"/>
        <v>0</v>
      </c>
      <c r="M238">
        <f t="shared" si="38"/>
        <v>0</v>
      </c>
      <c r="N238">
        <f t="shared" si="32"/>
        <v>0</v>
      </c>
      <c r="O238">
        <f t="shared" si="39"/>
        <v>0</v>
      </c>
      <c r="P238" t="str">
        <f t="shared" si="33"/>
        <v>Sales of Electricity</v>
      </c>
      <c r="Q238" t="s">
        <v>471</v>
      </c>
      <c r="R238" t="s">
        <v>455</v>
      </c>
    </row>
    <row r="239" spans="2:18" ht="12.75">
      <c r="B239">
        <v>4050</v>
      </c>
      <c r="C239" t="s">
        <v>222</v>
      </c>
      <c r="E239">
        <f t="shared" si="34"/>
        <v>0</v>
      </c>
      <c r="F239">
        <f t="shared" si="30"/>
        <v>0</v>
      </c>
      <c r="G239">
        <f t="shared" si="35"/>
        <v>0</v>
      </c>
      <c r="I239">
        <f t="shared" si="36"/>
        <v>0</v>
      </c>
      <c r="J239">
        <f t="shared" si="31"/>
        <v>0</v>
      </c>
      <c r="K239">
        <f t="shared" si="37"/>
        <v>0</v>
      </c>
      <c r="M239">
        <f t="shared" si="38"/>
        <v>0</v>
      </c>
      <c r="N239">
        <f t="shared" si="32"/>
        <v>0</v>
      </c>
      <c r="O239">
        <f t="shared" si="39"/>
        <v>0</v>
      </c>
      <c r="P239" t="str">
        <f t="shared" si="33"/>
        <v>Sales of Electricity</v>
      </c>
      <c r="Q239" t="s">
        <v>471</v>
      </c>
      <c r="R239" t="s">
        <v>455</v>
      </c>
    </row>
    <row r="240" spans="2:18" ht="12.75">
      <c r="B240">
        <v>4055</v>
      </c>
      <c r="C240" t="s">
        <v>223</v>
      </c>
      <c r="E240">
        <f t="shared" si="34"/>
        <v>0</v>
      </c>
      <c r="F240">
        <f t="shared" si="30"/>
        <v>0</v>
      </c>
      <c r="G240">
        <f t="shared" si="35"/>
        <v>0</v>
      </c>
      <c r="I240">
        <f t="shared" si="36"/>
        <v>0</v>
      </c>
      <c r="J240">
        <f t="shared" si="31"/>
        <v>0</v>
      </c>
      <c r="K240">
        <f t="shared" si="37"/>
        <v>0</v>
      </c>
      <c r="M240">
        <f t="shared" si="38"/>
        <v>0</v>
      </c>
      <c r="N240">
        <f t="shared" si="32"/>
        <v>0</v>
      </c>
      <c r="O240">
        <f t="shared" si="39"/>
        <v>0</v>
      </c>
      <c r="P240" t="str">
        <f t="shared" si="33"/>
        <v>Sales of Electricity</v>
      </c>
      <c r="Q240" t="s">
        <v>471</v>
      </c>
      <c r="R240" t="s">
        <v>455</v>
      </c>
    </row>
    <row r="241" spans="2:18" ht="12.75">
      <c r="B241">
        <v>4060</v>
      </c>
      <c r="C241" t="s">
        <v>224</v>
      </c>
      <c r="E241">
        <f t="shared" si="34"/>
        <v>0</v>
      </c>
      <c r="F241">
        <f t="shared" si="30"/>
        <v>0</v>
      </c>
      <c r="G241">
        <f t="shared" si="35"/>
        <v>0</v>
      </c>
      <c r="I241">
        <f t="shared" si="36"/>
        <v>0</v>
      </c>
      <c r="J241">
        <f t="shared" si="31"/>
        <v>0</v>
      </c>
      <c r="K241">
        <f t="shared" si="37"/>
        <v>0</v>
      </c>
      <c r="M241">
        <f t="shared" si="38"/>
        <v>0</v>
      </c>
      <c r="N241">
        <f t="shared" si="32"/>
        <v>0</v>
      </c>
      <c r="O241">
        <f t="shared" si="39"/>
        <v>0</v>
      </c>
      <c r="P241" t="str">
        <f t="shared" si="33"/>
        <v>Sales of Electricity</v>
      </c>
      <c r="Q241" t="s">
        <v>471</v>
      </c>
      <c r="R241" t="s">
        <v>455</v>
      </c>
    </row>
    <row r="242" spans="2:18" ht="12.75">
      <c r="B242">
        <v>4062</v>
      </c>
      <c r="C242" t="s">
        <v>225</v>
      </c>
      <c r="E242">
        <f t="shared" si="34"/>
        <v>0</v>
      </c>
      <c r="F242">
        <f t="shared" si="30"/>
        <v>0</v>
      </c>
      <c r="G242">
        <f t="shared" si="35"/>
        <v>0</v>
      </c>
      <c r="I242">
        <f t="shared" si="36"/>
        <v>0</v>
      </c>
      <c r="J242">
        <f t="shared" si="31"/>
        <v>0</v>
      </c>
      <c r="K242">
        <f t="shared" si="37"/>
        <v>0</v>
      </c>
      <c r="M242">
        <f t="shared" si="38"/>
        <v>0</v>
      </c>
      <c r="N242">
        <f t="shared" si="32"/>
        <v>0</v>
      </c>
      <c r="O242">
        <f t="shared" si="39"/>
        <v>0</v>
      </c>
      <c r="P242" t="str">
        <f t="shared" si="33"/>
        <v>Sales of Electricity</v>
      </c>
      <c r="Q242" t="s">
        <v>471</v>
      </c>
      <c r="R242" t="s">
        <v>455</v>
      </c>
    </row>
    <row r="243" spans="2:18" ht="12.75">
      <c r="B243">
        <v>4064</v>
      </c>
      <c r="C243" t="s">
        <v>227</v>
      </c>
      <c r="E243">
        <f t="shared" si="34"/>
        <v>0</v>
      </c>
      <c r="F243">
        <f>IF($R243="Non-Distribution",D243,0)</f>
        <v>0</v>
      </c>
      <c r="G243">
        <f>+D243-E243-F243</f>
        <v>0</v>
      </c>
      <c r="I243">
        <f t="shared" si="36"/>
        <v>0</v>
      </c>
      <c r="J243">
        <f>IF($R243="Non-Distribution",H243,0)</f>
        <v>0</v>
      </c>
      <c r="K243">
        <f>+H243-I243-J243</f>
        <v>0</v>
      </c>
      <c r="M243">
        <f t="shared" si="38"/>
        <v>0</v>
      </c>
      <c r="N243">
        <f>IF($R243="Non-Distribution",L243,0)</f>
        <v>0</v>
      </c>
      <c r="O243">
        <f>+L243-M243-N243</f>
        <v>0</v>
      </c>
      <c r="P243" t="str">
        <f>Q243&amp;S243</f>
        <v>Sales of Electricity</v>
      </c>
      <c r="Q243" t="s">
        <v>471</v>
      </c>
      <c r="R243" t="s">
        <v>455</v>
      </c>
    </row>
    <row r="244" spans="2:18" ht="12.75">
      <c r="B244">
        <v>4066</v>
      </c>
      <c r="C244" t="s">
        <v>228</v>
      </c>
      <c r="E244">
        <f t="shared" si="34"/>
        <v>0</v>
      </c>
      <c r="F244">
        <f t="shared" si="30"/>
        <v>0</v>
      </c>
      <c r="G244">
        <f t="shared" si="35"/>
        <v>0</v>
      </c>
      <c r="I244">
        <f t="shared" si="36"/>
        <v>0</v>
      </c>
      <c r="J244">
        <f t="shared" si="31"/>
        <v>0</v>
      </c>
      <c r="K244">
        <f t="shared" si="37"/>
        <v>0</v>
      </c>
      <c r="M244">
        <f t="shared" si="38"/>
        <v>0</v>
      </c>
      <c r="N244">
        <f t="shared" si="32"/>
        <v>0</v>
      </c>
      <c r="O244">
        <f t="shared" si="39"/>
        <v>0</v>
      </c>
      <c r="P244" t="str">
        <f t="shared" si="33"/>
        <v>Sales of Electricity</v>
      </c>
      <c r="Q244" t="s">
        <v>471</v>
      </c>
      <c r="R244" t="s">
        <v>455</v>
      </c>
    </row>
    <row r="245" spans="2:18" ht="12.75">
      <c r="B245">
        <v>4068</v>
      </c>
      <c r="C245" t="s">
        <v>229</v>
      </c>
      <c r="E245">
        <f t="shared" si="34"/>
        <v>0</v>
      </c>
      <c r="F245">
        <f t="shared" si="30"/>
        <v>0</v>
      </c>
      <c r="G245">
        <f t="shared" si="35"/>
        <v>0</v>
      </c>
      <c r="I245">
        <f t="shared" si="36"/>
        <v>0</v>
      </c>
      <c r="J245">
        <f t="shared" si="31"/>
        <v>0</v>
      </c>
      <c r="K245">
        <f t="shared" si="37"/>
        <v>0</v>
      </c>
      <c r="M245">
        <f t="shared" si="38"/>
        <v>0</v>
      </c>
      <c r="N245">
        <f t="shared" si="32"/>
        <v>0</v>
      </c>
      <c r="O245">
        <f t="shared" si="39"/>
        <v>0</v>
      </c>
      <c r="P245" t="str">
        <f t="shared" si="33"/>
        <v>Sales of Electricity</v>
      </c>
      <c r="Q245" t="s">
        <v>471</v>
      </c>
      <c r="R245" t="s">
        <v>455</v>
      </c>
    </row>
    <row r="246" spans="2:18" ht="12.75">
      <c r="B246">
        <v>4080</v>
      </c>
      <c r="C246" t="s">
        <v>230</v>
      </c>
      <c r="E246">
        <f t="shared" si="34"/>
        <v>0</v>
      </c>
      <c r="F246">
        <f t="shared" si="30"/>
        <v>0</v>
      </c>
      <c r="G246">
        <f t="shared" si="35"/>
        <v>0</v>
      </c>
      <c r="I246">
        <f t="shared" si="36"/>
        <v>0</v>
      </c>
      <c r="J246">
        <f t="shared" si="31"/>
        <v>0</v>
      </c>
      <c r="K246">
        <f t="shared" si="37"/>
        <v>0</v>
      </c>
      <c r="M246">
        <f t="shared" si="38"/>
        <v>0</v>
      </c>
      <c r="N246">
        <f t="shared" si="32"/>
        <v>0</v>
      </c>
      <c r="O246">
        <f t="shared" si="39"/>
        <v>0</v>
      </c>
      <c r="P246" t="str">
        <f t="shared" si="33"/>
        <v>Distribution Services Revenue</v>
      </c>
      <c r="Q246" t="s">
        <v>230</v>
      </c>
      <c r="R246" t="s">
        <v>455</v>
      </c>
    </row>
    <row r="247" spans="2:18" ht="12.75">
      <c r="B247">
        <v>4082</v>
      </c>
      <c r="C247" t="s">
        <v>231</v>
      </c>
      <c r="E247">
        <f t="shared" si="34"/>
        <v>0</v>
      </c>
      <c r="F247">
        <f t="shared" si="30"/>
        <v>0</v>
      </c>
      <c r="G247">
        <f t="shared" si="35"/>
        <v>0</v>
      </c>
      <c r="I247">
        <f t="shared" si="36"/>
        <v>0</v>
      </c>
      <c r="J247">
        <f t="shared" si="31"/>
        <v>0</v>
      </c>
      <c r="K247">
        <f t="shared" si="37"/>
        <v>0</v>
      </c>
      <c r="M247">
        <f t="shared" si="38"/>
        <v>0</v>
      </c>
      <c r="N247">
        <f t="shared" si="32"/>
        <v>0</v>
      </c>
      <c r="O247">
        <f t="shared" si="39"/>
        <v>0</v>
      </c>
      <c r="P247" t="str">
        <f t="shared" si="33"/>
        <v>Other Distribution Revenue</v>
      </c>
      <c r="Q247" t="s">
        <v>472</v>
      </c>
      <c r="R247" t="s">
        <v>455</v>
      </c>
    </row>
    <row r="248" spans="2:18" ht="12.75">
      <c r="B248">
        <v>4084</v>
      </c>
      <c r="C248" t="s">
        <v>232</v>
      </c>
      <c r="E248">
        <f t="shared" si="34"/>
        <v>0</v>
      </c>
      <c r="F248">
        <f t="shared" si="30"/>
        <v>0</v>
      </c>
      <c r="G248">
        <f t="shared" si="35"/>
        <v>0</v>
      </c>
      <c r="I248">
        <f t="shared" si="36"/>
        <v>0</v>
      </c>
      <c r="J248">
        <f t="shared" si="31"/>
        <v>0</v>
      </c>
      <c r="K248">
        <f t="shared" si="37"/>
        <v>0</v>
      </c>
      <c r="M248">
        <f t="shared" si="38"/>
        <v>0</v>
      </c>
      <c r="N248">
        <f t="shared" si="32"/>
        <v>0</v>
      </c>
      <c r="O248">
        <f t="shared" si="39"/>
        <v>0</v>
      </c>
      <c r="P248" t="str">
        <f t="shared" si="33"/>
        <v>Other Distribution Revenue</v>
      </c>
      <c r="Q248" t="s">
        <v>472</v>
      </c>
      <c r="R248" t="s">
        <v>455</v>
      </c>
    </row>
    <row r="249" spans="2:18" ht="12.75">
      <c r="B249">
        <v>4090</v>
      </c>
      <c r="C249" t="s">
        <v>233</v>
      </c>
      <c r="E249">
        <f t="shared" si="34"/>
        <v>0</v>
      </c>
      <c r="F249">
        <f t="shared" si="30"/>
        <v>0</v>
      </c>
      <c r="G249">
        <f t="shared" si="35"/>
        <v>0</v>
      </c>
      <c r="I249">
        <f t="shared" si="36"/>
        <v>0</v>
      </c>
      <c r="J249">
        <f t="shared" si="31"/>
        <v>0</v>
      </c>
      <c r="K249">
        <f t="shared" si="37"/>
        <v>0</v>
      </c>
      <c r="M249">
        <f t="shared" si="38"/>
        <v>0</v>
      </c>
      <c r="N249">
        <f t="shared" si="32"/>
        <v>0</v>
      </c>
      <c r="O249">
        <f t="shared" si="39"/>
        <v>0</v>
      </c>
      <c r="P249" t="str">
        <f t="shared" si="33"/>
        <v>Other Distribution Revenue</v>
      </c>
      <c r="Q249" t="s">
        <v>472</v>
      </c>
      <c r="R249" t="s">
        <v>455</v>
      </c>
    </row>
    <row r="250" spans="2:18" ht="12.75">
      <c r="B250">
        <v>4105</v>
      </c>
      <c r="C250" t="s">
        <v>234</v>
      </c>
      <c r="E250">
        <f t="shared" si="34"/>
        <v>0</v>
      </c>
      <c r="F250">
        <f t="shared" si="30"/>
        <v>0</v>
      </c>
      <c r="G250">
        <f t="shared" si="35"/>
        <v>0</v>
      </c>
      <c r="I250">
        <f t="shared" si="36"/>
        <v>0</v>
      </c>
      <c r="J250">
        <f t="shared" si="31"/>
        <v>0</v>
      </c>
      <c r="K250">
        <f t="shared" si="37"/>
        <v>0</v>
      </c>
      <c r="M250">
        <f t="shared" si="38"/>
        <v>0</v>
      </c>
      <c r="N250">
        <f t="shared" si="32"/>
        <v>0</v>
      </c>
      <c r="O250">
        <f t="shared" si="39"/>
        <v>0</v>
      </c>
      <c r="P250" t="str">
        <f t="shared" si="33"/>
        <v>Other Revenue - Unclassified</v>
      </c>
      <c r="Q250" t="s">
        <v>473</v>
      </c>
      <c r="R250" t="s">
        <v>455</v>
      </c>
    </row>
    <row r="251" spans="2:18" ht="12.75">
      <c r="B251">
        <v>4110</v>
      </c>
      <c r="C251" t="s">
        <v>235</v>
      </c>
      <c r="E251">
        <f t="shared" si="34"/>
        <v>0</v>
      </c>
      <c r="F251">
        <f t="shared" si="30"/>
        <v>0</v>
      </c>
      <c r="G251">
        <f t="shared" si="35"/>
        <v>0</v>
      </c>
      <c r="I251">
        <f t="shared" si="36"/>
        <v>0</v>
      </c>
      <c r="J251">
        <f t="shared" si="31"/>
        <v>0</v>
      </c>
      <c r="K251">
        <f t="shared" si="37"/>
        <v>0</v>
      </c>
      <c r="M251">
        <f t="shared" si="38"/>
        <v>0</v>
      </c>
      <c r="N251">
        <f t="shared" si="32"/>
        <v>0</v>
      </c>
      <c r="O251">
        <f t="shared" si="39"/>
        <v>0</v>
      </c>
      <c r="P251" t="str">
        <f t="shared" si="33"/>
        <v>Other Revenue - Unclassified</v>
      </c>
      <c r="Q251" t="s">
        <v>473</v>
      </c>
      <c r="R251" t="s">
        <v>455</v>
      </c>
    </row>
    <row r="252" spans="2:18" ht="12.75">
      <c r="B252">
        <v>4205</v>
      </c>
      <c r="C252" t="s">
        <v>236</v>
      </c>
      <c r="E252">
        <f t="shared" si="34"/>
        <v>0</v>
      </c>
      <c r="F252">
        <f t="shared" si="30"/>
        <v>0</v>
      </c>
      <c r="G252">
        <f t="shared" si="35"/>
        <v>0</v>
      </c>
      <c r="I252">
        <f t="shared" si="36"/>
        <v>0</v>
      </c>
      <c r="J252">
        <f t="shared" si="31"/>
        <v>0</v>
      </c>
      <c r="K252">
        <f t="shared" si="37"/>
        <v>0</v>
      </c>
      <c r="M252">
        <f t="shared" si="38"/>
        <v>0</v>
      </c>
      <c r="N252">
        <f t="shared" si="32"/>
        <v>0</v>
      </c>
      <c r="O252">
        <f t="shared" si="39"/>
        <v>0</v>
      </c>
      <c r="P252" t="str">
        <f t="shared" si="33"/>
        <v>Other Distribution Revenue</v>
      </c>
      <c r="Q252" t="s">
        <v>472</v>
      </c>
      <c r="R252" t="s">
        <v>455</v>
      </c>
    </row>
    <row r="253" spans="2:18" ht="12.75">
      <c r="B253">
        <v>4210</v>
      </c>
      <c r="C253" t="s">
        <v>237</v>
      </c>
      <c r="E253">
        <f t="shared" si="34"/>
        <v>0</v>
      </c>
      <c r="F253">
        <f t="shared" si="30"/>
        <v>0</v>
      </c>
      <c r="G253">
        <f t="shared" si="35"/>
        <v>0</v>
      </c>
      <c r="I253">
        <f t="shared" si="36"/>
        <v>0</v>
      </c>
      <c r="J253">
        <f t="shared" si="31"/>
        <v>0</v>
      </c>
      <c r="K253">
        <f t="shared" si="37"/>
        <v>0</v>
      </c>
      <c r="M253">
        <f t="shared" si="38"/>
        <v>0</v>
      </c>
      <c r="N253">
        <f t="shared" si="32"/>
        <v>0</v>
      </c>
      <c r="O253">
        <f t="shared" si="39"/>
        <v>0</v>
      </c>
      <c r="P253" t="str">
        <f t="shared" si="33"/>
        <v>Other Distribution Revenue</v>
      </c>
      <c r="Q253" t="s">
        <v>472</v>
      </c>
      <c r="R253" t="s">
        <v>455</v>
      </c>
    </row>
    <row r="254" spans="2:18" ht="12.75">
      <c r="B254">
        <v>4215</v>
      </c>
      <c r="C254" t="s">
        <v>238</v>
      </c>
      <c r="E254">
        <f t="shared" si="34"/>
        <v>0</v>
      </c>
      <c r="F254">
        <f t="shared" si="30"/>
        <v>0</v>
      </c>
      <c r="G254">
        <f t="shared" si="35"/>
        <v>0</v>
      </c>
      <c r="I254">
        <f t="shared" si="36"/>
        <v>0</v>
      </c>
      <c r="J254">
        <f t="shared" si="31"/>
        <v>0</v>
      </c>
      <c r="K254">
        <f t="shared" si="37"/>
        <v>0</v>
      </c>
      <c r="M254">
        <f t="shared" si="38"/>
        <v>0</v>
      </c>
      <c r="N254">
        <f t="shared" si="32"/>
        <v>0</v>
      </c>
      <c r="O254">
        <f t="shared" si="39"/>
        <v>0</v>
      </c>
      <c r="P254" t="str">
        <f t="shared" si="33"/>
        <v>Other Distribution Revenue</v>
      </c>
      <c r="Q254" t="s">
        <v>472</v>
      </c>
      <c r="R254" t="s">
        <v>455</v>
      </c>
    </row>
    <row r="255" spans="2:18" ht="12.75">
      <c r="B255">
        <v>4220</v>
      </c>
      <c r="C255" t="s">
        <v>239</v>
      </c>
      <c r="E255">
        <f t="shared" si="34"/>
        <v>0</v>
      </c>
      <c r="F255">
        <f t="shared" si="30"/>
        <v>0</v>
      </c>
      <c r="G255">
        <f t="shared" si="35"/>
        <v>0</v>
      </c>
      <c r="I255">
        <f t="shared" si="36"/>
        <v>0</v>
      </c>
      <c r="J255">
        <f t="shared" si="31"/>
        <v>0</v>
      </c>
      <c r="K255">
        <f t="shared" si="37"/>
        <v>0</v>
      </c>
      <c r="M255">
        <f t="shared" si="38"/>
        <v>0</v>
      </c>
      <c r="N255">
        <f t="shared" si="32"/>
        <v>0</v>
      </c>
      <c r="O255">
        <f t="shared" si="39"/>
        <v>0</v>
      </c>
      <c r="P255" t="str">
        <f t="shared" si="33"/>
        <v>Other Distribution Revenue</v>
      </c>
      <c r="Q255" t="s">
        <v>472</v>
      </c>
      <c r="R255" t="s">
        <v>455</v>
      </c>
    </row>
    <row r="256" spans="2:18" ht="12.75">
      <c r="B256">
        <v>4225</v>
      </c>
      <c r="C256" t="s">
        <v>240</v>
      </c>
      <c r="E256">
        <f t="shared" si="34"/>
        <v>0</v>
      </c>
      <c r="F256">
        <f t="shared" si="30"/>
        <v>0</v>
      </c>
      <c r="G256">
        <f t="shared" si="35"/>
        <v>0</v>
      </c>
      <c r="I256">
        <f t="shared" si="36"/>
        <v>0</v>
      </c>
      <c r="J256">
        <f t="shared" si="31"/>
        <v>0</v>
      </c>
      <c r="K256">
        <f t="shared" si="37"/>
        <v>0</v>
      </c>
      <c r="M256">
        <f t="shared" si="38"/>
        <v>0</v>
      </c>
      <c r="N256">
        <f t="shared" si="32"/>
        <v>0</v>
      </c>
      <c r="O256">
        <f t="shared" si="39"/>
        <v>0</v>
      </c>
      <c r="P256" t="str">
        <f t="shared" si="33"/>
        <v>Late Payment Charges</v>
      </c>
      <c r="Q256" t="s">
        <v>240</v>
      </c>
      <c r="R256" t="s">
        <v>455</v>
      </c>
    </row>
    <row r="257" spans="2:18" ht="12.75">
      <c r="B257">
        <v>4230</v>
      </c>
      <c r="C257" t="s">
        <v>241</v>
      </c>
      <c r="E257">
        <f t="shared" si="34"/>
        <v>0</v>
      </c>
      <c r="F257">
        <f t="shared" si="30"/>
        <v>0</v>
      </c>
      <c r="G257">
        <f t="shared" si="35"/>
        <v>0</v>
      </c>
      <c r="I257">
        <f t="shared" si="36"/>
        <v>0</v>
      </c>
      <c r="J257">
        <f t="shared" si="31"/>
        <v>0</v>
      </c>
      <c r="K257">
        <f t="shared" si="37"/>
        <v>0</v>
      </c>
      <c r="M257">
        <f t="shared" si="38"/>
        <v>0</v>
      </c>
      <c r="N257">
        <f t="shared" si="32"/>
        <v>0</v>
      </c>
      <c r="O257">
        <f t="shared" si="39"/>
        <v>0</v>
      </c>
      <c r="P257" t="str">
        <f t="shared" si="33"/>
        <v>Other Revenue - Unclassified</v>
      </c>
      <c r="Q257" t="s">
        <v>473</v>
      </c>
      <c r="R257" t="s">
        <v>452</v>
      </c>
    </row>
    <row r="258" spans="2:18" ht="12.75">
      <c r="B258">
        <v>4235</v>
      </c>
      <c r="C258" t="s">
        <v>242</v>
      </c>
      <c r="E258">
        <f t="shared" si="34"/>
        <v>0</v>
      </c>
      <c r="F258">
        <f t="shared" si="30"/>
        <v>0</v>
      </c>
      <c r="G258">
        <f t="shared" si="35"/>
        <v>0</v>
      </c>
      <c r="I258">
        <f t="shared" si="36"/>
        <v>0</v>
      </c>
      <c r="J258">
        <f t="shared" si="31"/>
        <v>0</v>
      </c>
      <c r="K258">
        <f t="shared" si="37"/>
        <v>0</v>
      </c>
      <c r="M258">
        <f t="shared" si="38"/>
        <v>0</v>
      </c>
      <c r="N258">
        <f t="shared" si="32"/>
        <v>0</v>
      </c>
      <c r="O258">
        <f t="shared" si="39"/>
        <v>0</v>
      </c>
      <c r="P258" t="str">
        <f t="shared" si="33"/>
        <v>Specific Service Charges</v>
      </c>
      <c r="Q258" t="s">
        <v>474</v>
      </c>
      <c r="R258" t="s">
        <v>455</v>
      </c>
    </row>
    <row r="259" spans="2:18" ht="12.75">
      <c r="B259">
        <v>4240</v>
      </c>
      <c r="C259" t="s">
        <v>243</v>
      </c>
      <c r="E259">
        <f t="shared" si="34"/>
        <v>0</v>
      </c>
      <c r="F259">
        <f t="shared" si="30"/>
        <v>0</v>
      </c>
      <c r="G259">
        <f t="shared" si="35"/>
        <v>0</v>
      </c>
      <c r="I259">
        <f t="shared" si="36"/>
        <v>0</v>
      </c>
      <c r="J259">
        <f t="shared" si="31"/>
        <v>0</v>
      </c>
      <c r="K259">
        <f t="shared" si="37"/>
        <v>0</v>
      </c>
      <c r="M259">
        <f t="shared" si="38"/>
        <v>0</v>
      </c>
      <c r="N259">
        <f t="shared" si="32"/>
        <v>0</v>
      </c>
      <c r="O259">
        <f t="shared" si="39"/>
        <v>0</v>
      </c>
      <c r="P259" t="str">
        <f t="shared" si="33"/>
        <v>Other Distribution Revenue</v>
      </c>
      <c r="Q259" t="s">
        <v>472</v>
      </c>
      <c r="R259" t="s">
        <v>455</v>
      </c>
    </row>
    <row r="260" spans="2:18" ht="12.75">
      <c r="B260">
        <v>4245</v>
      </c>
      <c r="C260" t="s">
        <v>244</v>
      </c>
      <c r="E260">
        <f t="shared" si="34"/>
        <v>0</v>
      </c>
      <c r="F260">
        <f t="shared" si="30"/>
        <v>0</v>
      </c>
      <c r="G260">
        <f t="shared" si="35"/>
        <v>0</v>
      </c>
      <c r="I260">
        <f t="shared" si="36"/>
        <v>0</v>
      </c>
      <c r="J260">
        <f t="shared" si="31"/>
        <v>0</v>
      </c>
      <c r="K260">
        <f t="shared" si="37"/>
        <v>0</v>
      </c>
      <c r="M260">
        <f t="shared" si="38"/>
        <v>0</v>
      </c>
      <c r="N260">
        <f t="shared" si="32"/>
        <v>0</v>
      </c>
      <c r="O260">
        <f t="shared" si="39"/>
        <v>0</v>
      </c>
      <c r="P260" t="str">
        <f t="shared" si="33"/>
        <v>Other Distribution Revenue</v>
      </c>
      <c r="Q260" t="s">
        <v>472</v>
      </c>
      <c r="R260" t="s">
        <v>455</v>
      </c>
    </row>
    <row r="261" spans="2:18" ht="12.75">
      <c r="B261">
        <v>4305</v>
      </c>
      <c r="C261" t="s">
        <v>245</v>
      </c>
      <c r="E261">
        <f t="shared" si="34"/>
        <v>0</v>
      </c>
      <c r="F261">
        <f t="shared" si="30"/>
        <v>0</v>
      </c>
      <c r="G261">
        <f t="shared" si="35"/>
        <v>0</v>
      </c>
      <c r="I261">
        <f t="shared" si="36"/>
        <v>0</v>
      </c>
      <c r="J261">
        <f t="shared" si="31"/>
        <v>0</v>
      </c>
      <c r="K261">
        <f t="shared" si="37"/>
        <v>0</v>
      </c>
      <c r="M261">
        <f t="shared" si="38"/>
        <v>0</v>
      </c>
      <c r="N261">
        <f t="shared" si="32"/>
        <v>0</v>
      </c>
      <c r="O261">
        <f t="shared" si="39"/>
        <v>0</v>
      </c>
      <c r="P261" t="str">
        <f t="shared" si="33"/>
        <v>Other Income &amp; Deductions</v>
      </c>
      <c r="Q261" t="s">
        <v>475</v>
      </c>
      <c r="R261" t="s">
        <v>452</v>
      </c>
    </row>
    <row r="262" spans="2:18" ht="12.75">
      <c r="B262">
        <v>4310</v>
      </c>
      <c r="C262" t="s">
        <v>246</v>
      </c>
      <c r="E262">
        <f t="shared" si="34"/>
        <v>0</v>
      </c>
      <c r="F262">
        <f t="shared" si="30"/>
        <v>0</v>
      </c>
      <c r="G262">
        <f t="shared" si="35"/>
        <v>0</v>
      </c>
      <c r="I262">
        <f t="shared" si="36"/>
        <v>0</v>
      </c>
      <c r="J262">
        <f t="shared" si="31"/>
        <v>0</v>
      </c>
      <c r="K262">
        <f t="shared" si="37"/>
        <v>0</v>
      </c>
      <c r="M262">
        <f t="shared" si="38"/>
        <v>0</v>
      </c>
      <c r="N262">
        <f t="shared" si="32"/>
        <v>0</v>
      </c>
      <c r="O262">
        <f t="shared" si="39"/>
        <v>0</v>
      </c>
      <c r="P262" t="str">
        <f t="shared" si="33"/>
        <v>Other Income &amp; Deductions</v>
      </c>
      <c r="Q262" t="s">
        <v>475</v>
      </c>
      <c r="R262" t="s">
        <v>452</v>
      </c>
    </row>
    <row r="263" spans="2:18" ht="12.75">
      <c r="B263">
        <v>4315</v>
      </c>
      <c r="C263" t="s">
        <v>247</v>
      </c>
      <c r="E263">
        <f t="shared" si="34"/>
        <v>0</v>
      </c>
      <c r="F263">
        <f t="shared" si="30"/>
        <v>0</v>
      </c>
      <c r="G263">
        <f t="shared" si="35"/>
        <v>0</v>
      </c>
      <c r="I263">
        <f t="shared" si="36"/>
        <v>0</v>
      </c>
      <c r="J263">
        <f t="shared" si="31"/>
        <v>0</v>
      </c>
      <c r="K263">
        <f t="shared" si="37"/>
        <v>0</v>
      </c>
      <c r="M263">
        <f t="shared" si="38"/>
        <v>0</v>
      </c>
      <c r="N263">
        <f t="shared" si="32"/>
        <v>0</v>
      </c>
      <c r="O263">
        <f t="shared" si="39"/>
        <v>0</v>
      </c>
      <c r="P263" t="str">
        <f t="shared" si="33"/>
        <v>Other Income &amp; Deductions</v>
      </c>
      <c r="Q263" t="s">
        <v>475</v>
      </c>
      <c r="R263" t="s">
        <v>452</v>
      </c>
    </row>
    <row r="264" spans="2:18" ht="12.75">
      <c r="B264">
        <v>4320</v>
      </c>
      <c r="C264" t="s">
        <v>248</v>
      </c>
      <c r="E264">
        <f t="shared" si="34"/>
        <v>0</v>
      </c>
      <c r="F264">
        <f t="shared" si="30"/>
        <v>0</v>
      </c>
      <c r="G264">
        <f t="shared" si="35"/>
        <v>0</v>
      </c>
      <c r="I264">
        <f t="shared" si="36"/>
        <v>0</v>
      </c>
      <c r="J264">
        <f t="shared" si="31"/>
        <v>0</v>
      </c>
      <c r="K264">
        <f t="shared" si="37"/>
        <v>0</v>
      </c>
      <c r="M264">
        <f t="shared" si="38"/>
        <v>0</v>
      </c>
      <c r="N264">
        <f t="shared" si="32"/>
        <v>0</v>
      </c>
      <c r="O264">
        <f t="shared" si="39"/>
        <v>0</v>
      </c>
      <c r="P264" t="str">
        <f t="shared" si="33"/>
        <v>Other Income &amp; Deductions</v>
      </c>
      <c r="Q264" t="s">
        <v>475</v>
      </c>
      <c r="R264" t="s">
        <v>452</v>
      </c>
    </row>
    <row r="265" spans="2:18" ht="12.75">
      <c r="B265">
        <v>4325</v>
      </c>
      <c r="C265" t="s">
        <v>249</v>
      </c>
      <c r="E265">
        <f t="shared" si="34"/>
        <v>0</v>
      </c>
      <c r="F265">
        <f t="shared" si="30"/>
        <v>0</v>
      </c>
      <c r="G265">
        <f t="shared" si="35"/>
        <v>0</v>
      </c>
      <c r="I265">
        <f t="shared" si="36"/>
        <v>0</v>
      </c>
      <c r="J265">
        <f t="shared" si="31"/>
        <v>0</v>
      </c>
      <c r="K265">
        <f t="shared" si="37"/>
        <v>0</v>
      </c>
      <c r="M265">
        <f t="shared" si="38"/>
        <v>0</v>
      </c>
      <c r="N265">
        <f t="shared" si="32"/>
        <v>0</v>
      </c>
      <c r="O265">
        <f t="shared" si="39"/>
        <v>0</v>
      </c>
      <c r="P265" t="str">
        <f t="shared" si="33"/>
        <v>Other Income &amp; Deductions</v>
      </c>
      <c r="Q265" t="s">
        <v>475</v>
      </c>
      <c r="R265" t="s">
        <v>452</v>
      </c>
    </row>
    <row r="266" spans="2:18" ht="12.75">
      <c r="B266">
        <v>4330</v>
      </c>
      <c r="C266" t="s">
        <v>250</v>
      </c>
      <c r="E266">
        <f t="shared" si="34"/>
        <v>0</v>
      </c>
      <c r="F266">
        <f aca="true" t="shared" si="40" ref="F266:F329">IF($R266="Non-Distribution",D266,0)</f>
        <v>0</v>
      </c>
      <c r="G266">
        <f t="shared" si="35"/>
        <v>0</v>
      </c>
      <c r="I266">
        <f t="shared" si="36"/>
        <v>0</v>
      </c>
      <c r="J266">
        <f aca="true" t="shared" si="41" ref="J266:J329">IF($R266="Non-Distribution",H266,0)</f>
        <v>0</v>
      </c>
      <c r="K266">
        <f t="shared" si="37"/>
        <v>0</v>
      </c>
      <c r="M266">
        <f t="shared" si="38"/>
        <v>0</v>
      </c>
      <c r="N266">
        <f t="shared" si="32"/>
        <v>0</v>
      </c>
      <c r="O266">
        <f t="shared" si="39"/>
        <v>0</v>
      </c>
      <c r="P266" t="str">
        <f t="shared" si="33"/>
        <v>Other Income &amp; Deductions</v>
      </c>
      <c r="Q266" t="s">
        <v>475</v>
      </c>
      <c r="R266" t="s">
        <v>452</v>
      </c>
    </row>
    <row r="267" spans="2:18" ht="12.75">
      <c r="B267">
        <v>4335</v>
      </c>
      <c r="C267" t="s">
        <v>251</v>
      </c>
      <c r="E267">
        <f t="shared" si="34"/>
        <v>0</v>
      </c>
      <c r="F267">
        <f t="shared" si="40"/>
        <v>0</v>
      </c>
      <c r="G267">
        <f t="shared" si="35"/>
        <v>0</v>
      </c>
      <c r="I267">
        <f t="shared" si="36"/>
        <v>0</v>
      </c>
      <c r="J267">
        <f t="shared" si="41"/>
        <v>0</v>
      </c>
      <c r="K267">
        <f t="shared" si="37"/>
        <v>0</v>
      </c>
      <c r="M267">
        <f t="shared" si="38"/>
        <v>0</v>
      </c>
      <c r="N267">
        <f t="shared" si="32"/>
        <v>0</v>
      </c>
      <c r="O267">
        <f t="shared" si="39"/>
        <v>0</v>
      </c>
      <c r="P267" t="str">
        <f t="shared" si="33"/>
        <v>Other Income &amp; Deductions</v>
      </c>
      <c r="Q267" t="s">
        <v>475</v>
      </c>
      <c r="R267" t="s">
        <v>452</v>
      </c>
    </row>
    <row r="268" spans="2:18" ht="12.75">
      <c r="B268">
        <v>4340</v>
      </c>
      <c r="C268" t="s">
        <v>252</v>
      </c>
      <c r="E268">
        <f t="shared" si="34"/>
        <v>0</v>
      </c>
      <c r="F268">
        <f t="shared" si="40"/>
        <v>0</v>
      </c>
      <c r="G268">
        <f t="shared" si="35"/>
        <v>0</v>
      </c>
      <c r="I268">
        <f t="shared" si="36"/>
        <v>0</v>
      </c>
      <c r="J268">
        <f t="shared" si="41"/>
        <v>0</v>
      </c>
      <c r="K268">
        <f t="shared" si="37"/>
        <v>0</v>
      </c>
      <c r="M268">
        <f t="shared" si="38"/>
        <v>0</v>
      </c>
      <c r="N268">
        <f t="shared" si="32"/>
        <v>0</v>
      </c>
      <c r="O268">
        <f t="shared" si="39"/>
        <v>0</v>
      </c>
      <c r="P268" t="str">
        <f t="shared" si="33"/>
        <v>Other Income &amp; Deductions</v>
      </c>
      <c r="Q268" t="s">
        <v>475</v>
      </c>
      <c r="R268" t="s">
        <v>452</v>
      </c>
    </row>
    <row r="269" spans="2:18" ht="12.75">
      <c r="B269">
        <v>4345</v>
      </c>
      <c r="C269" t="s">
        <v>253</v>
      </c>
      <c r="E269">
        <f t="shared" si="34"/>
        <v>0</v>
      </c>
      <c r="F269">
        <f t="shared" si="40"/>
        <v>0</v>
      </c>
      <c r="G269">
        <f t="shared" si="35"/>
        <v>0</v>
      </c>
      <c r="I269">
        <f t="shared" si="36"/>
        <v>0</v>
      </c>
      <c r="J269">
        <f t="shared" si="41"/>
        <v>0</v>
      </c>
      <c r="K269">
        <f t="shared" si="37"/>
        <v>0</v>
      </c>
      <c r="M269">
        <f t="shared" si="38"/>
        <v>0</v>
      </c>
      <c r="N269">
        <f t="shared" si="32"/>
        <v>0</v>
      </c>
      <c r="O269">
        <f t="shared" si="39"/>
        <v>0</v>
      </c>
      <c r="P269" t="str">
        <f t="shared" si="33"/>
        <v>Other Income &amp; Deductions</v>
      </c>
      <c r="Q269" t="s">
        <v>475</v>
      </c>
      <c r="R269" t="s">
        <v>452</v>
      </c>
    </row>
    <row r="270" spans="2:18" ht="12.75">
      <c r="B270">
        <v>4350</v>
      </c>
      <c r="C270" t="s">
        <v>254</v>
      </c>
      <c r="E270">
        <f t="shared" si="34"/>
        <v>0</v>
      </c>
      <c r="F270">
        <f t="shared" si="40"/>
        <v>0</v>
      </c>
      <c r="G270">
        <f t="shared" si="35"/>
        <v>0</v>
      </c>
      <c r="I270">
        <f t="shared" si="36"/>
        <v>0</v>
      </c>
      <c r="J270">
        <f t="shared" si="41"/>
        <v>0</v>
      </c>
      <c r="K270">
        <f t="shared" si="37"/>
        <v>0</v>
      </c>
      <c r="M270">
        <f t="shared" si="38"/>
        <v>0</v>
      </c>
      <c r="N270">
        <f t="shared" si="32"/>
        <v>0</v>
      </c>
      <c r="O270">
        <f t="shared" si="39"/>
        <v>0</v>
      </c>
      <c r="P270" t="str">
        <f t="shared" si="33"/>
        <v>Other Income &amp; Deductions</v>
      </c>
      <c r="Q270" t="s">
        <v>475</v>
      </c>
      <c r="R270" t="s">
        <v>452</v>
      </c>
    </row>
    <row r="271" spans="2:18" ht="12.75">
      <c r="B271">
        <v>4355</v>
      </c>
      <c r="C271" t="s">
        <v>255</v>
      </c>
      <c r="E271">
        <f t="shared" si="34"/>
        <v>0</v>
      </c>
      <c r="F271">
        <f t="shared" si="40"/>
        <v>0</v>
      </c>
      <c r="G271">
        <f t="shared" si="35"/>
        <v>0</v>
      </c>
      <c r="I271">
        <f t="shared" si="36"/>
        <v>0</v>
      </c>
      <c r="J271">
        <f t="shared" si="41"/>
        <v>0</v>
      </c>
      <c r="K271">
        <f t="shared" si="37"/>
        <v>0</v>
      </c>
      <c r="M271">
        <f t="shared" si="38"/>
        <v>0</v>
      </c>
      <c r="N271">
        <f t="shared" si="32"/>
        <v>0</v>
      </c>
      <c r="O271">
        <f t="shared" si="39"/>
        <v>0</v>
      </c>
      <c r="P271" t="str">
        <f t="shared" si="33"/>
        <v>Other Income &amp; Deductions</v>
      </c>
      <c r="Q271" t="s">
        <v>475</v>
      </c>
      <c r="R271" t="s">
        <v>452</v>
      </c>
    </row>
    <row r="272" spans="2:18" ht="12.75">
      <c r="B272">
        <v>4360</v>
      </c>
      <c r="C272" t="s">
        <v>256</v>
      </c>
      <c r="E272">
        <f t="shared" si="34"/>
        <v>0</v>
      </c>
      <c r="F272">
        <f t="shared" si="40"/>
        <v>0</v>
      </c>
      <c r="G272">
        <f t="shared" si="35"/>
        <v>0</v>
      </c>
      <c r="I272">
        <f t="shared" si="36"/>
        <v>0</v>
      </c>
      <c r="J272">
        <f t="shared" si="41"/>
        <v>0</v>
      </c>
      <c r="K272">
        <f t="shared" si="37"/>
        <v>0</v>
      </c>
      <c r="M272">
        <f t="shared" si="38"/>
        <v>0</v>
      </c>
      <c r="N272">
        <f t="shared" si="32"/>
        <v>0</v>
      </c>
      <c r="O272">
        <f t="shared" si="39"/>
        <v>0</v>
      </c>
      <c r="P272" t="str">
        <f t="shared" si="33"/>
        <v>Other Income &amp; Deductions</v>
      </c>
      <c r="Q272" t="s">
        <v>475</v>
      </c>
      <c r="R272" t="s">
        <v>452</v>
      </c>
    </row>
    <row r="273" spans="2:18" ht="12.75">
      <c r="B273">
        <v>4365</v>
      </c>
      <c r="C273" t="s">
        <v>257</v>
      </c>
      <c r="E273">
        <f t="shared" si="34"/>
        <v>0</v>
      </c>
      <c r="F273">
        <f t="shared" si="40"/>
        <v>0</v>
      </c>
      <c r="G273">
        <f t="shared" si="35"/>
        <v>0</v>
      </c>
      <c r="I273">
        <f t="shared" si="36"/>
        <v>0</v>
      </c>
      <c r="J273">
        <f t="shared" si="41"/>
        <v>0</v>
      </c>
      <c r="K273">
        <f t="shared" si="37"/>
        <v>0</v>
      </c>
      <c r="M273">
        <f t="shared" si="38"/>
        <v>0</v>
      </c>
      <c r="N273">
        <f t="shared" si="32"/>
        <v>0</v>
      </c>
      <c r="O273">
        <f t="shared" si="39"/>
        <v>0</v>
      </c>
      <c r="P273" t="str">
        <f t="shared" si="33"/>
        <v>Other Income &amp; Deductions</v>
      </c>
      <c r="Q273" t="s">
        <v>475</v>
      </c>
      <c r="R273" t="s">
        <v>452</v>
      </c>
    </row>
    <row r="274" spans="2:18" ht="12.75">
      <c r="B274">
        <v>4370</v>
      </c>
      <c r="C274" t="s">
        <v>258</v>
      </c>
      <c r="E274">
        <f t="shared" si="34"/>
        <v>0</v>
      </c>
      <c r="F274">
        <f t="shared" si="40"/>
        <v>0</v>
      </c>
      <c r="G274">
        <f t="shared" si="35"/>
        <v>0</v>
      </c>
      <c r="I274">
        <f t="shared" si="36"/>
        <v>0</v>
      </c>
      <c r="J274">
        <f t="shared" si="41"/>
        <v>0</v>
      </c>
      <c r="K274">
        <f t="shared" si="37"/>
        <v>0</v>
      </c>
      <c r="M274">
        <f t="shared" si="38"/>
        <v>0</v>
      </c>
      <c r="N274">
        <f t="shared" si="32"/>
        <v>0</v>
      </c>
      <c r="O274">
        <f t="shared" si="39"/>
        <v>0</v>
      </c>
      <c r="P274" t="str">
        <f t="shared" si="33"/>
        <v>Other Income &amp; Deductions</v>
      </c>
      <c r="Q274" t="s">
        <v>475</v>
      </c>
      <c r="R274" t="s">
        <v>452</v>
      </c>
    </row>
    <row r="275" spans="2:18" ht="12.75">
      <c r="B275">
        <v>4375</v>
      </c>
      <c r="C275" t="s">
        <v>259</v>
      </c>
      <c r="E275">
        <f t="shared" si="34"/>
        <v>0</v>
      </c>
      <c r="F275">
        <f t="shared" si="40"/>
        <v>0</v>
      </c>
      <c r="G275">
        <f t="shared" si="35"/>
        <v>0</v>
      </c>
      <c r="I275">
        <f t="shared" si="36"/>
        <v>0</v>
      </c>
      <c r="J275">
        <f t="shared" si="41"/>
        <v>0</v>
      </c>
      <c r="K275">
        <f t="shared" si="37"/>
        <v>0</v>
      </c>
      <c r="M275">
        <f t="shared" si="38"/>
        <v>0</v>
      </c>
      <c r="N275">
        <f t="shared" si="32"/>
        <v>0</v>
      </c>
      <c r="O275">
        <f t="shared" si="39"/>
        <v>0</v>
      </c>
      <c r="P275" t="str">
        <f t="shared" si="33"/>
        <v>Other Revenue - Unclassified</v>
      </c>
      <c r="Q275" t="s">
        <v>473</v>
      </c>
      <c r="R275" t="s">
        <v>452</v>
      </c>
    </row>
    <row r="276" spans="2:18" ht="12.75">
      <c r="B276">
        <v>4380</v>
      </c>
      <c r="C276" t="s">
        <v>260</v>
      </c>
      <c r="E276">
        <f t="shared" si="34"/>
        <v>0</v>
      </c>
      <c r="F276">
        <f t="shared" si="40"/>
        <v>0</v>
      </c>
      <c r="G276">
        <f t="shared" si="35"/>
        <v>0</v>
      </c>
      <c r="I276">
        <f t="shared" si="36"/>
        <v>0</v>
      </c>
      <c r="J276">
        <f t="shared" si="41"/>
        <v>0</v>
      </c>
      <c r="K276">
        <f t="shared" si="37"/>
        <v>0</v>
      </c>
      <c r="M276">
        <f t="shared" si="38"/>
        <v>0</v>
      </c>
      <c r="N276">
        <f aca="true" t="shared" si="42" ref="N276:N339">IF($R276="Non-Distribution",L276,0)</f>
        <v>0</v>
      </c>
      <c r="O276">
        <f t="shared" si="39"/>
        <v>0</v>
      </c>
      <c r="P276" t="str">
        <f aca="true" t="shared" si="43" ref="P276:P307">Q276&amp;S276</f>
        <v>Other Revenue - Unclassified</v>
      </c>
      <c r="Q276" t="s">
        <v>473</v>
      </c>
      <c r="R276" t="s">
        <v>452</v>
      </c>
    </row>
    <row r="277" spans="2:18" ht="12.75">
      <c r="B277">
        <v>4385</v>
      </c>
      <c r="C277" t="s">
        <v>261</v>
      </c>
      <c r="E277">
        <f aca="true" t="shared" si="44" ref="E277:E340">IF($R277="Unclassified",D277,0)</f>
        <v>0</v>
      </c>
      <c r="F277">
        <f t="shared" si="40"/>
        <v>0</v>
      </c>
      <c r="G277">
        <f aca="true" t="shared" si="45" ref="G277:G340">+D277-E277-F277</f>
        <v>0</v>
      </c>
      <c r="I277">
        <f aca="true" t="shared" si="46" ref="I277:I340">IF($R277="Unclassified",H277,0)</f>
        <v>0</v>
      </c>
      <c r="J277">
        <f t="shared" si="41"/>
        <v>0</v>
      </c>
      <c r="K277">
        <f aca="true" t="shared" si="47" ref="K277:K340">+H277-I277-J277</f>
        <v>0</v>
      </c>
      <c r="M277">
        <f aca="true" t="shared" si="48" ref="M277:M340">IF($R277="Unclassified",L277,0)</f>
        <v>0</v>
      </c>
      <c r="N277">
        <f t="shared" si="42"/>
        <v>0</v>
      </c>
      <c r="O277">
        <f aca="true" t="shared" si="49" ref="O277:O340">+L277-M277-N277</f>
        <v>0</v>
      </c>
      <c r="P277" t="str">
        <f t="shared" si="43"/>
        <v>Other Revenue - Unclassified</v>
      </c>
      <c r="Q277" t="s">
        <v>473</v>
      </c>
      <c r="R277" t="s">
        <v>452</v>
      </c>
    </row>
    <row r="278" spans="2:18" ht="12.75">
      <c r="B278">
        <v>4390</v>
      </c>
      <c r="C278" t="s">
        <v>262</v>
      </c>
      <c r="E278">
        <f t="shared" si="44"/>
        <v>0</v>
      </c>
      <c r="F278">
        <f t="shared" si="40"/>
        <v>0</v>
      </c>
      <c r="G278">
        <f t="shared" si="45"/>
        <v>0</v>
      </c>
      <c r="I278">
        <f t="shared" si="46"/>
        <v>0</v>
      </c>
      <c r="J278">
        <f t="shared" si="41"/>
        <v>0</v>
      </c>
      <c r="K278">
        <f t="shared" si="47"/>
        <v>0</v>
      </c>
      <c r="M278">
        <f t="shared" si="48"/>
        <v>0</v>
      </c>
      <c r="N278">
        <f t="shared" si="42"/>
        <v>0</v>
      </c>
      <c r="O278">
        <f t="shared" si="49"/>
        <v>0</v>
      </c>
      <c r="P278" t="str">
        <f t="shared" si="43"/>
        <v>Other Income &amp; Deductions</v>
      </c>
      <c r="Q278" t="s">
        <v>475</v>
      </c>
      <c r="R278" t="s">
        <v>452</v>
      </c>
    </row>
    <row r="279" spans="2:18" ht="12.75">
      <c r="B279">
        <v>4395</v>
      </c>
      <c r="C279" t="s">
        <v>263</v>
      </c>
      <c r="E279">
        <f t="shared" si="44"/>
        <v>0</v>
      </c>
      <c r="F279">
        <f t="shared" si="40"/>
        <v>0</v>
      </c>
      <c r="G279">
        <f t="shared" si="45"/>
        <v>0</v>
      </c>
      <c r="I279">
        <f t="shared" si="46"/>
        <v>0</v>
      </c>
      <c r="J279">
        <f t="shared" si="41"/>
        <v>0</v>
      </c>
      <c r="K279">
        <f t="shared" si="47"/>
        <v>0</v>
      </c>
      <c r="M279">
        <f t="shared" si="48"/>
        <v>0</v>
      </c>
      <c r="N279">
        <f t="shared" si="42"/>
        <v>0</v>
      </c>
      <c r="O279">
        <f t="shared" si="49"/>
        <v>0</v>
      </c>
      <c r="P279" t="str">
        <f t="shared" si="43"/>
        <v>Other Income &amp; Deductions</v>
      </c>
      <c r="Q279" t="s">
        <v>475</v>
      </c>
      <c r="R279" t="s">
        <v>452</v>
      </c>
    </row>
    <row r="280" spans="2:18" ht="12.75">
      <c r="B280">
        <v>4398</v>
      </c>
      <c r="C280" t="s">
        <v>264</v>
      </c>
      <c r="E280">
        <f t="shared" si="44"/>
        <v>0</v>
      </c>
      <c r="F280">
        <f t="shared" si="40"/>
        <v>0</v>
      </c>
      <c r="G280">
        <f t="shared" si="45"/>
        <v>0</v>
      </c>
      <c r="I280">
        <f t="shared" si="46"/>
        <v>0</v>
      </c>
      <c r="J280">
        <f t="shared" si="41"/>
        <v>0</v>
      </c>
      <c r="K280">
        <f t="shared" si="47"/>
        <v>0</v>
      </c>
      <c r="M280">
        <f t="shared" si="48"/>
        <v>0</v>
      </c>
      <c r="N280">
        <f t="shared" si="42"/>
        <v>0</v>
      </c>
      <c r="O280">
        <f t="shared" si="49"/>
        <v>0</v>
      </c>
      <c r="P280" t="str">
        <f t="shared" si="43"/>
        <v>Other Income &amp; Deductions</v>
      </c>
      <c r="Q280" t="s">
        <v>475</v>
      </c>
      <c r="R280" t="s">
        <v>452</v>
      </c>
    </row>
    <row r="281" spans="2:18" ht="12.75">
      <c r="B281">
        <v>4405</v>
      </c>
      <c r="C281" t="s">
        <v>265</v>
      </c>
      <c r="E281">
        <f t="shared" si="44"/>
        <v>0</v>
      </c>
      <c r="F281">
        <f t="shared" si="40"/>
        <v>0</v>
      </c>
      <c r="G281">
        <f t="shared" si="45"/>
        <v>0</v>
      </c>
      <c r="I281">
        <f t="shared" si="46"/>
        <v>0</v>
      </c>
      <c r="J281">
        <f t="shared" si="41"/>
        <v>0</v>
      </c>
      <c r="K281">
        <f t="shared" si="47"/>
        <v>0</v>
      </c>
      <c r="M281">
        <f t="shared" si="48"/>
        <v>0</v>
      </c>
      <c r="N281">
        <f t="shared" si="42"/>
        <v>0</v>
      </c>
      <c r="O281">
        <f t="shared" si="49"/>
        <v>0</v>
      </c>
      <c r="P281" t="str">
        <f t="shared" si="43"/>
        <v>Other Income &amp; Deductions</v>
      </c>
      <c r="Q281" t="s">
        <v>475</v>
      </c>
      <c r="R281" t="s">
        <v>452</v>
      </c>
    </row>
    <row r="282" spans="2:18" ht="12.75">
      <c r="B282">
        <v>4415</v>
      </c>
      <c r="C282" t="s">
        <v>266</v>
      </c>
      <c r="E282">
        <f t="shared" si="44"/>
        <v>0</v>
      </c>
      <c r="F282">
        <f t="shared" si="40"/>
        <v>0</v>
      </c>
      <c r="G282">
        <f t="shared" si="45"/>
        <v>0</v>
      </c>
      <c r="I282">
        <f t="shared" si="46"/>
        <v>0</v>
      </c>
      <c r="J282">
        <f t="shared" si="41"/>
        <v>0</v>
      </c>
      <c r="K282">
        <f t="shared" si="47"/>
        <v>0</v>
      </c>
      <c r="M282">
        <f t="shared" si="48"/>
        <v>0</v>
      </c>
      <c r="N282">
        <f t="shared" si="42"/>
        <v>0</v>
      </c>
      <c r="O282">
        <f t="shared" si="49"/>
        <v>0</v>
      </c>
      <c r="P282" t="str">
        <f t="shared" si="43"/>
        <v>Other Income &amp; Deductions</v>
      </c>
      <c r="Q282" t="s">
        <v>475</v>
      </c>
      <c r="R282" t="s">
        <v>452</v>
      </c>
    </row>
    <row r="283" spans="2:18" ht="12.75">
      <c r="B283">
        <v>4505</v>
      </c>
      <c r="C283" t="s">
        <v>267</v>
      </c>
      <c r="E283">
        <f t="shared" si="44"/>
        <v>0</v>
      </c>
      <c r="F283">
        <f t="shared" si="40"/>
        <v>0</v>
      </c>
      <c r="G283">
        <f t="shared" si="45"/>
        <v>0</v>
      </c>
      <c r="I283">
        <f t="shared" si="46"/>
        <v>0</v>
      </c>
      <c r="J283">
        <f t="shared" si="41"/>
        <v>0</v>
      </c>
      <c r="K283">
        <f t="shared" si="47"/>
        <v>0</v>
      </c>
      <c r="M283">
        <f t="shared" si="48"/>
        <v>0</v>
      </c>
      <c r="N283">
        <f t="shared" si="42"/>
        <v>0</v>
      </c>
      <c r="O283">
        <f t="shared" si="49"/>
        <v>0</v>
      </c>
      <c r="P283" t="str">
        <f t="shared" si="43"/>
        <v>Non-Distribution Expenses</v>
      </c>
      <c r="Q283" t="s">
        <v>476</v>
      </c>
      <c r="R283" t="s">
        <v>457</v>
      </c>
    </row>
    <row r="284" spans="2:18" ht="12.75">
      <c r="B284">
        <v>4510</v>
      </c>
      <c r="C284" t="s">
        <v>268</v>
      </c>
      <c r="E284">
        <f t="shared" si="44"/>
        <v>0</v>
      </c>
      <c r="F284">
        <f t="shared" si="40"/>
        <v>0</v>
      </c>
      <c r="G284">
        <f t="shared" si="45"/>
        <v>0</v>
      </c>
      <c r="I284">
        <f t="shared" si="46"/>
        <v>0</v>
      </c>
      <c r="J284">
        <f t="shared" si="41"/>
        <v>0</v>
      </c>
      <c r="K284">
        <f t="shared" si="47"/>
        <v>0</v>
      </c>
      <c r="M284">
        <f t="shared" si="48"/>
        <v>0</v>
      </c>
      <c r="N284">
        <f t="shared" si="42"/>
        <v>0</v>
      </c>
      <c r="O284">
        <f t="shared" si="49"/>
        <v>0</v>
      </c>
      <c r="P284" t="str">
        <f t="shared" si="43"/>
        <v>Non-Distribution Expenses</v>
      </c>
      <c r="Q284" t="s">
        <v>476</v>
      </c>
      <c r="R284" t="s">
        <v>457</v>
      </c>
    </row>
    <row r="285" spans="2:18" ht="12.75">
      <c r="B285">
        <v>4515</v>
      </c>
      <c r="C285" t="s">
        <v>269</v>
      </c>
      <c r="E285">
        <f t="shared" si="44"/>
        <v>0</v>
      </c>
      <c r="F285">
        <f t="shared" si="40"/>
        <v>0</v>
      </c>
      <c r="G285">
        <f t="shared" si="45"/>
        <v>0</v>
      </c>
      <c r="I285">
        <f t="shared" si="46"/>
        <v>0</v>
      </c>
      <c r="J285">
        <f t="shared" si="41"/>
        <v>0</v>
      </c>
      <c r="K285">
        <f t="shared" si="47"/>
        <v>0</v>
      </c>
      <c r="M285">
        <f t="shared" si="48"/>
        <v>0</v>
      </c>
      <c r="N285">
        <f t="shared" si="42"/>
        <v>0</v>
      </c>
      <c r="O285">
        <f t="shared" si="49"/>
        <v>0</v>
      </c>
      <c r="P285" t="str">
        <f t="shared" si="43"/>
        <v>Non-Distribution Expenses</v>
      </c>
      <c r="Q285" t="s">
        <v>476</v>
      </c>
      <c r="R285" t="s">
        <v>457</v>
      </c>
    </row>
    <row r="286" spans="2:18" ht="12.75">
      <c r="B286">
        <v>4520</v>
      </c>
      <c r="C286" t="s">
        <v>270</v>
      </c>
      <c r="E286">
        <f t="shared" si="44"/>
        <v>0</v>
      </c>
      <c r="F286">
        <f t="shared" si="40"/>
        <v>0</v>
      </c>
      <c r="G286">
        <f t="shared" si="45"/>
        <v>0</v>
      </c>
      <c r="I286">
        <f t="shared" si="46"/>
        <v>0</v>
      </c>
      <c r="J286">
        <f t="shared" si="41"/>
        <v>0</v>
      </c>
      <c r="K286">
        <f t="shared" si="47"/>
        <v>0</v>
      </c>
      <c r="M286">
        <f t="shared" si="48"/>
        <v>0</v>
      </c>
      <c r="N286">
        <f t="shared" si="42"/>
        <v>0</v>
      </c>
      <c r="O286">
        <f t="shared" si="49"/>
        <v>0</v>
      </c>
      <c r="P286" t="str">
        <f t="shared" si="43"/>
        <v>Non-Distribution Expenses</v>
      </c>
      <c r="Q286" t="s">
        <v>476</v>
      </c>
      <c r="R286" t="s">
        <v>457</v>
      </c>
    </row>
    <row r="287" spans="2:18" ht="12.75">
      <c r="B287">
        <v>4525</v>
      </c>
      <c r="C287" t="s">
        <v>271</v>
      </c>
      <c r="E287">
        <f t="shared" si="44"/>
        <v>0</v>
      </c>
      <c r="F287">
        <f t="shared" si="40"/>
        <v>0</v>
      </c>
      <c r="G287">
        <f t="shared" si="45"/>
        <v>0</v>
      </c>
      <c r="I287">
        <f t="shared" si="46"/>
        <v>0</v>
      </c>
      <c r="J287">
        <f t="shared" si="41"/>
        <v>0</v>
      </c>
      <c r="K287">
        <f t="shared" si="47"/>
        <v>0</v>
      </c>
      <c r="M287">
        <f t="shared" si="48"/>
        <v>0</v>
      </c>
      <c r="N287">
        <f t="shared" si="42"/>
        <v>0</v>
      </c>
      <c r="O287">
        <f t="shared" si="49"/>
        <v>0</v>
      </c>
      <c r="P287" t="str">
        <f t="shared" si="43"/>
        <v>Non-Distribution Expenses</v>
      </c>
      <c r="Q287" t="s">
        <v>476</v>
      </c>
      <c r="R287" t="s">
        <v>457</v>
      </c>
    </row>
    <row r="288" spans="2:18" ht="12.75">
      <c r="B288">
        <v>4530</v>
      </c>
      <c r="C288" t="s">
        <v>272</v>
      </c>
      <c r="E288">
        <f t="shared" si="44"/>
        <v>0</v>
      </c>
      <c r="F288">
        <f t="shared" si="40"/>
        <v>0</v>
      </c>
      <c r="G288">
        <f t="shared" si="45"/>
        <v>0</v>
      </c>
      <c r="I288">
        <f t="shared" si="46"/>
        <v>0</v>
      </c>
      <c r="J288">
        <f t="shared" si="41"/>
        <v>0</v>
      </c>
      <c r="K288">
        <f t="shared" si="47"/>
        <v>0</v>
      </c>
      <c r="M288">
        <f t="shared" si="48"/>
        <v>0</v>
      </c>
      <c r="N288">
        <f t="shared" si="42"/>
        <v>0</v>
      </c>
      <c r="O288">
        <f t="shared" si="49"/>
        <v>0</v>
      </c>
      <c r="P288" t="str">
        <f t="shared" si="43"/>
        <v>Non-Distribution Expenses</v>
      </c>
      <c r="Q288" t="s">
        <v>476</v>
      </c>
      <c r="R288" t="s">
        <v>457</v>
      </c>
    </row>
    <row r="289" spans="2:18" ht="12.75">
      <c r="B289">
        <v>4535</v>
      </c>
      <c r="C289" t="s">
        <v>273</v>
      </c>
      <c r="E289">
        <f t="shared" si="44"/>
        <v>0</v>
      </c>
      <c r="F289">
        <f t="shared" si="40"/>
        <v>0</v>
      </c>
      <c r="G289">
        <f t="shared" si="45"/>
        <v>0</v>
      </c>
      <c r="I289">
        <f t="shared" si="46"/>
        <v>0</v>
      </c>
      <c r="J289">
        <f t="shared" si="41"/>
        <v>0</v>
      </c>
      <c r="K289">
        <f t="shared" si="47"/>
        <v>0</v>
      </c>
      <c r="M289">
        <f t="shared" si="48"/>
        <v>0</v>
      </c>
      <c r="N289">
        <f t="shared" si="42"/>
        <v>0</v>
      </c>
      <c r="O289">
        <f t="shared" si="49"/>
        <v>0</v>
      </c>
      <c r="P289" t="str">
        <f t="shared" si="43"/>
        <v>Non-Distribution Expenses</v>
      </c>
      <c r="Q289" t="s">
        <v>476</v>
      </c>
      <c r="R289" t="s">
        <v>457</v>
      </c>
    </row>
    <row r="290" spans="2:18" ht="12.75">
      <c r="B290">
        <v>4540</v>
      </c>
      <c r="C290" t="s">
        <v>274</v>
      </c>
      <c r="E290">
        <f t="shared" si="44"/>
        <v>0</v>
      </c>
      <c r="F290">
        <f t="shared" si="40"/>
        <v>0</v>
      </c>
      <c r="G290">
        <f t="shared" si="45"/>
        <v>0</v>
      </c>
      <c r="I290">
        <f t="shared" si="46"/>
        <v>0</v>
      </c>
      <c r="J290">
        <f t="shared" si="41"/>
        <v>0</v>
      </c>
      <c r="K290">
        <f t="shared" si="47"/>
        <v>0</v>
      </c>
      <c r="M290">
        <f t="shared" si="48"/>
        <v>0</v>
      </c>
      <c r="N290">
        <f t="shared" si="42"/>
        <v>0</v>
      </c>
      <c r="O290">
        <f t="shared" si="49"/>
        <v>0</v>
      </c>
      <c r="P290" t="str">
        <f t="shared" si="43"/>
        <v>Non-Distribution Expenses</v>
      </c>
      <c r="Q290" t="s">
        <v>476</v>
      </c>
      <c r="R290" t="s">
        <v>457</v>
      </c>
    </row>
    <row r="291" spans="2:18" ht="12.75">
      <c r="B291">
        <v>4545</v>
      </c>
      <c r="C291" t="s">
        <v>275</v>
      </c>
      <c r="E291">
        <f t="shared" si="44"/>
        <v>0</v>
      </c>
      <c r="F291">
        <f t="shared" si="40"/>
        <v>0</v>
      </c>
      <c r="G291">
        <f t="shared" si="45"/>
        <v>0</v>
      </c>
      <c r="I291">
        <f t="shared" si="46"/>
        <v>0</v>
      </c>
      <c r="J291">
        <f t="shared" si="41"/>
        <v>0</v>
      </c>
      <c r="K291">
        <f t="shared" si="47"/>
        <v>0</v>
      </c>
      <c r="M291">
        <f t="shared" si="48"/>
        <v>0</v>
      </c>
      <c r="N291">
        <f t="shared" si="42"/>
        <v>0</v>
      </c>
      <c r="O291">
        <f t="shared" si="49"/>
        <v>0</v>
      </c>
      <c r="P291" t="str">
        <f t="shared" si="43"/>
        <v>Non-Distribution Expenses</v>
      </c>
      <c r="Q291" t="s">
        <v>476</v>
      </c>
      <c r="R291" t="s">
        <v>457</v>
      </c>
    </row>
    <row r="292" spans="2:18" ht="12.75">
      <c r="B292">
        <v>4550</v>
      </c>
      <c r="C292" t="s">
        <v>276</v>
      </c>
      <c r="E292">
        <f t="shared" si="44"/>
        <v>0</v>
      </c>
      <c r="F292">
        <f t="shared" si="40"/>
        <v>0</v>
      </c>
      <c r="G292">
        <f t="shared" si="45"/>
        <v>0</v>
      </c>
      <c r="I292">
        <f t="shared" si="46"/>
        <v>0</v>
      </c>
      <c r="J292">
        <f t="shared" si="41"/>
        <v>0</v>
      </c>
      <c r="K292">
        <f t="shared" si="47"/>
        <v>0</v>
      </c>
      <c r="M292">
        <f t="shared" si="48"/>
        <v>0</v>
      </c>
      <c r="N292">
        <f t="shared" si="42"/>
        <v>0</v>
      </c>
      <c r="O292">
        <f t="shared" si="49"/>
        <v>0</v>
      </c>
      <c r="P292" t="str">
        <f t="shared" si="43"/>
        <v>Non-Distribution Expenses</v>
      </c>
      <c r="Q292" t="s">
        <v>476</v>
      </c>
      <c r="R292" t="s">
        <v>457</v>
      </c>
    </row>
    <row r="293" spans="2:18" ht="12.75">
      <c r="B293">
        <v>4555</v>
      </c>
      <c r="C293" t="s">
        <v>277</v>
      </c>
      <c r="E293">
        <f t="shared" si="44"/>
        <v>0</v>
      </c>
      <c r="F293">
        <f t="shared" si="40"/>
        <v>0</v>
      </c>
      <c r="G293">
        <f t="shared" si="45"/>
        <v>0</v>
      </c>
      <c r="I293">
        <f t="shared" si="46"/>
        <v>0</v>
      </c>
      <c r="J293">
        <f t="shared" si="41"/>
        <v>0</v>
      </c>
      <c r="K293">
        <f t="shared" si="47"/>
        <v>0</v>
      </c>
      <c r="M293">
        <f t="shared" si="48"/>
        <v>0</v>
      </c>
      <c r="N293">
        <f t="shared" si="42"/>
        <v>0</v>
      </c>
      <c r="O293">
        <f t="shared" si="49"/>
        <v>0</v>
      </c>
      <c r="P293" t="str">
        <f t="shared" si="43"/>
        <v>Non-Distribution Expenses</v>
      </c>
      <c r="Q293" t="s">
        <v>476</v>
      </c>
      <c r="R293" t="s">
        <v>457</v>
      </c>
    </row>
    <row r="294" spans="2:18" ht="12.75">
      <c r="B294">
        <v>4560</v>
      </c>
      <c r="C294" t="s">
        <v>278</v>
      </c>
      <c r="E294">
        <f t="shared" si="44"/>
        <v>0</v>
      </c>
      <c r="F294">
        <f t="shared" si="40"/>
        <v>0</v>
      </c>
      <c r="G294">
        <f t="shared" si="45"/>
        <v>0</v>
      </c>
      <c r="I294">
        <f t="shared" si="46"/>
        <v>0</v>
      </c>
      <c r="J294">
        <f t="shared" si="41"/>
        <v>0</v>
      </c>
      <c r="K294">
        <f t="shared" si="47"/>
        <v>0</v>
      </c>
      <c r="M294">
        <f t="shared" si="48"/>
        <v>0</v>
      </c>
      <c r="N294">
        <f t="shared" si="42"/>
        <v>0</v>
      </c>
      <c r="O294">
        <f t="shared" si="49"/>
        <v>0</v>
      </c>
      <c r="P294" t="str">
        <f t="shared" si="43"/>
        <v>Non-Distribution Expenses</v>
      </c>
      <c r="Q294" t="s">
        <v>476</v>
      </c>
      <c r="R294" t="s">
        <v>457</v>
      </c>
    </row>
    <row r="295" spans="2:18" ht="12.75">
      <c r="B295">
        <v>4565</v>
      </c>
      <c r="C295" t="s">
        <v>279</v>
      </c>
      <c r="E295">
        <f t="shared" si="44"/>
        <v>0</v>
      </c>
      <c r="F295">
        <f t="shared" si="40"/>
        <v>0</v>
      </c>
      <c r="G295">
        <f t="shared" si="45"/>
        <v>0</v>
      </c>
      <c r="I295">
        <f t="shared" si="46"/>
        <v>0</v>
      </c>
      <c r="J295">
        <f t="shared" si="41"/>
        <v>0</v>
      </c>
      <c r="K295">
        <f t="shared" si="47"/>
        <v>0</v>
      </c>
      <c r="M295">
        <f t="shared" si="48"/>
        <v>0</v>
      </c>
      <c r="N295">
        <f t="shared" si="42"/>
        <v>0</v>
      </c>
      <c r="O295">
        <f t="shared" si="49"/>
        <v>0</v>
      </c>
      <c r="P295" t="str">
        <f t="shared" si="43"/>
        <v>Non-Distribution Expenses</v>
      </c>
      <c r="Q295" t="s">
        <v>476</v>
      </c>
      <c r="R295" t="s">
        <v>457</v>
      </c>
    </row>
    <row r="296" spans="2:18" ht="12.75">
      <c r="B296">
        <v>4605</v>
      </c>
      <c r="C296" t="s">
        <v>280</v>
      </c>
      <c r="E296">
        <f t="shared" si="44"/>
        <v>0</v>
      </c>
      <c r="F296">
        <f t="shared" si="40"/>
        <v>0</v>
      </c>
      <c r="G296">
        <f t="shared" si="45"/>
        <v>0</v>
      </c>
      <c r="I296">
        <f t="shared" si="46"/>
        <v>0</v>
      </c>
      <c r="J296">
        <f t="shared" si="41"/>
        <v>0</v>
      </c>
      <c r="K296">
        <f t="shared" si="47"/>
        <v>0</v>
      </c>
      <c r="M296">
        <f t="shared" si="48"/>
        <v>0</v>
      </c>
      <c r="N296">
        <f t="shared" si="42"/>
        <v>0</v>
      </c>
      <c r="O296">
        <f t="shared" si="49"/>
        <v>0</v>
      </c>
      <c r="P296" t="str">
        <f t="shared" si="43"/>
        <v>Non-Distribution Expenses</v>
      </c>
      <c r="Q296" t="s">
        <v>476</v>
      </c>
      <c r="R296" t="s">
        <v>457</v>
      </c>
    </row>
    <row r="297" spans="2:18" ht="12.75">
      <c r="B297">
        <v>4610</v>
      </c>
      <c r="C297" t="s">
        <v>281</v>
      </c>
      <c r="E297">
        <f t="shared" si="44"/>
        <v>0</v>
      </c>
      <c r="F297">
        <f t="shared" si="40"/>
        <v>0</v>
      </c>
      <c r="G297">
        <f t="shared" si="45"/>
        <v>0</v>
      </c>
      <c r="I297">
        <f t="shared" si="46"/>
        <v>0</v>
      </c>
      <c r="J297">
        <f t="shared" si="41"/>
        <v>0</v>
      </c>
      <c r="K297">
        <f t="shared" si="47"/>
        <v>0</v>
      </c>
      <c r="M297">
        <f t="shared" si="48"/>
        <v>0</v>
      </c>
      <c r="N297">
        <f t="shared" si="42"/>
        <v>0</v>
      </c>
      <c r="O297">
        <f t="shared" si="49"/>
        <v>0</v>
      </c>
      <c r="P297" t="str">
        <f t="shared" si="43"/>
        <v>Non-Distribution Expenses</v>
      </c>
      <c r="Q297" t="s">
        <v>476</v>
      </c>
      <c r="R297" t="s">
        <v>457</v>
      </c>
    </row>
    <row r="298" spans="2:18" ht="12.75">
      <c r="B298">
        <v>4615</v>
      </c>
      <c r="C298" t="s">
        <v>282</v>
      </c>
      <c r="E298">
        <f t="shared" si="44"/>
        <v>0</v>
      </c>
      <c r="F298">
        <f t="shared" si="40"/>
        <v>0</v>
      </c>
      <c r="G298">
        <f t="shared" si="45"/>
        <v>0</v>
      </c>
      <c r="I298">
        <f t="shared" si="46"/>
        <v>0</v>
      </c>
      <c r="J298">
        <f t="shared" si="41"/>
        <v>0</v>
      </c>
      <c r="K298">
        <f t="shared" si="47"/>
        <v>0</v>
      </c>
      <c r="M298">
        <f t="shared" si="48"/>
        <v>0</v>
      </c>
      <c r="N298">
        <f t="shared" si="42"/>
        <v>0</v>
      </c>
      <c r="O298">
        <f t="shared" si="49"/>
        <v>0</v>
      </c>
      <c r="P298" t="str">
        <f t="shared" si="43"/>
        <v>Non-Distribution Expenses</v>
      </c>
      <c r="Q298" t="s">
        <v>476</v>
      </c>
      <c r="R298" t="s">
        <v>457</v>
      </c>
    </row>
    <row r="299" spans="2:18" ht="12.75">
      <c r="B299">
        <v>4620</v>
      </c>
      <c r="C299" t="s">
        <v>283</v>
      </c>
      <c r="E299">
        <f t="shared" si="44"/>
        <v>0</v>
      </c>
      <c r="F299">
        <f t="shared" si="40"/>
        <v>0</v>
      </c>
      <c r="G299">
        <f t="shared" si="45"/>
        <v>0</v>
      </c>
      <c r="I299">
        <f t="shared" si="46"/>
        <v>0</v>
      </c>
      <c r="J299">
        <f t="shared" si="41"/>
        <v>0</v>
      </c>
      <c r="K299">
        <f t="shared" si="47"/>
        <v>0</v>
      </c>
      <c r="M299">
        <f t="shared" si="48"/>
        <v>0</v>
      </c>
      <c r="N299">
        <f t="shared" si="42"/>
        <v>0</v>
      </c>
      <c r="O299">
        <f t="shared" si="49"/>
        <v>0</v>
      </c>
      <c r="P299" t="str">
        <f t="shared" si="43"/>
        <v>Non-Distribution Expenses</v>
      </c>
      <c r="Q299" t="s">
        <v>476</v>
      </c>
      <c r="R299" t="s">
        <v>457</v>
      </c>
    </row>
    <row r="300" spans="2:18" ht="12.75">
      <c r="B300">
        <v>4625</v>
      </c>
      <c r="C300" t="s">
        <v>284</v>
      </c>
      <c r="E300">
        <f t="shared" si="44"/>
        <v>0</v>
      </c>
      <c r="F300">
        <f t="shared" si="40"/>
        <v>0</v>
      </c>
      <c r="G300">
        <f t="shared" si="45"/>
        <v>0</v>
      </c>
      <c r="I300">
        <f t="shared" si="46"/>
        <v>0</v>
      </c>
      <c r="J300">
        <f t="shared" si="41"/>
        <v>0</v>
      </c>
      <c r="K300">
        <f t="shared" si="47"/>
        <v>0</v>
      </c>
      <c r="M300">
        <f t="shared" si="48"/>
        <v>0</v>
      </c>
      <c r="N300">
        <f t="shared" si="42"/>
        <v>0</v>
      </c>
      <c r="O300">
        <f t="shared" si="49"/>
        <v>0</v>
      </c>
      <c r="P300" t="str">
        <f t="shared" si="43"/>
        <v>Non-Distribution Expenses</v>
      </c>
      <c r="Q300" t="s">
        <v>476</v>
      </c>
      <c r="R300" t="s">
        <v>457</v>
      </c>
    </row>
    <row r="301" spans="2:18" ht="12.75">
      <c r="B301">
        <v>4630</v>
      </c>
      <c r="C301" t="s">
        <v>285</v>
      </c>
      <c r="E301">
        <f t="shared" si="44"/>
        <v>0</v>
      </c>
      <c r="F301">
        <f t="shared" si="40"/>
        <v>0</v>
      </c>
      <c r="G301">
        <f t="shared" si="45"/>
        <v>0</v>
      </c>
      <c r="I301">
        <f t="shared" si="46"/>
        <v>0</v>
      </c>
      <c r="J301">
        <f t="shared" si="41"/>
        <v>0</v>
      </c>
      <c r="K301">
        <f t="shared" si="47"/>
        <v>0</v>
      </c>
      <c r="M301">
        <f t="shared" si="48"/>
        <v>0</v>
      </c>
      <c r="N301">
        <f t="shared" si="42"/>
        <v>0</v>
      </c>
      <c r="O301">
        <f t="shared" si="49"/>
        <v>0</v>
      </c>
      <c r="P301" t="str">
        <f t="shared" si="43"/>
        <v>Non-Distribution Expenses</v>
      </c>
      <c r="Q301" t="s">
        <v>476</v>
      </c>
      <c r="R301" t="s">
        <v>457</v>
      </c>
    </row>
    <row r="302" spans="2:18" ht="12.75">
      <c r="B302">
        <v>4635</v>
      </c>
      <c r="C302" t="s">
        <v>286</v>
      </c>
      <c r="E302">
        <f t="shared" si="44"/>
        <v>0</v>
      </c>
      <c r="F302">
        <f t="shared" si="40"/>
        <v>0</v>
      </c>
      <c r="G302">
        <f t="shared" si="45"/>
        <v>0</v>
      </c>
      <c r="I302">
        <f t="shared" si="46"/>
        <v>0</v>
      </c>
      <c r="J302">
        <f t="shared" si="41"/>
        <v>0</v>
      </c>
      <c r="K302">
        <f t="shared" si="47"/>
        <v>0</v>
      </c>
      <c r="M302">
        <f t="shared" si="48"/>
        <v>0</v>
      </c>
      <c r="N302">
        <f t="shared" si="42"/>
        <v>0</v>
      </c>
      <c r="O302">
        <f t="shared" si="49"/>
        <v>0</v>
      </c>
      <c r="P302" t="str">
        <f t="shared" si="43"/>
        <v>Non-Distribution Expenses</v>
      </c>
      <c r="Q302" t="s">
        <v>476</v>
      </c>
      <c r="R302" t="s">
        <v>457</v>
      </c>
    </row>
    <row r="303" spans="2:18" ht="12.75">
      <c r="B303">
        <v>4640</v>
      </c>
      <c r="C303" t="s">
        <v>287</v>
      </c>
      <c r="E303">
        <f t="shared" si="44"/>
        <v>0</v>
      </c>
      <c r="F303">
        <f t="shared" si="40"/>
        <v>0</v>
      </c>
      <c r="G303">
        <f t="shared" si="45"/>
        <v>0</v>
      </c>
      <c r="I303">
        <f t="shared" si="46"/>
        <v>0</v>
      </c>
      <c r="J303">
        <f t="shared" si="41"/>
        <v>0</v>
      </c>
      <c r="K303">
        <f t="shared" si="47"/>
        <v>0</v>
      </c>
      <c r="M303">
        <f t="shared" si="48"/>
        <v>0</v>
      </c>
      <c r="N303">
        <f t="shared" si="42"/>
        <v>0</v>
      </c>
      <c r="O303">
        <f t="shared" si="49"/>
        <v>0</v>
      </c>
      <c r="P303" t="str">
        <f t="shared" si="43"/>
        <v>Non-Distribution Expenses</v>
      </c>
      <c r="Q303" t="s">
        <v>476</v>
      </c>
      <c r="R303" t="s">
        <v>457</v>
      </c>
    </row>
    <row r="304" spans="2:19" ht="12.75">
      <c r="B304">
        <v>4705</v>
      </c>
      <c r="C304" t="s">
        <v>288</v>
      </c>
      <c r="E304">
        <f t="shared" si="44"/>
        <v>0</v>
      </c>
      <c r="F304">
        <f t="shared" si="40"/>
        <v>0</v>
      </c>
      <c r="G304">
        <f t="shared" si="45"/>
        <v>0</v>
      </c>
      <c r="I304">
        <f t="shared" si="46"/>
        <v>0</v>
      </c>
      <c r="J304">
        <f t="shared" si="41"/>
        <v>0</v>
      </c>
      <c r="K304">
        <f t="shared" si="47"/>
        <v>0</v>
      </c>
      <c r="M304">
        <f t="shared" si="48"/>
        <v>0</v>
      </c>
      <c r="N304">
        <f t="shared" si="42"/>
        <v>0</v>
      </c>
      <c r="O304">
        <f t="shared" si="49"/>
        <v>0</v>
      </c>
      <c r="P304" t="str">
        <f t="shared" si="43"/>
        <v>Power Supply Expenses (Working Capital)</v>
      </c>
      <c r="Q304" t="s">
        <v>477</v>
      </c>
      <c r="R304" t="s">
        <v>455</v>
      </c>
      <c r="S304" t="s">
        <v>478</v>
      </c>
    </row>
    <row r="305" spans="2:19" ht="12.75">
      <c r="B305">
        <v>4708</v>
      </c>
      <c r="C305" t="s">
        <v>289</v>
      </c>
      <c r="E305">
        <f t="shared" si="44"/>
        <v>0</v>
      </c>
      <c r="F305">
        <f t="shared" si="40"/>
        <v>0</v>
      </c>
      <c r="G305">
        <f t="shared" si="45"/>
        <v>0</v>
      </c>
      <c r="I305">
        <f t="shared" si="46"/>
        <v>0</v>
      </c>
      <c r="J305">
        <f t="shared" si="41"/>
        <v>0</v>
      </c>
      <c r="K305">
        <f t="shared" si="47"/>
        <v>0</v>
      </c>
      <c r="M305">
        <f t="shared" si="48"/>
        <v>0</v>
      </c>
      <c r="N305">
        <f t="shared" si="42"/>
        <v>0</v>
      </c>
      <c r="O305">
        <f t="shared" si="49"/>
        <v>0</v>
      </c>
      <c r="P305" t="str">
        <f t="shared" si="43"/>
        <v>Power Supply Expenses (Working Capital)</v>
      </c>
      <c r="Q305" t="s">
        <v>477</v>
      </c>
      <c r="R305" t="s">
        <v>455</v>
      </c>
      <c r="S305" t="s">
        <v>478</v>
      </c>
    </row>
    <row r="306" spans="2:19" ht="12.75">
      <c r="B306">
        <v>4710</v>
      </c>
      <c r="C306" t="s">
        <v>290</v>
      </c>
      <c r="E306">
        <f t="shared" si="44"/>
        <v>0</v>
      </c>
      <c r="F306">
        <f t="shared" si="40"/>
        <v>0</v>
      </c>
      <c r="G306">
        <f t="shared" si="45"/>
        <v>0</v>
      </c>
      <c r="I306">
        <f t="shared" si="46"/>
        <v>0</v>
      </c>
      <c r="J306">
        <f t="shared" si="41"/>
        <v>0</v>
      </c>
      <c r="K306">
        <f t="shared" si="47"/>
        <v>0</v>
      </c>
      <c r="M306">
        <f t="shared" si="48"/>
        <v>0</v>
      </c>
      <c r="N306">
        <f t="shared" si="42"/>
        <v>0</v>
      </c>
      <c r="O306">
        <f t="shared" si="49"/>
        <v>0</v>
      </c>
      <c r="P306" t="str">
        <f t="shared" si="43"/>
        <v>Power Supply Expenses (Working Capital)</v>
      </c>
      <c r="Q306" t="s">
        <v>477</v>
      </c>
      <c r="R306" t="s">
        <v>455</v>
      </c>
      <c r="S306" t="s">
        <v>478</v>
      </c>
    </row>
    <row r="307" spans="2:19" ht="12.75">
      <c r="B307">
        <v>4712</v>
      </c>
      <c r="C307" t="s">
        <v>291</v>
      </c>
      <c r="E307">
        <f t="shared" si="44"/>
        <v>0</v>
      </c>
      <c r="F307">
        <f t="shared" si="40"/>
        <v>0</v>
      </c>
      <c r="G307">
        <f t="shared" si="45"/>
        <v>0</v>
      </c>
      <c r="I307">
        <f t="shared" si="46"/>
        <v>0</v>
      </c>
      <c r="J307">
        <f t="shared" si="41"/>
        <v>0</v>
      </c>
      <c r="K307">
        <f t="shared" si="47"/>
        <v>0</v>
      </c>
      <c r="M307">
        <f t="shared" si="48"/>
        <v>0</v>
      </c>
      <c r="N307">
        <f t="shared" si="42"/>
        <v>0</v>
      </c>
      <c r="O307">
        <f t="shared" si="49"/>
        <v>0</v>
      </c>
      <c r="P307" t="str">
        <f t="shared" si="43"/>
        <v>Power Supply Expenses (Working Capital)</v>
      </c>
      <c r="Q307" t="s">
        <v>477</v>
      </c>
      <c r="R307" t="s">
        <v>455</v>
      </c>
      <c r="S307" t="s">
        <v>478</v>
      </c>
    </row>
    <row r="308" spans="2:19" ht="12.75">
      <c r="B308">
        <v>4714</v>
      </c>
      <c r="C308" t="s">
        <v>292</v>
      </c>
      <c r="E308">
        <f t="shared" si="44"/>
        <v>0</v>
      </c>
      <c r="F308">
        <f t="shared" si="40"/>
        <v>0</v>
      </c>
      <c r="G308">
        <f t="shared" si="45"/>
        <v>0</v>
      </c>
      <c r="I308">
        <f t="shared" si="46"/>
        <v>0</v>
      </c>
      <c r="J308">
        <f t="shared" si="41"/>
        <v>0</v>
      </c>
      <c r="K308">
        <f t="shared" si="47"/>
        <v>0</v>
      </c>
      <c r="M308">
        <f t="shared" si="48"/>
        <v>0</v>
      </c>
      <c r="N308">
        <f t="shared" si="42"/>
        <v>0</v>
      </c>
      <c r="O308">
        <f t="shared" si="49"/>
        <v>0</v>
      </c>
      <c r="P308" t="str">
        <f>Q308&amp;S308</f>
        <v>Power Supply Expenses (Working Capital)</v>
      </c>
      <c r="Q308" t="s">
        <v>477</v>
      </c>
      <c r="R308" t="s">
        <v>455</v>
      </c>
      <c r="S308" t="s">
        <v>478</v>
      </c>
    </row>
    <row r="309" spans="2:18" ht="12.75">
      <c r="B309">
        <v>4715</v>
      </c>
      <c r="C309" t="s">
        <v>293</v>
      </c>
      <c r="E309">
        <f t="shared" si="44"/>
        <v>0</v>
      </c>
      <c r="F309">
        <f t="shared" si="40"/>
        <v>0</v>
      </c>
      <c r="G309">
        <f t="shared" si="45"/>
        <v>0</v>
      </c>
      <c r="I309">
        <f t="shared" si="46"/>
        <v>0</v>
      </c>
      <c r="J309">
        <f t="shared" si="41"/>
        <v>0</v>
      </c>
      <c r="K309">
        <f t="shared" si="47"/>
        <v>0</v>
      </c>
      <c r="M309">
        <f t="shared" si="48"/>
        <v>0</v>
      </c>
      <c r="N309">
        <f t="shared" si="42"/>
        <v>0</v>
      </c>
      <c r="O309">
        <f t="shared" si="49"/>
        <v>0</v>
      </c>
      <c r="P309" t="str">
        <f aca="true" t="shared" si="50" ref="P309:P372">Q309&amp;S309</f>
        <v>Other Power Supply Expenses</v>
      </c>
      <c r="Q309" t="s">
        <v>479</v>
      </c>
      <c r="R309" t="s">
        <v>452</v>
      </c>
    </row>
    <row r="310" spans="2:19" ht="12.75">
      <c r="B310">
        <v>4716</v>
      </c>
      <c r="C310" t="s">
        <v>294</v>
      </c>
      <c r="E310">
        <f t="shared" si="44"/>
        <v>0</v>
      </c>
      <c r="F310">
        <f t="shared" si="40"/>
        <v>0</v>
      </c>
      <c r="G310">
        <f t="shared" si="45"/>
        <v>0</v>
      </c>
      <c r="I310">
        <f t="shared" si="46"/>
        <v>0</v>
      </c>
      <c r="J310">
        <f t="shared" si="41"/>
        <v>0</v>
      </c>
      <c r="K310">
        <f t="shared" si="47"/>
        <v>0</v>
      </c>
      <c r="M310">
        <f t="shared" si="48"/>
        <v>0</v>
      </c>
      <c r="N310">
        <f t="shared" si="42"/>
        <v>0</v>
      </c>
      <c r="O310">
        <f t="shared" si="49"/>
        <v>0</v>
      </c>
      <c r="P310" t="str">
        <f t="shared" si="50"/>
        <v>Power Supply Expenses (Working Capital)</v>
      </c>
      <c r="Q310" t="s">
        <v>477</v>
      </c>
      <c r="R310" t="s">
        <v>455</v>
      </c>
      <c r="S310" t="s">
        <v>478</v>
      </c>
    </row>
    <row r="311" spans="2:18" ht="12.75">
      <c r="B311">
        <v>4720</v>
      </c>
      <c r="C311" t="s">
        <v>295</v>
      </c>
      <c r="E311">
        <f t="shared" si="44"/>
        <v>0</v>
      </c>
      <c r="F311">
        <f t="shared" si="40"/>
        <v>0</v>
      </c>
      <c r="G311">
        <f t="shared" si="45"/>
        <v>0</v>
      </c>
      <c r="I311">
        <f t="shared" si="46"/>
        <v>0</v>
      </c>
      <c r="J311">
        <f t="shared" si="41"/>
        <v>0</v>
      </c>
      <c r="K311">
        <f t="shared" si="47"/>
        <v>0</v>
      </c>
      <c r="M311">
        <f t="shared" si="48"/>
        <v>0</v>
      </c>
      <c r="N311">
        <f t="shared" si="42"/>
        <v>0</v>
      </c>
      <c r="O311">
        <f t="shared" si="49"/>
        <v>0</v>
      </c>
      <c r="P311" t="str">
        <f t="shared" si="50"/>
        <v>Other Power Supply Expenses</v>
      </c>
      <c r="Q311" t="s">
        <v>479</v>
      </c>
      <c r="R311" t="s">
        <v>452</v>
      </c>
    </row>
    <row r="312" spans="2:18" ht="12.75">
      <c r="B312">
        <v>4725</v>
      </c>
      <c r="C312" t="s">
        <v>296</v>
      </c>
      <c r="E312">
        <f t="shared" si="44"/>
        <v>0</v>
      </c>
      <c r="F312">
        <f t="shared" si="40"/>
        <v>0</v>
      </c>
      <c r="G312">
        <f t="shared" si="45"/>
        <v>0</v>
      </c>
      <c r="I312">
        <f t="shared" si="46"/>
        <v>0</v>
      </c>
      <c r="J312">
        <f t="shared" si="41"/>
        <v>0</v>
      </c>
      <c r="K312">
        <f t="shared" si="47"/>
        <v>0</v>
      </c>
      <c r="M312">
        <f t="shared" si="48"/>
        <v>0</v>
      </c>
      <c r="N312">
        <f t="shared" si="42"/>
        <v>0</v>
      </c>
      <c r="O312">
        <f t="shared" si="49"/>
        <v>0</v>
      </c>
      <c r="P312" t="str">
        <f t="shared" si="50"/>
        <v>Other Power Supply Expenses</v>
      </c>
      <c r="Q312" t="s">
        <v>479</v>
      </c>
      <c r="R312" t="s">
        <v>452</v>
      </c>
    </row>
    <row r="313" spans="2:19" ht="12.75">
      <c r="B313">
        <v>4730</v>
      </c>
      <c r="C313" t="s">
        <v>297</v>
      </c>
      <c r="E313">
        <f t="shared" si="44"/>
        <v>0</v>
      </c>
      <c r="F313">
        <f t="shared" si="40"/>
        <v>0</v>
      </c>
      <c r="G313">
        <f t="shared" si="45"/>
        <v>0</v>
      </c>
      <c r="I313">
        <f t="shared" si="46"/>
        <v>0</v>
      </c>
      <c r="J313">
        <f t="shared" si="41"/>
        <v>0</v>
      </c>
      <c r="K313">
        <f t="shared" si="47"/>
        <v>0</v>
      </c>
      <c r="M313">
        <f t="shared" si="48"/>
        <v>0</v>
      </c>
      <c r="N313">
        <f t="shared" si="42"/>
        <v>0</v>
      </c>
      <c r="O313">
        <f t="shared" si="49"/>
        <v>0</v>
      </c>
      <c r="P313" t="str">
        <f t="shared" si="50"/>
        <v>Power Supply Expenses (Working Capital)</v>
      </c>
      <c r="Q313" t="s">
        <v>477</v>
      </c>
      <c r="R313" t="s">
        <v>455</v>
      </c>
      <c r="S313" t="s">
        <v>478</v>
      </c>
    </row>
    <row r="314" spans="2:18" ht="12.75">
      <c r="B314">
        <v>4805</v>
      </c>
      <c r="C314" t="s">
        <v>267</v>
      </c>
      <c r="E314">
        <f t="shared" si="44"/>
        <v>0</v>
      </c>
      <c r="F314">
        <f t="shared" si="40"/>
        <v>0</v>
      </c>
      <c r="G314">
        <f t="shared" si="45"/>
        <v>0</v>
      </c>
      <c r="I314">
        <f t="shared" si="46"/>
        <v>0</v>
      </c>
      <c r="J314">
        <f t="shared" si="41"/>
        <v>0</v>
      </c>
      <c r="K314">
        <f t="shared" si="47"/>
        <v>0</v>
      </c>
      <c r="M314">
        <f t="shared" si="48"/>
        <v>0</v>
      </c>
      <c r="N314">
        <f t="shared" si="42"/>
        <v>0</v>
      </c>
      <c r="O314">
        <f t="shared" si="49"/>
        <v>0</v>
      </c>
      <c r="P314" t="str">
        <f t="shared" si="50"/>
        <v>Non-Distribution Expenses</v>
      </c>
      <c r="Q314" t="s">
        <v>476</v>
      </c>
      <c r="R314" t="s">
        <v>457</v>
      </c>
    </row>
    <row r="315" spans="2:18" ht="12.75">
      <c r="B315">
        <v>4810</v>
      </c>
      <c r="C315" t="s">
        <v>298</v>
      </c>
      <c r="E315">
        <f t="shared" si="44"/>
        <v>0</v>
      </c>
      <c r="F315">
        <f t="shared" si="40"/>
        <v>0</v>
      </c>
      <c r="G315">
        <f t="shared" si="45"/>
        <v>0</v>
      </c>
      <c r="I315">
        <f t="shared" si="46"/>
        <v>0</v>
      </c>
      <c r="J315">
        <f t="shared" si="41"/>
        <v>0</v>
      </c>
      <c r="K315">
        <f t="shared" si="47"/>
        <v>0</v>
      </c>
      <c r="M315">
        <f t="shared" si="48"/>
        <v>0</v>
      </c>
      <c r="N315">
        <f t="shared" si="42"/>
        <v>0</v>
      </c>
      <c r="O315">
        <f t="shared" si="49"/>
        <v>0</v>
      </c>
      <c r="P315" t="str">
        <f t="shared" si="50"/>
        <v>Non-Distribution Expenses</v>
      </c>
      <c r="Q315" t="s">
        <v>476</v>
      </c>
      <c r="R315" t="s">
        <v>457</v>
      </c>
    </row>
    <row r="316" spans="2:18" ht="12.75">
      <c r="B316">
        <v>4815</v>
      </c>
      <c r="C316" t="s">
        <v>299</v>
      </c>
      <c r="E316">
        <f t="shared" si="44"/>
        <v>0</v>
      </c>
      <c r="F316">
        <f t="shared" si="40"/>
        <v>0</v>
      </c>
      <c r="G316">
        <f t="shared" si="45"/>
        <v>0</v>
      </c>
      <c r="I316">
        <f t="shared" si="46"/>
        <v>0</v>
      </c>
      <c r="J316">
        <f t="shared" si="41"/>
        <v>0</v>
      </c>
      <c r="K316">
        <f t="shared" si="47"/>
        <v>0</v>
      </c>
      <c r="M316">
        <f t="shared" si="48"/>
        <v>0</v>
      </c>
      <c r="N316">
        <f t="shared" si="42"/>
        <v>0</v>
      </c>
      <c r="O316">
        <f t="shared" si="49"/>
        <v>0</v>
      </c>
      <c r="P316" t="str">
        <f t="shared" si="50"/>
        <v>Non-Distribution Expenses</v>
      </c>
      <c r="Q316" t="s">
        <v>476</v>
      </c>
      <c r="R316" t="s">
        <v>457</v>
      </c>
    </row>
    <row r="317" spans="2:18" ht="12.75">
      <c r="B317">
        <v>4820</v>
      </c>
      <c r="C317" t="s">
        <v>300</v>
      </c>
      <c r="E317">
        <f t="shared" si="44"/>
        <v>0</v>
      </c>
      <c r="F317">
        <f t="shared" si="40"/>
        <v>0</v>
      </c>
      <c r="G317">
        <f t="shared" si="45"/>
        <v>0</v>
      </c>
      <c r="I317">
        <f t="shared" si="46"/>
        <v>0</v>
      </c>
      <c r="J317">
        <f t="shared" si="41"/>
        <v>0</v>
      </c>
      <c r="K317">
        <f t="shared" si="47"/>
        <v>0</v>
      </c>
      <c r="M317">
        <f t="shared" si="48"/>
        <v>0</v>
      </c>
      <c r="N317">
        <f t="shared" si="42"/>
        <v>0</v>
      </c>
      <c r="O317">
        <f t="shared" si="49"/>
        <v>0</v>
      </c>
      <c r="P317" t="str">
        <f t="shared" si="50"/>
        <v>Non-Distribution Expenses</v>
      </c>
      <c r="Q317" t="s">
        <v>476</v>
      </c>
      <c r="R317" t="s">
        <v>457</v>
      </c>
    </row>
    <row r="318" spans="2:18" ht="12.75">
      <c r="B318">
        <v>4825</v>
      </c>
      <c r="C318" t="s">
        <v>301</v>
      </c>
      <c r="E318">
        <f t="shared" si="44"/>
        <v>0</v>
      </c>
      <c r="F318">
        <f t="shared" si="40"/>
        <v>0</v>
      </c>
      <c r="G318">
        <f t="shared" si="45"/>
        <v>0</v>
      </c>
      <c r="I318">
        <f t="shared" si="46"/>
        <v>0</v>
      </c>
      <c r="J318">
        <f t="shared" si="41"/>
        <v>0</v>
      </c>
      <c r="K318">
        <f t="shared" si="47"/>
        <v>0</v>
      </c>
      <c r="M318">
        <f t="shared" si="48"/>
        <v>0</v>
      </c>
      <c r="N318">
        <f t="shared" si="42"/>
        <v>0</v>
      </c>
      <c r="O318">
        <f t="shared" si="49"/>
        <v>0</v>
      </c>
      <c r="P318" t="str">
        <f t="shared" si="50"/>
        <v>Non-Distribution Expenses</v>
      </c>
      <c r="Q318" t="s">
        <v>476</v>
      </c>
      <c r="R318" t="s">
        <v>457</v>
      </c>
    </row>
    <row r="319" spans="2:18" ht="12.75">
      <c r="B319">
        <v>4830</v>
      </c>
      <c r="C319" t="s">
        <v>302</v>
      </c>
      <c r="E319">
        <f t="shared" si="44"/>
        <v>0</v>
      </c>
      <c r="F319">
        <f t="shared" si="40"/>
        <v>0</v>
      </c>
      <c r="G319">
        <f t="shared" si="45"/>
        <v>0</v>
      </c>
      <c r="I319">
        <f t="shared" si="46"/>
        <v>0</v>
      </c>
      <c r="J319">
        <f t="shared" si="41"/>
        <v>0</v>
      </c>
      <c r="K319">
        <f t="shared" si="47"/>
        <v>0</v>
      </c>
      <c r="M319">
        <f t="shared" si="48"/>
        <v>0</v>
      </c>
      <c r="N319">
        <f t="shared" si="42"/>
        <v>0</v>
      </c>
      <c r="O319">
        <f t="shared" si="49"/>
        <v>0</v>
      </c>
      <c r="P319" t="str">
        <f t="shared" si="50"/>
        <v>Non-Distribution Expenses</v>
      </c>
      <c r="Q319" t="s">
        <v>476</v>
      </c>
      <c r="R319" t="s">
        <v>457</v>
      </c>
    </row>
    <row r="320" spans="2:18" ht="12.75">
      <c r="B320">
        <v>4835</v>
      </c>
      <c r="C320" t="s">
        <v>303</v>
      </c>
      <c r="E320">
        <f t="shared" si="44"/>
        <v>0</v>
      </c>
      <c r="F320">
        <f t="shared" si="40"/>
        <v>0</v>
      </c>
      <c r="G320">
        <f t="shared" si="45"/>
        <v>0</v>
      </c>
      <c r="I320">
        <f t="shared" si="46"/>
        <v>0</v>
      </c>
      <c r="J320">
        <f t="shared" si="41"/>
        <v>0</v>
      </c>
      <c r="K320">
        <f t="shared" si="47"/>
        <v>0</v>
      </c>
      <c r="M320">
        <f t="shared" si="48"/>
        <v>0</v>
      </c>
      <c r="N320">
        <f t="shared" si="42"/>
        <v>0</v>
      </c>
      <c r="O320">
        <f t="shared" si="49"/>
        <v>0</v>
      </c>
      <c r="P320" t="str">
        <f t="shared" si="50"/>
        <v>Non-Distribution Expenses</v>
      </c>
      <c r="Q320" t="s">
        <v>476</v>
      </c>
      <c r="R320" t="s">
        <v>457</v>
      </c>
    </row>
    <row r="321" spans="2:18" ht="12.75">
      <c r="B321">
        <v>4840</v>
      </c>
      <c r="C321" t="s">
        <v>304</v>
      </c>
      <c r="E321">
        <f t="shared" si="44"/>
        <v>0</v>
      </c>
      <c r="F321">
        <f t="shared" si="40"/>
        <v>0</v>
      </c>
      <c r="G321">
        <f t="shared" si="45"/>
        <v>0</v>
      </c>
      <c r="I321">
        <f t="shared" si="46"/>
        <v>0</v>
      </c>
      <c r="J321">
        <f t="shared" si="41"/>
        <v>0</v>
      </c>
      <c r="K321">
        <f t="shared" si="47"/>
        <v>0</v>
      </c>
      <c r="M321">
        <f t="shared" si="48"/>
        <v>0</v>
      </c>
      <c r="N321">
        <f t="shared" si="42"/>
        <v>0</v>
      </c>
      <c r="O321">
        <f t="shared" si="49"/>
        <v>0</v>
      </c>
      <c r="P321" t="str">
        <f t="shared" si="50"/>
        <v>Non-Distribution Expenses</v>
      </c>
      <c r="Q321" t="s">
        <v>476</v>
      </c>
      <c r="R321" t="s">
        <v>457</v>
      </c>
    </row>
    <row r="322" spans="2:18" ht="12.75">
      <c r="B322">
        <v>4845</v>
      </c>
      <c r="C322" t="s">
        <v>305</v>
      </c>
      <c r="E322">
        <f t="shared" si="44"/>
        <v>0</v>
      </c>
      <c r="F322">
        <f t="shared" si="40"/>
        <v>0</v>
      </c>
      <c r="G322">
        <f t="shared" si="45"/>
        <v>0</v>
      </c>
      <c r="I322">
        <f t="shared" si="46"/>
        <v>0</v>
      </c>
      <c r="J322">
        <f t="shared" si="41"/>
        <v>0</v>
      </c>
      <c r="K322">
        <f t="shared" si="47"/>
        <v>0</v>
      </c>
      <c r="M322">
        <f t="shared" si="48"/>
        <v>0</v>
      </c>
      <c r="N322">
        <f t="shared" si="42"/>
        <v>0</v>
      </c>
      <c r="O322">
        <f t="shared" si="49"/>
        <v>0</v>
      </c>
      <c r="P322" t="str">
        <f t="shared" si="50"/>
        <v>Non-Distribution Expenses</v>
      </c>
      <c r="Q322" t="s">
        <v>476</v>
      </c>
      <c r="R322" t="s">
        <v>457</v>
      </c>
    </row>
    <row r="323" spans="2:18" ht="12.75">
      <c r="B323">
        <v>4850</v>
      </c>
      <c r="C323" t="s">
        <v>278</v>
      </c>
      <c r="E323">
        <f t="shared" si="44"/>
        <v>0</v>
      </c>
      <c r="F323">
        <f t="shared" si="40"/>
        <v>0</v>
      </c>
      <c r="G323">
        <f t="shared" si="45"/>
        <v>0</v>
      </c>
      <c r="I323">
        <f t="shared" si="46"/>
        <v>0</v>
      </c>
      <c r="J323">
        <f t="shared" si="41"/>
        <v>0</v>
      </c>
      <c r="K323">
        <f t="shared" si="47"/>
        <v>0</v>
      </c>
      <c r="M323">
        <f t="shared" si="48"/>
        <v>0</v>
      </c>
      <c r="N323">
        <f t="shared" si="42"/>
        <v>0</v>
      </c>
      <c r="O323">
        <f t="shared" si="49"/>
        <v>0</v>
      </c>
      <c r="P323" t="str">
        <f t="shared" si="50"/>
        <v>Non-Distribution Expenses</v>
      </c>
      <c r="Q323" t="s">
        <v>476</v>
      </c>
      <c r="R323" t="s">
        <v>457</v>
      </c>
    </row>
    <row r="324" spans="2:18" ht="12.75">
      <c r="B324">
        <v>4905</v>
      </c>
      <c r="C324" t="s">
        <v>280</v>
      </c>
      <c r="E324">
        <f t="shared" si="44"/>
        <v>0</v>
      </c>
      <c r="F324">
        <f t="shared" si="40"/>
        <v>0</v>
      </c>
      <c r="G324">
        <f t="shared" si="45"/>
        <v>0</v>
      </c>
      <c r="I324">
        <f t="shared" si="46"/>
        <v>0</v>
      </c>
      <c r="J324">
        <f t="shared" si="41"/>
        <v>0</v>
      </c>
      <c r="K324">
        <f t="shared" si="47"/>
        <v>0</v>
      </c>
      <c r="M324">
        <f t="shared" si="48"/>
        <v>0</v>
      </c>
      <c r="N324">
        <f t="shared" si="42"/>
        <v>0</v>
      </c>
      <c r="O324">
        <f t="shared" si="49"/>
        <v>0</v>
      </c>
      <c r="P324" t="str">
        <f t="shared" si="50"/>
        <v>Non-Distribution Expenses</v>
      </c>
      <c r="Q324" t="s">
        <v>476</v>
      </c>
      <c r="R324" t="s">
        <v>457</v>
      </c>
    </row>
    <row r="325" spans="2:18" ht="12.75">
      <c r="B325">
        <v>4910</v>
      </c>
      <c r="C325" t="s">
        <v>306</v>
      </c>
      <c r="E325">
        <f t="shared" si="44"/>
        <v>0</v>
      </c>
      <c r="F325">
        <f t="shared" si="40"/>
        <v>0</v>
      </c>
      <c r="G325">
        <f t="shared" si="45"/>
        <v>0</v>
      </c>
      <c r="I325">
        <f t="shared" si="46"/>
        <v>0</v>
      </c>
      <c r="J325">
        <f t="shared" si="41"/>
        <v>0</v>
      </c>
      <c r="K325">
        <f t="shared" si="47"/>
        <v>0</v>
      </c>
      <c r="M325">
        <f t="shared" si="48"/>
        <v>0</v>
      </c>
      <c r="N325">
        <f t="shared" si="42"/>
        <v>0</v>
      </c>
      <c r="O325">
        <f t="shared" si="49"/>
        <v>0</v>
      </c>
      <c r="P325" t="str">
        <f t="shared" si="50"/>
        <v>Non-Distribution Expenses</v>
      </c>
      <c r="Q325" t="s">
        <v>476</v>
      </c>
      <c r="R325" t="s">
        <v>457</v>
      </c>
    </row>
    <row r="326" spans="2:18" ht="12.75">
      <c r="B326">
        <v>4916</v>
      </c>
      <c r="C326" t="s">
        <v>307</v>
      </c>
      <c r="E326">
        <f t="shared" si="44"/>
        <v>0</v>
      </c>
      <c r="F326">
        <f t="shared" si="40"/>
        <v>0</v>
      </c>
      <c r="G326">
        <f t="shared" si="45"/>
        <v>0</v>
      </c>
      <c r="I326">
        <f t="shared" si="46"/>
        <v>0</v>
      </c>
      <c r="J326">
        <f t="shared" si="41"/>
        <v>0</v>
      </c>
      <c r="K326">
        <f t="shared" si="47"/>
        <v>0</v>
      </c>
      <c r="M326">
        <f t="shared" si="48"/>
        <v>0</v>
      </c>
      <c r="N326">
        <f t="shared" si="42"/>
        <v>0</v>
      </c>
      <c r="O326">
        <f t="shared" si="49"/>
        <v>0</v>
      </c>
      <c r="P326" t="str">
        <f t="shared" si="50"/>
        <v>Non-Distribution Expenses</v>
      </c>
      <c r="Q326" t="s">
        <v>476</v>
      </c>
      <c r="R326" t="s">
        <v>457</v>
      </c>
    </row>
    <row r="327" spans="2:18" ht="12.75">
      <c r="B327">
        <v>4930</v>
      </c>
      <c r="C327" t="s">
        <v>308</v>
      </c>
      <c r="E327">
        <f t="shared" si="44"/>
        <v>0</v>
      </c>
      <c r="F327">
        <f t="shared" si="40"/>
        <v>0</v>
      </c>
      <c r="G327">
        <f t="shared" si="45"/>
        <v>0</v>
      </c>
      <c r="I327">
        <f t="shared" si="46"/>
        <v>0</v>
      </c>
      <c r="J327">
        <f t="shared" si="41"/>
        <v>0</v>
      </c>
      <c r="K327">
        <f t="shared" si="47"/>
        <v>0</v>
      </c>
      <c r="M327">
        <f t="shared" si="48"/>
        <v>0</v>
      </c>
      <c r="N327">
        <f t="shared" si="42"/>
        <v>0</v>
      </c>
      <c r="O327">
        <f t="shared" si="49"/>
        <v>0</v>
      </c>
      <c r="P327" t="str">
        <f t="shared" si="50"/>
        <v>Non-Distribution Expenses</v>
      </c>
      <c r="Q327" t="s">
        <v>476</v>
      </c>
      <c r="R327" t="s">
        <v>457</v>
      </c>
    </row>
    <row r="328" spans="2:18" ht="12.75">
      <c r="B328">
        <v>4935</v>
      </c>
      <c r="C328" t="s">
        <v>309</v>
      </c>
      <c r="E328">
        <f t="shared" si="44"/>
        <v>0</v>
      </c>
      <c r="F328">
        <f t="shared" si="40"/>
        <v>0</v>
      </c>
      <c r="G328">
        <f t="shared" si="45"/>
        <v>0</v>
      </c>
      <c r="I328">
        <f t="shared" si="46"/>
        <v>0</v>
      </c>
      <c r="J328">
        <f t="shared" si="41"/>
        <v>0</v>
      </c>
      <c r="K328">
        <f t="shared" si="47"/>
        <v>0</v>
      </c>
      <c r="M328">
        <f t="shared" si="48"/>
        <v>0</v>
      </c>
      <c r="N328">
        <f t="shared" si="42"/>
        <v>0</v>
      </c>
      <c r="O328">
        <f t="shared" si="49"/>
        <v>0</v>
      </c>
      <c r="P328" t="str">
        <f t="shared" si="50"/>
        <v>Non-Distribution Expenses</v>
      </c>
      <c r="Q328" t="s">
        <v>476</v>
      </c>
      <c r="R328" t="s">
        <v>457</v>
      </c>
    </row>
    <row r="329" spans="2:18" ht="12.75">
      <c r="B329">
        <v>4940</v>
      </c>
      <c r="C329" t="s">
        <v>310</v>
      </c>
      <c r="E329">
        <f t="shared" si="44"/>
        <v>0</v>
      </c>
      <c r="F329">
        <f t="shared" si="40"/>
        <v>0</v>
      </c>
      <c r="G329">
        <f t="shared" si="45"/>
        <v>0</v>
      </c>
      <c r="I329">
        <f t="shared" si="46"/>
        <v>0</v>
      </c>
      <c r="J329">
        <f t="shared" si="41"/>
        <v>0</v>
      </c>
      <c r="K329">
        <f t="shared" si="47"/>
        <v>0</v>
      </c>
      <c r="M329">
        <f t="shared" si="48"/>
        <v>0</v>
      </c>
      <c r="N329">
        <f t="shared" si="42"/>
        <v>0</v>
      </c>
      <c r="O329">
        <f t="shared" si="49"/>
        <v>0</v>
      </c>
      <c r="P329" t="str">
        <f t="shared" si="50"/>
        <v>Non-Distribution Expenses</v>
      </c>
      <c r="Q329" t="s">
        <v>476</v>
      </c>
      <c r="R329" t="s">
        <v>457</v>
      </c>
    </row>
    <row r="330" spans="2:18" ht="12.75">
      <c r="B330">
        <v>4945</v>
      </c>
      <c r="C330" t="s">
        <v>311</v>
      </c>
      <c r="E330">
        <f t="shared" si="44"/>
        <v>0</v>
      </c>
      <c r="F330">
        <f aca="true" t="shared" si="51" ref="F330:F393">IF($R330="Non-Distribution",D330,0)</f>
        <v>0</v>
      </c>
      <c r="G330">
        <f t="shared" si="45"/>
        <v>0</v>
      </c>
      <c r="I330">
        <f t="shared" si="46"/>
        <v>0</v>
      </c>
      <c r="J330">
        <f aca="true" t="shared" si="52" ref="J330:J393">IF($R330="Non-Distribution",H330,0)</f>
        <v>0</v>
      </c>
      <c r="K330">
        <f t="shared" si="47"/>
        <v>0</v>
      </c>
      <c r="M330">
        <f t="shared" si="48"/>
        <v>0</v>
      </c>
      <c r="N330">
        <f t="shared" si="42"/>
        <v>0</v>
      </c>
      <c r="O330">
        <f t="shared" si="49"/>
        <v>0</v>
      </c>
      <c r="P330" t="str">
        <f t="shared" si="50"/>
        <v>Non-Distribution Expenses</v>
      </c>
      <c r="Q330" t="s">
        <v>476</v>
      </c>
      <c r="R330" t="s">
        <v>457</v>
      </c>
    </row>
    <row r="331" spans="2:18" ht="12.75">
      <c r="B331">
        <v>4950</v>
      </c>
      <c r="C331" t="s">
        <v>312</v>
      </c>
      <c r="E331">
        <f t="shared" si="44"/>
        <v>0</v>
      </c>
      <c r="F331">
        <f t="shared" si="51"/>
        <v>0</v>
      </c>
      <c r="G331">
        <f t="shared" si="45"/>
        <v>0</v>
      </c>
      <c r="I331">
        <f t="shared" si="46"/>
        <v>0</v>
      </c>
      <c r="J331">
        <f t="shared" si="52"/>
        <v>0</v>
      </c>
      <c r="K331">
        <f t="shared" si="47"/>
        <v>0</v>
      </c>
      <c r="M331">
        <f t="shared" si="48"/>
        <v>0</v>
      </c>
      <c r="N331">
        <f t="shared" si="42"/>
        <v>0</v>
      </c>
      <c r="O331">
        <f t="shared" si="49"/>
        <v>0</v>
      </c>
      <c r="P331" t="str">
        <f t="shared" si="50"/>
        <v>Non-Distribution Expenses</v>
      </c>
      <c r="Q331" t="s">
        <v>476</v>
      </c>
      <c r="R331" t="s">
        <v>457</v>
      </c>
    </row>
    <row r="332" spans="2:18" ht="12.75">
      <c r="B332">
        <v>4960</v>
      </c>
      <c r="C332" t="s">
        <v>313</v>
      </c>
      <c r="E332">
        <f t="shared" si="44"/>
        <v>0</v>
      </c>
      <c r="F332">
        <f t="shared" si="51"/>
        <v>0</v>
      </c>
      <c r="G332">
        <f t="shared" si="45"/>
        <v>0</v>
      </c>
      <c r="I332">
        <f t="shared" si="46"/>
        <v>0</v>
      </c>
      <c r="J332">
        <f t="shared" si="52"/>
        <v>0</v>
      </c>
      <c r="K332">
        <f t="shared" si="47"/>
        <v>0</v>
      </c>
      <c r="M332">
        <f t="shared" si="48"/>
        <v>0</v>
      </c>
      <c r="N332">
        <f t="shared" si="42"/>
        <v>0</v>
      </c>
      <c r="O332">
        <f t="shared" si="49"/>
        <v>0</v>
      </c>
      <c r="P332" t="str">
        <f t="shared" si="50"/>
        <v>Non-Distribution Expenses</v>
      </c>
      <c r="Q332" t="s">
        <v>476</v>
      </c>
      <c r="R332" t="s">
        <v>457</v>
      </c>
    </row>
    <row r="333" spans="2:18" ht="12.75">
      <c r="B333">
        <v>4965</v>
      </c>
      <c r="C333" t="s">
        <v>314</v>
      </c>
      <c r="E333">
        <f t="shared" si="44"/>
        <v>0</v>
      </c>
      <c r="F333">
        <f t="shared" si="51"/>
        <v>0</v>
      </c>
      <c r="G333">
        <f t="shared" si="45"/>
        <v>0</v>
      </c>
      <c r="I333">
        <f t="shared" si="46"/>
        <v>0</v>
      </c>
      <c r="J333">
        <f t="shared" si="52"/>
        <v>0</v>
      </c>
      <c r="K333">
        <f t="shared" si="47"/>
        <v>0</v>
      </c>
      <c r="M333">
        <f t="shared" si="48"/>
        <v>0</v>
      </c>
      <c r="N333">
        <f t="shared" si="42"/>
        <v>0</v>
      </c>
      <c r="O333">
        <f t="shared" si="49"/>
        <v>0</v>
      </c>
      <c r="P333" t="str">
        <f t="shared" si="50"/>
        <v>Non-Distribution Expenses</v>
      </c>
      <c r="Q333" t="s">
        <v>476</v>
      </c>
      <c r="R333" t="s">
        <v>457</v>
      </c>
    </row>
    <row r="334" spans="2:19" ht="12.75">
      <c r="B334">
        <v>5005</v>
      </c>
      <c r="C334" t="s">
        <v>267</v>
      </c>
      <c r="E334">
        <f t="shared" si="44"/>
        <v>0</v>
      </c>
      <c r="F334">
        <f t="shared" si="51"/>
        <v>0</v>
      </c>
      <c r="G334">
        <f t="shared" si="45"/>
        <v>0</v>
      </c>
      <c r="I334">
        <f t="shared" si="46"/>
        <v>0</v>
      </c>
      <c r="J334">
        <f t="shared" si="52"/>
        <v>0</v>
      </c>
      <c r="K334">
        <f t="shared" si="47"/>
        <v>0</v>
      </c>
      <c r="M334">
        <f t="shared" si="48"/>
        <v>0</v>
      </c>
      <c r="N334">
        <f t="shared" si="42"/>
        <v>0</v>
      </c>
      <c r="O334">
        <f t="shared" si="49"/>
        <v>0</v>
      </c>
      <c r="P334" t="str">
        <f t="shared" si="50"/>
        <v>Operation (Working Capital)</v>
      </c>
      <c r="Q334" t="s">
        <v>480</v>
      </c>
      <c r="R334" t="s">
        <v>455</v>
      </c>
      <c r="S334" t="s">
        <v>478</v>
      </c>
    </row>
    <row r="335" spans="2:19" ht="12.75">
      <c r="B335">
        <v>5010</v>
      </c>
      <c r="C335" t="s">
        <v>298</v>
      </c>
      <c r="E335">
        <f t="shared" si="44"/>
        <v>0</v>
      </c>
      <c r="F335">
        <f t="shared" si="51"/>
        <v>0</v>
      </c>
      <c r="G335">
        <f t="shared" si="45"/>
        <v>0</v>
      </c>
      <c r="I335">
        <f t="shared" si="46"/>
        <v>0</v>
      </c>
      <c r="J335">
        <f t="shared" si="52"/>
        <v>0</v>
      </c>
      <c r="K335">
        <f t="shared" si="47"/>
        <v>0</v>
      </c>
      <c r="M335">
        <f t="shared" si="48"/>
        <v>0</v>
      </c>
      <c r="N335">
        <f t="shared" si="42"/>
        <v>0</v>
      </c>
      <c r="O335">
        <f t="shared" si="49"/>
        <v>0</v>
      </c>
      <c r="P335" t="str">
        <f t="shared" si="50"/>
        <v>Operation (Working Capital)</v>
      </c>
      <c r="Q335" t="s">
        <v>480</v>
      </c>
      <c r="R335" t="s">
        <v>455</v>
      </c>
      <c r="S335" t="s">
        <v>478</v>
      </c>
    </row>
    <row r="336" spans="2:19" ht="12.75">
      <c r="B336">
        <v>5012</v>
      </c>
      <c r="C336" t="s">
        <v>315</v>
      </c>
      <c r="E336">
        <f t="shared" si="44"/>
        <v>0</v>
      </c>
      <c r="F336">
        <f t="shared" si="51"/>
        <v>0</v>
      </c>
      <c r="G336">
        <f t="shared" si="45"/>
        <v>0</v>
      </c>
      <c r="I336">
        <f t="shared" si="46"/>
        <v>0</v>
      </c>
      <c r="J336">
        <f t="shared" si="52"/>
        <v>0</v>
      </c>
      <c r="K336">
        <f t="shared" si="47"/>
        <v>0</v>
      </c>
      <c r="M336">
        <f t="shared" si="48"/>
        <v>0</v>
      </c>
      <c r="N336">
        <f t="shared" si="42"/>
        <v>0</v>
      </c>
      <c r="O336">
        <f t="shared" si="49"/>
        <v>0</v>
      </c>
      <c r="P336" t="str">
        <f t="shared" si="50"/>
        <v>Operation (Working Capital)</v>
      </c>
      <c r="Q336" t="s">
        <v>480</v>
      </c>
      <c r="R336" t="s">
        <v>455</v>
      </c>
      <c r="S336" t="s">
        <v>478</v>
      </c>
    </row>
    <row r="337" spans="2:19" ht="12.75">
      <c r="B337">
        <v>5014</v>
      </c>
      <c r="C337" t="s">
        <v>316</v>
      </c>
      <c r="E337">
        <f t="shared" si="44"/>
        <v>0</v>
      </c>
      <c r="F337">
        <f t="shared" si="51"/>
        <v>0</v>
      </c>
      <c r="G337">
        <f t="shared" si="45"/>
        <v>0</v>
      </c>
      <c r="I337">
        <f t="shared" si="46"/>
        <v>0</v>
      </c>
      <c r="J337">
        <f t="shared" si="52"/>
        <v>0</v>
      </c>
      <c r="K337">
        <f t="shared" si="47"/>
        <v>0</v>
      </c>
      <c r="M337">
        <f t="shared" si="48"/>
        <v>0</v>
      </c>
      <c r="N337">
        <f t="shared" si="42"/>
        <v>0</v>
      </c>
      <c r="O337">
        <f t="shared" si="49"/>
        <v>0</v>
      </c>
      <c r="P337" t="str">
        <f t="shared" si="50"/>
        <v>Operation (Working Capital)</v>
      </c>
      <c r="Q337" t="s">
        <v>480</v>
      </c>
      <c r="R337" t="s">
        <v>455</v>
      </c>
      <c r="S337" t="s">
        <v>478</v>
      </c>
    </row>
    <row r="338" spans="2:19" ht="12.75">
      <c r="B338">
        <v>5015</v>
      </c>
      <c r="C338" t="s">
        <v>317</v>
      </c>
      <c r="E338">
        <f t="shared" si="44"/>
        <v>0</v>
      </c>
      <c r="F338">
        <f t="shared" si="51"/>
        <v>0</v>
      </c>
      <c r="G338">
        <f t="shared" si="45"/>
        <v>0</v>
      </c>
      <c r="I338">
        <f t="shared" si="46"/>
        <v>0</v>
      </c>
      <c r="J338">
        <f t="shared" si="52"/>
        <v>0</v>
      </c>
      <c r="K338">
        <f t="shared" si="47"/>
        <v>0</v>
      </c>
      <c r="M338">
        <f t="shared" si="48"/>
        <v>0</v>
      </c>
      <c r="N338">
        <f t="shared" si="42"/>
        <v>0</v>
      </c>
      <c r="O338">
        <f t="shared" si="49"/>
        <v>0</v>
      </c>
      <c r="P338" t="str">
        <f t="shared" si="50"/>
        <v>Operation (Working Capital)</v>
      </c>
      <c r="Q338" t="s">
        <v>480</v>
      </c>
      <c r="R338" t="s">
        <v>455</v>
      </c>
      <c r="S338" t="s">
        <v>478</v>
      </c>
    </row>
    <row r="339" spans="2:19" ht="12.75">
      <c r="B339">
        <v>5016</v>
      </c>
      <c r="C339" t="s">
        <v>318</v>
      </c>
      <c r="E339">
        <f t="shared" si="44"/>
        <v>0</v>
      </c>
      <c r="F339">
        <f t="shared" si="51"/>
        <v>0</v>
      </c>
      <c r="G339">
        <f t="shared" si="45"/>
        <v>0</v>
      </c>
      <c r="I339">
        <f t="shared" si="46"/>
        <v>0</v>
      </c>
      <c r="J339">
        <f t="shared" si="52"/>
        <v>0</v>
      </c>
      <c r="K339">
        <f t="shared" si="47"/>
        <v>0</v>
      </c>
      <c r="M339">
        <f t="shared" si="48"/>
        <v>0</v>
      </c>
      <c r="N339">
        <f t="shared" si="42"/>
        <v>0</v>
      </c>
      <c r="O339">
        <f t="shared" si="49"/>
        <v>0</v>
      </c>
      <c r="P339" t="str">
        <f t="shared" si="50"/>
        <v>Operation (Working Capital)</v>
      </c>
      <c r="Q339" t="s">
        <v>480</v>
      </c>
      <c r="R339" t="s">
        <v>455</v>
      </c>
      <c r="S339" t="s">
        <v>478</v>
      </c>
    </row>
    <row r="340" spans="2:19" ht="12.75">
      <c r="B340">
        <v>5017</v>
      </c>
      <c r="C340" t="s">
        <v>319</v>
      </c>
      <c r="E340">
        <f t="shared" si="44"/>
        <v>0</v>
      </c>
      <c r="F340">
        <f t="shared" si="51"/>
        <v>0</v>
      </c>
      <c r="G340">
        <f t="shared" si="45"/>
        <v>0</v>
      </c>
      <c r="I340">
        <f t="shared" si="46"/>
        <v>0</v>
      </c>
      <c r="J340">
        <f t="shared" si="52"/>
        <v>0</v>
      </c>
      <c r="K340">
        <f t="shared" si="47"/>
        <v>0</v>
      </c>
      <c r="M340">
        <f t="shared" si="48"/>
        <v>0</v>
      </c>
      <c r="N340">
        <f aca="true" t="shared" si="53" ref="N340:N403">IF($R340="Non-Distribution",L340,0)</f>
        <v>0</v>
      </c>
      <c r="O340">
        <f t="shared" si="49"/>
        <v>0</v>
      </c>
      <c r="P340" t="str">
        <f t="shared" si="50"/>
        <v>Operation (Working Capital)</v>
      </c>
      <c r="Q340" t="s">
        <v>480</v>
      </c>
      <c r="R340" t="s">
        <v>455</v>
      </c>
      <c r="S340" t="s">
        <v>478</v>
      </c>
    </row>
    <row r="341" spans="2:19" ht="12.75">
      <c r="B341">
        <v>5020</v>
      </c>
      <c r="C341" t="s">
        <v>320</v>
      </c>
      <c r="E341">
        <f aca="true" t="shared" si="54" ref="E341:E404">IF($R341="Unclassified",D341,0)</f>
        <v>0</v>
      </c>
      <c r="F341">
        <f t="shared" si="51"/>
        <v>0</v>
      </c>
      <c r="G341">
        <f aca="true" t="shared" si="55" ref="G341:G404">+D341-E341-F341</f>
        <v>0</v>
      </c>
      <c r="I341">
        <f aca="true" t="shared" si="56" ref="I341:I404">IF($R341="Unclassified",H341,0)</f>
        <v>0</v>
      </c>
      <c r="J341">
        <f t="shared" si="52"/>
        <v>0</v>
      </c>
      <c r="K341">
        <f aca="true" t="shared" si="57" ref="K341:K404">+H341-I341-J341</f>
        <v>0</v>
      </c>
      <c r="M341">
        <f aca="true" t="shared" si="58" ref="M341:M404">IF($R341="Unclassified",L341,0)</f>
        <v>0</v>
      </c>
      <c r="N341">
        <f t="shared" si="53"/>
        <v>0</v>
      </c>
      <c r="O341">
        <f aca="true" t="shared" si="59" ref="O341:O404">+L341-M341-N341</f>
        <v>0</v>
      </c>
      <c r="P341" t="str">
        <f t="shared" si="50"/>
        <v>Operation (Working Capital)</v>
      </c>
      <c r="Q341" t="s">
        <v>480</v>
      </c>
      <c r="R341" t="s">
        <v>455</v>
      </c>
      <c r="S341" t="s">
        <v>478</v>
      </c>
    </row>
    <row r="342" spans="2:19" ht="12.75">
      <c r="B342">
        <v>5025</v>
      </c>
      <c r="C342" t="s">
        <v>322</v>
      </c>
      <c r="E342">
        <f t="shared" si="54"/>
        <v>0</v>
      </c>
      <c r="F342">
        <f t="shared" si="51"/>
        <v>0</v>
      </c>
      <c r="G342">
        <f t="shared" si="55"/>
        <v>0</v>
      </c>
      <c r="I342">
        <f t="shared" si="56"/>
        <v>0</v>
      </c>
      <c r="J342">
        <f t="shared" si="52"/>
        <v>0</v>
      </c>
      <c r="K342">
        <f t="shared" si="57"/>
        <v>0</v>
      </c>
      <c r="M342">
        <f t="shared" si="58"/>
        <v>0</v>
      </c>
      <c r="N342">
        <f t="shared" si="53"/>
        <v>0</v>
      </c>
      <c r="O342">
        <f t="shared" si="59"/>
        <v>0</v>
      </c>
      <c r="P342" t="str">
        <f t="shared" si="50"/>
        <v>Operation (Working Capital)</v>
      </c>
      <c r="Q342" t="s">
        <v>480</v>
      </c>
      <c r="R342" t="s">
        <v>455</v>
      </c>
      <c r="S342" t="s">
        <v>478</v>
      </c>
    </row>
    <row r="343" spans="2:19" ht="12.75">
      <c r="B343">
        <v>5030</v>
      </c>
      <c r="C343" t="s">
        <v>323</v>
      </c>
      <c r="E343">
        <f t="shared" si="54"/>
        <v>0</v>
      </c>
      <c r="F343">
        <f t="shared" si="51"/>
        <v>0</v>
      </c>
      <c r="G343">
        <f t="shared" si="55"/>
        <v>0</v>
      </c>
      <c r="I343">
        <f t="shared" si="56"/>
        <v>0</v>
      </c>
      <c r="J343">
        <f t="shared" si="52"/>
        <v>0</v>
      </c>
      <c r="K343">
        <f t="shared" si="57"/>
        <v>0</v>
      </c>
      <c r="M343">
        <f t="shared" si="58"/>
        <v>0</v>
      </c>
      <c r="N343">
        <f t="shared" si="53"/>
        <v>0</v>
      </c>
      <c r="O343">
        <f t="shared" si="59"/>
        <v>0</v>
      </c>
      <c r="P343" t="str">
        <f t="shared" si="50"/>
        <v>Operation (Working Capital)</v>
      </c>
      <c r="Q343" t="s">
        <v>480</v>
      </c>
      <c r="R343" t="s">
        <v>455</v>
      </c>
      <c r="S343" t="s">
        <v>478</v>
      </c>
    </row>
    <row r="344" spans="2:19" ht="12.75">
      <c r="B344">
        <v>5035</v>
      </c>
      <c r="C344" t="s">
        <v>324</v>
      </c>
      <c r="E344">
        <f t="shared" si="54"/>
        <v>0</v>
      </c>
      <c r="F344">
        <f t="shared" si="51"/>
        <v>0</v>
      </c>
      <c r="G344">
        <f t="shared" si="55"/>
        <v>0</v>
      </c>
      <c r="I344">
        <f t="shared" si="56"/>
        <v>0</v>
      </c>
      <c r="J344">
        <f t="shared" si="52"/>
        <v>0</v>
      </c>
      <c r="K344">
        <f t="shared" si="57"/>
        <v>0</v>
      </c>
      <c r="M344">
        <f t="shared" si="58"/>
        <v>0</v>
      </c>
      <c r="N344">
        <f t="shared" si="53"/>
        <v>0</v>
      </c>
      <c r="O344">
        <f t="shared" si="59"/>
        <v>0</v>
      </c>
      <c r="P344" t="str">
        <f t="shared" si="50"/>
        <v>Operation (Working Capital)</v>
      </c>
      <c r="Q344" t="s">
        <v>480</v>
      </c>
      <c r="R344" t="s">
        <v>455</v>
      </c>
      <c r="S344" t="s">
        <v>478</v>
      </c>
    </row>
    <row r="345" spans="2:19" ht="12.75">
      <c r="B345">
        <v>5040</v>
      </c>
      <c r="C345" t="s">
        <v>325</v>
      </c>
      <c r="E345">
        <f t="shared" si="54"/>
        <v>0</v>
      </c>
      <c r="F345">
        <f t="shared" si="51"/>
        <v>0</v>
      </c>
      <c r="G345">
        <f t="shared" si="55"/>
        <v>0</v>
      </c>
      <c r="I345">
        <f t="shared" si="56"/>
        <v>0</v>
      </c>
      <c r="J345">
        <f t="shared" si="52"/>
        <v>0</v>
      </c>
      <c r="K345">
        <f t="shared" si="57"/>
        <v>0</v>
      </c>
      <c r="M345">
        <f t="shared" si="58"/>
        <v>0</v>
      </c>
      <c r="N345">
        <f t="shared" si="53"/>
        <v>0</v>
      </c>
      <c r="O345">
        <f t="shared" si="59"/>
        <v>0</v>
      </c>
      <c r="P345" t="str">
        <f t="shared" si="50"/>
        <v>Operation (Working Capital)</v>
      </c>
      <c r="Q345" t="s">
        <v>480</v>
      </c>
      <c r="R345" t="s">
        <v>455</v>
      </c>
      <c r="S345" t="s">
        <v>478</v>
      </c>
    </row>
    <row r="346" spans="2:19" ht="12.75">
      <c r="B346">
        <v>5045</v>
      </c>
      <c r="C346" t="s">
        <v>327</v>
      </c>
      <c r="E346">
        <f t="shared" si="54"/>
        <v>0</v>
      </c>
      <c r="F346">
        <f t="shared" si="51"/>
        <v>0</v>
      </c>
      <c r="G346">
        <f t="shared" si="55"/>
        <v>0</v>
      </c>
      <c r="I346">
        <f t="shared" si="56"/>
        <v>0</v>
      </c>
      <c r="J346">
        <f t="shared" si="52"/>
        <v>0</v>
      </c>
      <c r="K346">
        <f t="shared" si="57"/>
        <v>0</v>
      </c>
      <c r="M346">
        <f t="shared" si="58"/>
        <v>0</v>
      </c>
      <c r="N346">
        <f t="shared" si="53"/>
        <v>0</v>
      </c>
      <c r="O346">
        <f t="shared" si="59"/>
        <v>0</v>
      </c>
      <c r="P346" t="str">
        <f t="shared" si="50"/>
        <v>Operation (Working Capital)</v>
      </c>
      <c r="Q346" t="s">
        <v>480</v>
      </c>
      <c r="R346" t="s">
        <v>455</v>
      </c>
      <c r="S346" t="s">
        <v>478</v>
      </c>
    </row>
    <row r="347" spans="2:19" ht="12.75">
      <c r="B347">
        <v>5050</v>
      </c>
      <c r="C347" t="s">
        <v>328</v>
      </c>
      <c r="E347">
        <f t="shared" si="54"/>
        <v>0</v>
      </c>
      <c r="F347">
        <f t="shared" si="51"/>
        <v>0</v>
      </c>
      <c r="G347">
        <f t="shared" si="55"/>
        <v>0</v>
      </c>
      <c r="I347">
        <f t="shared" si="56"/>
        <v>0</v>
      </c>
      <c r="J347">
        <f t="shared" si="52"/>
        <v>0</v>
      </c>
      <c r="K347">
        <f t="shared" si="57"/>
        <v>0</v>
      </c>
      <c r="M347">
        <f t="shared" si="58"/>
        <v>0</v>
      </c>
      <c r="N347">
        <f t="shared" si="53"/>
        <v>0</v>
      </c>
      <c r="O347">
        <f t="shared" si="59"/>
        <v>0</v>
      </c>
      <c r="P347" t="str">
        <f t="shared" si="50"/>
        <v>Operation (Working Capital)</v>
      </c>
      <c r="Q347" t="s">
        <v>480</v>
      </c>
      <c r="R347" t="s">
        <v>455</v>
      </c>
      <c r="S347" t="s">
        <v>478</v>
      </c>
    </row>
    <row r="348" spans="2:19" ht="12.75">
      <c r="B348">
        <v>5055</v>
      </c>
      <c r="C348" t="s">
        <v>329</v>
      </c>
      <c r="E348">
        <f t="shared" si="54"/>
        <v>0</v>
      </c>
      <c r="F348">
        <f t="shared" si="51"/>
        <v>0</v>
      </c>
      <c r="G348">
        <f t="shared" si="55"/>
        <v>0</v>
      </c>
      <c r="I348">
        <f t="shared" si="56"/>
        <v>0</v>
      </c>
      <c r="J348">
        <f t="shared" si="52"/>
        <v>0</v>
      </c>
      <c r="K348">
        <f t="shared" si="57"/>
        <v>0</v>
      </c>
      <c r="M348">
        <f t="shared" si="58"/>
        <v>0</v>
      </c>
      <c r="N348">
        <f t="shared" si="53"/>
        <v>0</v>
      </c>
      <c r="O348">
        <f t="shared" si="59"/>
        <v>0</v>
      </c>
      <c r="P348" t="str">
        <f t="shared" si="50"/>
        <v>Operation (Working Capital)</v>
      </c>
      <c r="Q348" t="s">
        <v>480</v>
      </c>
      <c r="R348" t="s">
        <v>455</v>
      </c>
      <c r="S348" t="s">
        <v>478</v>
      </c>
    </row>
    <row r="349" spans="2:18" ht="12.75">
      <c r="B349">
        <v>5060</v>
      </c>
      <c r="C349" t="s">
        <v>330</v>
      </c>
      <c r="E349">
        <f t="shared" si="54"/>
        <v>0</v>
      </c>
      <c r="F349">
        <f t="shared" si="51"/>
        <v>0</v>
      </c>
      <c r="G349">
        <f t="shared" si="55"/>
        <v>0</v>
      </c>
      <c r="I349">
        <f t="shared" si="56"/>
        <v>0</v>
      </c>
      <c r="J349">
        <f t="shared" si="52"/>
        <v>0</v>
      </c>
      <c r="K349">
        <f t="shared" si="57"/>
        <v>0</v>
      </c>
      <c r="M349">
        <f t="shared" si="58"/>
        <v>0</v>
      </c>
      <c r="N349">
        <f t="shared" si="53"/>
        <v>0</v>
      </c>
      <c r="O349">
        <f t="shared" si="59"/>
        <v>0</v>
      </c>
      <c r="P349" t="str">
        <f t="shared" si="50"/>
        <v>Non-Distribution Expenses</v>
      </c>
      <c r="Q349" t="s">
        <v>476</v>
      </c>
      <c r="R349" t="s">
        <v>457</v>
      </c>
    </row>
    <row r="350" spans="2:19" ht="12.75">
      <c r="B350">
        <v>5065</v>
      </c>
      <c r="C350" t="s">
        <v>331</v>
      </c>
      <c r="E350">
        <f t="shared" si="54"/>
        <v>0</v>
      </c>
      <c r="F350">
        <f t="shared" si="51"/>
        <v>0</v>
      </c>
      <c r="G350">
        <f t="shared" si="55"/>
        <v>0</v>
      </c>
      <c r="I350">
        <f t="shared" si="56"/>
        <v>0</v>
      </c>
      <c r="J350">
        <f t="shared" si="52"/>
        <v>0</v>
      </c>
      <c r="K350">
        <f t="shared" si="57"/>
        <v>0</v>
      </c>
      <c r="M350">
        <f t="shared" si="58"/>
        <v>0</v>
      </c>
      <c r="N350">
        <f t="shared" si="53"/>
        <v>0</v>
      </c>
      <c r="O350">
        <f t="shared" si="59"/>
        <v>0</v>
      </c>
      <c r="P350" t="str">
        <f t="shared" si="50"/>
        <v>Operation (Working Capital)</v>
      </c>
      <c r="Q350" t="s">
        <v>480</v>
      </c>
      <c r="R350" t="s">
        <v>455</v>
      </c>
      <c r="S350" t="s">
        <v>478</v>
      </c>
    </row>
    <row r="351" spans="2:19" ht="12.75">
      <c r="B351">
        <v>5070</v>
      </c>
      <c r="C351" t="s">
        <v>332</v>
      </c>
      <c r="E351">
        <f t="shared" si="54"/>
        <v>0</v>
      </c>
      <c r="F351">
        <f t="shared" si="51"/>
        <v>0</v>
      </c>
      <c r="G351">
        <f t="shared" si="55"/>
        <v>0</v>
      </c>
      <c r="I351">
        <f t="shared" si="56"/>
        <v>0</v>
      </c>
      <c r="J351">
        <f t="shared" si="52"/>
        <v>0</v>
      </c>
      <c r="K351">
        <f t="shared" si="57"/>
        <v>0</v>
      </c>
      <c r="M351">
        <f t="shared" si="58"/>
        <v>0</v>
      </c>
      <c r="N351">
        <f t="shared" si="53"/>
        <v>0</v>
      </c>
      <c r="O351">
        <f t="shared" si="59"/>
        <v>0</v>
      </c>
      <c r="P351" t="str">
        <f t="shared" si="50"/>
        <v>Operation (Working Capital)</v>
      </c>
      <c r="Q351" t="s">
        <v>480</v>
      </c>
      <c r="R351" t="s">
        <v>455</v>
      </c>
      <c r="S351" t="s">
        <v>478</v>
      </c>
    </row>
    <row r="352" spans="2:19" ht="12.75">
      <c r="B352">
        <v>5075</v>
      </c>
      <c r="C352" t="s">
        <v>333</v>
      </c>
      <c r="E352">
        <f t="shared" si="54"/>
        <v>0</v>
      </c>
      <c r="F352">
        <f t="shared" si="51"/>
        <v>0</v>
      </c>
      <c r="G352">
        <f t="shared" si="55"/>
        <v>0</v>
      </c>
      <c r="I352">
        <f t="shared" si="56"/>
        <v>0</v>
      </c>
      <c r="J352">
        <f t="shared" si="52"/>
        <v>0</v>
      </c>
      <c r="K352">
        <f t="shared" si="57"/>
        <v>0</v>
      </c>
      <c r="M352">
        <f t="shared" si="58"/>
        <v>0</v>
      </c>
      <c r="N352">
        <f t="shared" si="53"/>
        <v>0</v>
      </c>
      <c r="O352">
        <f t="shared" si="59"/>
        <v>0</v>
      </c>
      <c r="P352" t="str">
        <f t="shared" si="50"/>
        <v>Operation (Working Capital)</v>
      </c>
      <c r="Q352" t="s">
        <v>480</v>
      </c>
      <c r="R352" t="s">
        <v>455</v>
      </c>
      <c r="S352" t="s">
        <v>478</v>
      </c>
    </row>
    <row r="353" spans="2:19" ht="12.75">
      <c r="B353">
        <v>5085</v>
      </c>
      <c r="C353" t="s">
        <v>334</v>
      </c>
      <c r="E353">
        <f t="shared" si="54"/>
        <v>0</v>
      </c>
      <c r="F353">
        <f t="shared" si="51"/>
        <v>0</v>
      </c>
      <c r="G353">
        <f t="shared" si="55"/>
        <v>0</v>
      </c>
      <c r="I353">
        <f t="shared" si="56"/>
        <v>0</v>
      </c>
      <c r="J353">
        <f t="shared" si="52"/>
        <v>0</v>
      </c>
      <c r="K353">
        <f t="shared" si="57"/>
        <v>0</v>
      </c>
      <c r="M353">
        <f t="shared" si="58"/>
        <v>0</v>
      </c>
      <c r="N353">
        <f t="shared" si="53"/>
        <v>0</v>
      </c>
      <c r="O353">
        <f t="shared" si="59"/>
        <v>0</v>
      </c>
      <c r="P353" t="str">
        <f t="shared" si="50"/>
        <v>Operation (Working Capital)</v>
      </c>
      <c r="Q353" t="s">
        <v>480</v>
      </c>
      <c r="R353" t="s">
        <v>455</v>
      </c>
      <c r="S353" t="s">
        <v>478</v>
      </c>
    </row>
    <row r="354" spans="2:19" ht="12.75">
      <c r="B354">
        <v>5090</v>
      </c>
      <c r="C354" t="s">
        <v>335</v>
      </c>
      <c r="E354">
        <f t="shared" si="54"/>
        <v>0</v>
      </c>
      <c r="F354">
        <f t="shared" si="51"/>
        <v>0</v>
      </c>
      <c r="G354">
        <f t="shared" si="55"/>
        <v>0</v>
      </c>
      <c r="I354">
        <f t="shared" si="56"/>
        <v>0</v>
      </c>
      <c r="J354">
        <f t="shared" si="52"/>
        <v>0</v>
      </c>
      <c r="K354">
        <f t="shared" si="57"/>
        <v>0</v>
      </c>
      <c r="M354">
        <f t="shared" si="58"/>
        <v>0</v>
      </c>
      <c r="N354">
        <f t="shared" si="53"/>
        <v>0</v>
      </c>
      <c r="O354">
        <f t="shared" si="59"/>
        <v>0</v>
      </c>
      <c r="P354" t="str">
        <f t="shared" si="50"/>
        <v>Operation (Working Capital)</v>
      </c>
      <c r="Q354" t="s">
        <v>480</v>
      </c>
      <c r="R354" t="s">
        <v>455</v>
      </c>
      <c r="S354" t="s">
        <v>478</v>
      </c>
    </row>
    <row r="355" spans="2:19" ht="12.75">
      <c r="B355">
        <v>5095</v>
      </c>
      <c r="C355" t="s">
        <v>336</v>
      </c>
      <c r="E355">
        <f t="shared" si="54"/>
        <v>0</v>
      </c>
      <c r="F355">
        <f t="shared" si="51"/>
        <v>0</v>
      </c>
      <c r="G355">
        <f t="shared" si="55"/>
        <v>0</v>
      </c>
      <c r="I355">
        <f t="shared" si="56"/>
        <v>0</v>
      </c>
      <c r="J355">
        <f t="shared" si="52"/>
        <v>0</v>
      </c>
      <c r="K355">
        <f t="shared" si="57"/>
        <v>0</v>
      </c>
      <c r="M355">
        <f t="shared" si="58"/>
        <v>0</v>
      </c>
      <c r="N355">
        <f t="shared" si="53"/>
        <v>0</v>
      </c>
      <c r="O355">
        <f t="shared" si="59"/>
        <v>0</v>
      </c>
      <c r="P355" t="str">
        <f t="shared" si="50"/>
        <v>Operation (Working Capital)</v>
      </c>
      <c r="Q355" t="s">
        <v>480</v>
      </c>
      <c r="R355" t="s">
        <v>455</v>
      </c>
      <c r="S355" t="s">
        <v>478</v>
      </c>
    </row>
    <row r="356" spans="2:19" ht="12.75">
      <c r="B356">
        <v>5096</v>
      </c>
      <c r="C356" t="s">
        <v>337</v>
      </c>
      <c r="E356">
        <f t="shared" si="54"/>
        <v>0</v>
      </c>
      <c r="F356">
        <f t="shared" si="51"/>
        <v>0</v>
      </c>
      <c r="G356">
        <f t="shared" si="55"/>
        <v>0</v>
      </c>
      <c r="I356">
        <f t="shared" si="56"/>
        <v>0</v>
      </c>
      <c r="J356">
        <f t="shared" si="52"/>
        <v>0</v>
      </c>
      <c r="K356">
        <f t="shared" si="57"/>
        <v>0</v>
      </c>
      <c r="M356">
        <f t="shared" si="58"/>
        <v>0</v>
      </c>
      <c r="N356">
        <f t="shared" si="53"/>
        <v>0</v>
      </c>
      <c r="O356">
        <f t="shared" si="59"/>
        <v>0</v>
      </c>
      <c r="P356" t="str">
        <f t="shared" si="50"/>
        <v>Operation (Working Capital)</v>
      </c>
      <c r="Q356" t="s">
        <v>480</v>
      </c>
      <c r="R356" t="s">
        <v>455</v>
      </c>
      <c r="S356" t="s">
        <v>478</v>
      </c>
    </row>
    <row r="357" spans="2:19" ht="12.75">
      <c r="B357">
        <v>5105</v>
      </c>
      <c r="C357" t="s">
        <v>280</v>
      </c>
      <c r="E357">
        <f t="shared" si="54"/>
        <v>0</v>
      </c>
      <c r="F357">
        <f t="shared" si="51"/>
        <v>0</v>
      </c>
      <c r="G357">
        <f t="shared" si="55"/>
        <v>0</v>
      </c>
      <c r="I357">
        <f t="shared" si="56"/>
        <v>0</v>
      </c>
      <c r="J357">
        <f t="shared" si="52"/>
        <v>0</v>
      </c>
      <c r="K357">
        <f t="shared" si="57"/>
        <v>0</v>
      </c>
      <c r="M357">
        <f t="shared" si="58"/>
        <v>0</v>
      </c>
      <c r="N357">
        <f t="shared" si="53"/>
        <v>0</v>
      </c>
      <c r="O357">
        <f t="shared" si="59"/>
        <v>0</v>
      </c>
      <c r="P357" t="str">
        <f t="shared" si="50"/>
        <v>Maintenance (Working Capital)</v>
      </c>
      <c r="Q357" t="s">
        <v>481</v>
      </c>
      <c r="R357" t="s">
        <v>455</v>
      </c>
      <c r="S357" t="s">
        <v>478</v>
      </c>
    </row>
    <row r="358" spans="2:19" ht="12.75">
      <c r="B358">
        <v>5110</v>
      </c>
      <c r="C358" t="s">
        <v>338</v>
      </c>
      <c r="E358">
        <f t="shared" si="54"/>
        <v>0</v>
      </c>
      <c r="F358">
        <f t="shared" si="51"/>
        <v>0</v>
      </c>
      <c r="G358">
        <f t="shared" si="55"/>
        <v>0</v>
      </c>
      <c r="I358">
        <f t="shared" si="56"/>
        <v>0</v>
      </c>
      <c r="J358">
        <f t="shared" si="52"/>
        <v>0</v>
      </c>
      <c r="K358">
        <f t="shared" si="57"/>
        <v>0</v>
      </c>
      <c r="M358">
        <f t="shared" si="58"/>
        <v>0</v>
      </c>
      <c r="N358">
        <f t="shared" si="53"/>
        <v>0</v>
      </c>
      <c r="O358">
        <f t="shared" si="59"/>
        <v>0</v>
      </c>
      <c r="P358" t="str">
        <f t="shared" si="50"/>
        <v>Maintenance (Working Capital)</v>
      </c>
      <c r="Q358" t="s">
        <v>481</v>
      </c>
      <c r="R358" t="s">
        <v>455</v>
      </c>
      <c r="S358" t="s">
        <v>478</v>
      </c>
    </row>
    <row r="359" spans="2:19" ht="12.75">
      <c r="B359">
        <v>5112</v>
      </c>
      <c r="C359" t="s">
        <v>307</v>
      </c>
      <c r="E359">
        <f t="shared" si="54"/>
        <v>0</v>
      </c>
      <c r="F359">
        <f t="shared" si="51"/>
        <v>0</v>
      </c>
      <c r="G359">
        <f t="shared" si="55"/>
        <v>0</v>
      </c>
      <c r="I359">
        <f t="shared" si="56"/>
        <v>0</v>
      </c>
      <c r="J359">
        <f t="shared" si="52"/>
        <v>0</v>
      </c>
      <c r="K359">
        <f t="shared" si="57"/>
        <v>0</v>
      </c>
      <c r="M359">
        <f t="shared" si="58"/>
        <v>0</v>
      </c>
      <c r="N359">
        <f t="shared" si="53"/>
        <v>0</v>
      </c>
      <c r="O359">
        <f t="shared" si="59"/>
        <v>0</v>
      </c>
      <c r="P359" t="str">
        <f t="shared" si="50"/>
        <v>Maintenance (Working Capital)</v>
      </c>
      <c r="Q359" t="s">
        <v>481</v>
      </c>
      <c r="R359" t="s">
        <v>455</v>
      </c>
      <c r="S359" t="s">
        <v>478</v>
      </c>
    </row>
    <row r="360" spans="2:19" ht="12.75">
      <c r="B360">
        <v>5114</v>
      </c>
      <c r="C360" t="s">
        <v>339</v>
      </c>
      <c r="E360">
        <f t="shared" si="54"/>
        <v>0</v>
      </c>
      <c r="F360">
        <f t="shared" si="51"/>
        <v>0</v>
      </c>
      <c r="G360">
        <f t="shared" si="55"/>
        <v>0</v>
      </c>
      <c r="I360">
        <f t="shared" si="56"/>
        <v>0</v>
      </c>
      <c r="J360">
        <f t="shared" si="52"/>
        <v>0</v>
      </c>
      <c r="K360">
        <f t="shared" si="57"/>
        <v>0</v>
      </c>
      <c r="M360">
        <f t="shared" si="58"/>
        <v>0</v>
      </c>
      <c r="N360">
        <f t="shared" si="53"/>
        <v>0</v>
      </c>
      <c r="O360">
        <f t="shared" si="59"/>
        <v>0</v>
      </c>
      <c r="P360" t="str">
        <f t="shared" si="50"/>
        <v>Maintenance (Working Capital)</v>
      </c>
      <c r="Q360" t="s">
        <v>481</v>
      </c>
      <c r="R360" t="s">
        <v>455</v>
      </c>
      <c r="S360" t="s">
        <v>478</v>
      </c>
    </row>
    <row r="361" spans="2:19" ht="12.75">
      <c r="B361">
        <v>5120</v>
      </c>
      <c r="C361" t="s">
        <v>340</v>
      </c>
      <c r="E361">
        <f t="shared" si="54"/>
        <v>0</v>
      </c>
      <c r="F361">
        <f t="shared" si="51"/>
        <v>0</v>
      </c>
      <c r="G361">
        <f t="shared" si="55"/>
        <v>0</v>
      </c>
      <c r="I361">
        <f t="shared" si="56"/>
        <v>0</v>
      </c>
      <c r="J361">
        <f t="shared" si="52"/>
        <v>0</v>
      </c>
      <c r="K361">
        <f t="shared" si="57"/>
        <v>0</v>
      </c>
      <c r="M361">
        <f t="shared" si="58"/>
        <v>0</v>
      </c>
      <c r="N361">
        <f t="shared" si="53"/>
        <v>0</v>
      </c>
      <c r="O361">
        <f t="shared" si="59"/>
        <v>0</v>
      </c>
      <c r="P361" t="str">
        <f t="shared" si="50"/>
        <v>Maintenance (Working Capital)</v>
      </c>
      <c r="Q361" t="s">
        <v>481</v>
      </c>
      <c r="R361" t="s">
        <v>455</v>
      </c>
      <c r="S361" t="s">
        <v>478</v>
      </c>
    </row>
    <row r="362" spans="2:19" ht="12.75">
      <c r="B362">
        <v>5125</v>
      </c>
      <c r="C362" t="s">
        <v>309</v>
      </c>
      <c r="E362">
        <f t="shared" si="54"/>
        <v>0</v>
      </c>
      <c r="F362">
        <f t="shared" si="51"/>
        <v>0</v>
      </c>
      <c r="G362">
        <f t="shared" si="55"/>
        <v>0</v>
      </c>
      <c r="I362">
        <f t="shared" si="56"/>
        <v>0</v>
      </c>
      <c r="J362">
        <f t="shared" si="52"/>
        <v>0</v>
      </c>
      <c r="K362">
        <f t="shared" si="57"/>
        <v>0</v>
      </c>
      <c r="M362">
        <f t="shared" si="58"/>
        <v>0</v>
      </c>
      <c r="N362">
        <f t="shared" si="53"/>
        <v>0</v>
      </c>
      <c r="O362">
        <f t="shared" si="59"/>
        <v>0</v>
      </c>
      <c r="P362" t="str">
        <f t="shared" si="50"/>
        <v>Maintenance (Working Capital)</v>
      </c>
      <c r="Q362" t="s">
        <v>481</v>
      </c>
      <c r="R362" t="s">
        <v>455</v>
      </c>
      <c r="S362" t="s">
        <v>478</v>
      </c>
    </row>
    <row r="363" spans="2:19" ht="12.75">
      <c r="B363">
        <v>5130</v>
      </c>
      <c r="C363" t="s">
        <v>341</v>
      </c>
      <c r="E363">
        <f t="shared" si="54"/>
        <v>0</v>
      </c>
      <c r="F363">
        <f t="shared" si="51"/>
        <v>0</v>
      </c>
      <c r="G363">
        <f t="shared" si="55"/>
        <v>0</v>
      </c>
      <c r="I363">
        <f t="shared" si="56"/>
        <v>0</v>
      </c>
      <c r="J363">
        <f t="shared" si="52"/>
        <v>0</v>
      </c>
      <c r="K363">
        <f t="shared" si="57"/>
        <v>0</v>
      </c>
      <c r="M363">
        <f t="shared" si="58"/>
        <v>0</v>
      </c>
      <c r="N363">
        <f t="shared" si="53"/>
        <v>0</v>
      </c>
      <c r="O363">
        <f t="shared" si="59"/>
        <v>0</v>
      </c>
      <c r="P363" t="str">
        <f t="shared" si="50"/>
        <v>Maintenance (Working Capital)</v>
      </c>
      <c r="Q363" t="s">
        <v>481</v>
      </c>
      <c r="R363" t="s">
        <v>455</v>
      </c>
      <c r="S363" t="s">
        <v>478</v>
      </c>
    </row>
    <row r="364" spans="2:19" ht="12.75">
      <c r="B364">
        <v>5135</v>
      </c>
      <c r="C364" t="s">
        <v>342</v>
      </c>
      <c r="E364">
        <f t="shared" si="54"/>
        <v>0</v>
      </c>
      <c r="F364">
        <f t="shared" si="51"/>
        <v>0</v>
      </c>
      <c r="G364">
        <f t="shared" si="55"/>
        <v>0</v>
      </c>
      <c r="I364">
        <f t="shared" si="56"/>
        <v>0</v>
      </c>
      <c r="J364">
        <f t="shared" si="52"/>
        <v>0</v>
      </c>
      <c r="K364">
        <f t="shared" si="57"/>
        <v>0</v>
      </c>
      <c r="M364">
        <f t="shared" si="58"/>
        <v>0</v>
      </c>
      <c r="N364">
        <f t="shared" si="53"/>
        <v>0</v>
      </c>
      <c r="O364">
        <f t="shared" si="59"/>
        <v>0</v>
      </c>
      <c r="P364" t="str">
        <f t="shared" si="50"/>
        <v>Maintenance (Working Capital)</v>
      </c>
      <c r="Q364" t="s">
        <v>481</v>
      </c>
      <c r="R364" t="s">
        <v>455</v>
      </c>
      <c r="S364" t="s">
        <v>478</v>
      </c>
    </row>
    <row r="365" spans="2:19" ht="12.75">
      <c r="B365">
        <v>5145</v>
      </c>
      <c r="C365" t="s">
        <v>343</v>
      </c>
      <c r="E365">
        <f t="shared" si="54"/>
        <v>0</v>
      </c>
      <c r="F365">
        <f t="shared" si="51"/>
        <v>0</v>
      </c>
      <c r="G365">
        <f t="shared" si="55"/>
        <v>0</v>
      </c>
      <c r="I365">
        <f t="shared" si="56"/>
        <v>0</v>
      </c>
      <c r="J365">
        <f t="shared" si="52"/>
        <v>0</v>
      </c>
      <c r="K365">
        <f t="shared" si="57"/>
        <v>0</v>
      </c>
      <c r="M365">
        <f t="shared" si="58"/>
        <v>0</v>
      </c>
      <c r="N365">
        <f t="shared" si="53"/>
        <v>0</v>
      </c>
      <c r="O365">
        <f t="shared" si="59"/>
        <v>0</v>
      </c>
      <c r="P365" t="str">
        <f t="shared" si="50"/>
        <v>Maintenance (Working Capital)</v>
      </c>
      <c r="Q365" t="s">
        <v>481</v>
      </c>
      <c r="R365" t="s">
        <v>455</v>
      </c>
      <c r="S365" t="s">
        <v>478</v>
      </c>
    </row>
    <row r="366" spans="2:19" ht="12.75">
      <c r="B366">
        <v>5150</v>
      </c>
      <c r="C366" t="s">
        <v>344</v>
      </c>
      <c r="E366">
        <f t="shared" si="54"/>
        <v>0</v>
      </c>
      <c r="F366">
        <f t="shared" si="51"/>
        <v>0</v>
      </c>
      <c r="G366">
        <f t="shared" si="55"/>
        <v>0</v>
      </c>
      <c r="I366">
        <f t="shared" si="56"/>
        <v>0</v>
      </c>
      <c r="J366">
        <f t="shared" si="52"/>
        <v>0</v>
      </c>
      <c r="K366">
        <f t="shared" si="57"/>
        <v>0</v>
      </c>
      <c r="M366">
        <f t="shared" si="58"/>
        <v>0</v>
      </c>
      <c r="N366">
        <f t="shared" si="53"/>
        <v>0</v>
      </c>
      <c r="O366">
        <f t="shared" si="59"/>
        <v>0</v>
      </c>
      <c r="P366" t="str">
        <f t="shared" si="50"/>
        <v>Maintenance (Working Capital)</v>
      </c>
      <c r="Q366" t="s">
        <v>481</v>
      </c>
      <c r="R366" t="s">
        <v>455</v>
      </c>
      <c r="S366" t="s">
        <v>478</v>
      </c>
    </row>
    <row r="367" spans="2:19" ht="12.75">
      <c r="B367">
        <v>5155</v>
      </c>
      <c r="C367" t="s">
        <v>345</v>
      </c>
      <c r="E367">
        <f t="shared" si="54"/>
        <v>0</v>
      </c>
      <c r="F367">
        <f t="shared" si="51"/>
        <v>0</v>
      </c>
      <c r="G367">
        <f t="shared" si="55"/>
        <v>0</v>
      </c>
      <c r="I367">
        <f t="shared" si="56"/>
        <v>0</v>
      </c>
      <c r="J367">
        <f t="shared" si="52"/>
        <v>0</v>
      </c>
      <c r="K367">
        <f t="shared" si="57"/>
        <v>0</v>
      </c>
      <c r="M367">
        <f t="shared" si="58"/>
        <v>0</v>
      </c>
      <c r="N367">
        <f t="shared" si="53"/>
        <v>0</v>
      </c>
      <c r="O367">
        <f t="shared" si="59"/>
        <v>0</v>
      </c>
      <c r="P367" t="str">
        <f t="shared" si="50"/>
        <v>Maintenance (Working Capital)</v>
      </c>
      <c r="Q367" t="s">
        <v>481</v>
      </c>
      <c r="R367" t="s">
        <v>455</v>
      </c>
      <c r="S367" t="s">
        <v>478</v>
      </c>
    </row>
    <row r="368" spans="2:19" ht="12.75">
      <c r="B368">
        <v>5160</v>
      </c>
      <c r="C368" t="s">
        <v>346</v>
      </c>
      <c r="E368">
        <f t="shared" si="54"/>
        <v>0</v>
      </c>
      <c r="F368">
        <f t="shared" si="51"/>
        <v>0</v>
      </c>
      <c r="G368">
        <f t="shared" si="55"/>
        <v>0</v>
      </c>
      <c r="I368">
        <f t="shared" si="56"/>
        <v>0</v>
      </c>
      <c r="J368">
        <f t="shared" si="52"/>
        <v>0</v>
      </c>
      <c r="K368">
        <f t="shared" si="57"/>
        <v>0</v>
      </c>
      <c r="M368">
        <f t="shared" si="58"/>
        <v>0</v>
      </c>
      <c r="N368">
        <f t="shared" si="53"/>
        <v>0</v>
      </c>
      <c r="O368">
        <f t="shared" si="59"/>
        <v>0</v>
      </c>
      <c r="P368" t="str">
        <f t="shared" si="50"/>
        <v>Maintenance (Working Capital)</v>
      </c>
      <c r="Q368" t="s">
        <v>481</v>
      </c>
      <c r="R368" t="s">
        <v>455</v>
      </c>
      <c r="S368" t="s">
        <v>478</v>
      </c>
    </row>
    <row r="369" spans="2:18" ht="12.75">
      <c r="B369">
        <v>5165</v>
      </c>
      <c r="C369" t="s">
        <v>347</v>
      </c>
      <c r="E369">
        <f t="shared" si="54"/>
        <v>0</v>
      </c>
      <c r="F369">
        <f t="shared" si="51"/>
        <v>0</v>
      </c>
      <c r="G369">
        <f t="shared" si="55"/>
        <v>0</v>
      </c>
      <c r="I369">
        <f t="shared" si="56"/>
        <v>0</v>
      </c>
      <c r="J369">
        <f t="shared" si="52"/>
        <v>0</v>
      </c>
      <c r="K369">
        <f t="shared" si="57"/>
        <v>0</v>
      </c>
      <c r="M369">
        <f t="shared" si="58"/>
        <v>0</v>
      </c>
      <c r="N369">
        <f t="shared" si="53"/>
        <v>0</v>
      </c>
      <c r="O369">
        <f t="shared" si="59"/>
        <v>0</v>
      </c>
      <c r="P369" t="str">
        <f t="shared" si="50"/>
        <v>Non-Distribution Expenses</v>
      </c>
      <c r="Q369" t="s">
        <v>476</v>
      </c>
      <c r="R369" t="s">
        <v>457</v>
      </c>
    </row>
    <row r="370" spans="2:18" ht="12.75">
      <c r="B370">
        <v>5170</v>
      </c>
      <c r="C370" t="s">
        <v>348</v>
      </c>
      <c r="E370">
        <f t="shared" si="54"/>
        <v>0</v>
      </c>
      <c r="F370">
        <f t="shared" si="51"/>
        <v>0</v>
      </c>
      <c r="G370">
        <f t="shared" si="55"/>
        <v>0</v>
      </c>
      <c r="I370">
        <f t="shared" si="56"/>
        <v>0</v>
      </c>
      <c r="J370">
        <f t="shared" si="52"/>
        <v>0</v>
      </c>
      <c r="K370">
        <f t="shared" si="57"/>
        <v>0</v>
      </c>
      <c r="M370">
        <f t="shared" si="58"/>
        <v>0</v>
      </c>
      <c r="N370">
        <f t="shared" si="53"/>
        <v>0</v>
      </c>
      <c r="O370">
        <f t="shared" si="59"/>
        <v>0</v>
      </c>
      <c r="P370" t="str">
        <f t="shared" si="50"/>
        <v>Non-Distribution Expenses</v>
      </c>
      <c r="Q370" t="s">
        <v>476</v>
      </c>
      <c r="R370" t="s">
        <v>457</v>
      </c>
    </row>
    <row r="371" spans="2:18" ht="12.75">
      <c r="B371">
        <v>5172</v>
      </c>
      <c r="C371" t="s">
        <v>349</v>
      </c>
      <c r="E371">
        <f t="shared" si="54"/>
        <v>0</v>
      </c>
      <c r="F371">
        <f t="shared" si="51"/>
        <v>0</v>
      </c>
      <c r="G371">
        <f t="shared" si="55"/>
        <v>0</v>
      </c>
      <c r="I371">
        <f t="shared" si="56"/>
        <v>0</v>
      </c>
      <c r="J371">
        <f t="shared" si="52"/>
        <v>0</v>
      </c>
      <c r="K371">
        <f t="shared" si="57"/>
        <v>0</v>
      </c>
      <c r="M371">
        <f t="shared" si="58"/>
        <v>0</v>
      </c>
      <c r="N371">
        <f t="shared" si="53"/>
        <v>0</v>
      </c>
      <c r="O371">
        <f t="shared" si="59"/>
        <v>0</v>
      </c>
      <c r="P371" t="str">
        <f t="shared" si="50"/>
        <v>Non-Distribution Expenses</v>
      </c>
      <c r="Q371" t="s">
        <v>476</v>
      </c>
      <c r="R371" t="s">
        <v>457</v>
      </c>
    </row>
    <row r="372" spans="2:19" ht="12.75">
      <c r="B372">
        <v>5175</v>
      </c>
      <c r="C372" t="s">
        <v>350</v>
      </c>
      <c r="E372">
        <f t="shared" si="54"/>
        <v>0</v>
      </c>
      <c r="F372">
        <f t="shared" si="51"/>
        <v>0</v>
      </c>
      <c r="G372">
        <f t="shared" si="55"/>
        <v>0</v>
      </c>
      <c r="I372">
        <f t="shared" si="56"/>
        <v>0</v>
      </c>
      <c r="J372">
        <f t="shared" si="52"/>
        <v>0</v>
      </c>
      <c r="K372">
        <f t="shared" si="57"/>
        <v>0</v>
      </c>
      <c r="M372">
        <f t="shared" si="58"/>
        <v>0</v>
      </c>
      <c r="N372">
        <f t="shared" si="53"/>
        <v>0</v>
      </c>
      <c r="O372">
        <f t="shared" si="59"/>
        <v>0</v>
      </c>
      <c r="P372" t="str">
        <f t="shared" si="50"/>
        <v>Maintenance (Working Capital)</v>
      </c>
      <c r="Q372" t="s">
        <v>481</v>
      </c>
      <c r="R372" t="s">
        <v>455</v>
      </c>
      <c r="S372" t="s">
        <v>478</v>
      </c>
    </row>
    <row r="373" spans="2:18" ht="12.75">
      <c r="B373">
        <v>5178</v>
      </c>
      <c r="C373" t="s">
        <v>351</v>
      </c>
      <c r="E373">
        <f t="shared" si="54"/>
        <v>0</v>
      </c>
      <c r="F373">
        <f t="shared" si="51"/>
        <v>0</v>
      </c>
      <c r="G373">
        <f t="shared" si="55"/>
        <v>0</v>
      </c>
      <c r="I373">
        <f t="shared" si="56"/>
        <v>0</v>
      </c>
      <c r="J373">
        <f t="shared" si="52"/>
        <v>0</v>
      </c>
      <c r="K373">
        <f t="shared" si="57"/>
        <v>0</v>
      </c>
      <c r="M373">
        <f t="shared" si="58"/>
        <v>0</v>
      </c>
      <c r="N373">
        <f t="shared" si="53"/>
        <v>0</v>
      </c>
      <c r="O373">
        <f t="shared" si="59"/>
        <v>0</v>
      </c>
      <c r="P373" t="str">
        <f aca="true" t="shared" si="60" ref="P373:P436">Q373&amp;S373</f>
        <v>Non-Distribution Expenses</v>
      </c>
      <c r="Q373" t="s">
        <v>476</v>
      </c>
      <c r="R373" t="s">
        <v>457</v>
      </c>
    </row>
    <row r="374" spans="2:18" ht="12.75">
      <c r="B374">
        <v>5185</v>
      </c>
      <c r="C374" t="s">
        <v>352</v>
      </c>
      <c r="E374">
        <f t="shared" si="54"/>
        <v>0</v>
      </c>
      <c r="F374">
        <f t="shared" si="51"/>
        <v>0</v>
      </c>
      <c r="G374">
        <f t="shared" si="55"/>
        <v>0</v>
      </c>
      <c r="I374">
        <f t="shared" si="56"/>
        <v>0</v>
      </c>
      <c r="J374">
        <f t="shared" si="52"/>
        <v>0</v>
      </c>
      <c r="K374">
        <f t="shared" si="57"/>
        <v>0</v>
      </c>
      <c r="M374">
        <f t="shared" si="58"/>
        <v>0</v>
      </c>
      <c r="N374">
        <f t="shared" si="53"/>
        <v>0</v>
      </c>
      <c r="O374">
        <f t="shared" si="59"/>
        <v>0</v>
      </c>
      <c r="P374" t="str">
        <f t="shared" si="60"/>
        <v>Non-Distribution Expenses</v>
      </c>
      <c r="Q374" t="s">
        <v>476</v>
      </c>
      <c r="R374" t="s">
        <v>457</v>
      </c>
    </row>
    <row r="375" spans="2:18" ht="12.75">
      <c r="B375">
        <v>5186</v>
      </c>
      <c r="C375" t="s">
        <v>353</v>
      </c>
      <c r="E375">
        <f t="shared" si="54"/>
        <v>0</v>
      </c>
      <c r="F375">
        <f t="shared" si="51"/>
        <v>0</v>
      </c>
      <c r="G375">
        <f t="shared" si="55"/>
        <v>0</v>
      </c>
      <c r="I375">
        <f t="shared" si="56"/>
        <v>0</v>
      </c>
      <c r="J375">
        <f t="shared" si="52"/>
        <v>0</v>
      </c>
      <c r="K375">
        <f t="shared" si="57"/>
        <v>0</v>
      </c>
      <c r="M375">
        <f t="shared" si="58"/>
        <v>0</v>
      </c>
      <c r="N375">
        <f t="shared" si="53"/>
        <v>0</v>
      </c>
      <c r="O375">
        <f t="shared" si="59"/>
        <v>0</v>
      </c>
      <c r="P375" t="str">
        <f t="shared" si="60"/>
        <v>Non-Distribution Expenses</v>
      </c>
      <c r="Q375" t="s">
        <v>476</v>
      </c>
      <c r="R375" t="s">
        <v>457</v>
      </c>
    </row>
    <row r="376" spans="2:18" ht="12.75">
      <c r="B376">
        <v>5190</v>
      </c>
      <c r="C376" t="s">
        <v>354</v>
      </c>
      <c r="E376">
        <f t="shared" si="54"/>
        <v>0</v>
      </c>
      <c r="F376">
        <f t="shared" si="51"/>
        <v>0</v>
      </c>
      <c r="G376">
        <f t="shared" si="55"/>
        <v>0</v>
      </c>
      <c r="I376">
        <f t="shared" si="56"/>
        <v>0</v>
      </c>
      <c r="J376">
        <f t="shared" si="52"/>
        <v>0</v>
      </c>
      <c r="K376">
        <f t="shared" si="57"/>
        <v>0</v>
      </c>
      <c r="M376">
        <f t="shared" si="58"/>
        <v>0</v>
      </c>
      <c r="N376">
        <f t="shared" si="53"/>
        <v>0</v>
      </c>
      <c r="O376">
        <f t="shared" si="59"/>
        <v>0</v>
      </c>
      <c r="P376" t="str">
        <f t="shared" si="60"/>
        <v>Non-Distribution Expenses</v>
      </c>
      <c r="Q376" t="s">
        <v>476</v>
      </c>
      <c r="R376" t="s">
        <v>457</v>
      </c>
    </row>
    <row r="377" spans="2:18" ht="12.75">
      <c r="B377">
        <v>5192</v>
      </c>
      <c r="C377" t="s">
        <v>355</v>
      </c>
      <c r="E377">
        <f t="shared" si="54"/>
        <v>0</v>
      </c>
      <c r="F377">
        <f t="shared" si="51"/>
        <v>0</v>
      </c>
      <c r="G377">
        <f t="shared" si="55"/>
        <v>0</v>
      </c>
      <c r="I377">
        <f t="shared" si="56"/>
        <v>0</v>
      </c>
      <c r="J377">
        <f t="shared" si="52"/>
        <v>0</v>
      </c>
      <c r="K377">
        <f t="shared" si="57"/>
        <v>0</v>
      </c>
      <c r="M377">
        <f t="shared" si="58"/>
        <v>0</v>
      </c>
      <c r="N377">
        <f t="shared" si="53"/>
        <v>0</v>
      </c>
      <c r="O377">
        <f t="shared" si="59"/>
        <v>0</v>
      </c>
      <c r="P377" t="str">
        <f t="shared" si="60"/>
        <v>Non-Distribution Expenses</v>
      </c>
      <c r="Q377" t="s">
        <v>476</v>
      </c>
      <c r="R377" t="s">
        <v>457</v>
      </c>
    </row>
    <row r="378" spans="2:18" ht="12.75">
      <c r="B378">
        <v>5195</v>
      </c>
      <c r="C378" t="s">
        <v>356</v>
      </c>
      <c r="E378">
        <f t="shared" si="54"/>
        <v>0</v>
      </c>
      <c r="F378">
        <f t="shared" si="51"/>
        <v>0</v>
      </c>
      <c r="G378">
        <f t="shared" si="55"/>
        <v>0</v>
      </c>
      <c r="I378">
        <f t="shared" si="56"/>
        <v>0</v>
      </c>
      <c r="J378">
        <f t="shared" si="52"/>
        <v>0</v>
      </c>
      <c r="K378">
        <f t="shared" si="57"/>
        <v>0</v>
      </c>
      <c r="M378">
        <f t="shared" si="58"/>
        <v>0</v>
      </c>
      <c r="N378">
        <f t="shared" si="53"/>
        <v>0</v>
      </c>
      <c r="O378">
        <f t="shared" si="59"/>
        <v>0</v>
      </c>
      <c r="P378" t="str">
        <f t="shared" si="60"/>
        <v>Non-Distribution Expenses</v>
      </c>
      <c r="Q378" t="s">
        <v>476</v>
      </c>
      <c r="R378" t="s">
        <v>457</v>
      </c>
    </row>
    <row r="379" spans="2:18" ht="12.75">
      <c r="B379">
        <v>5205</v>
      </c>
      <c r="C379" t="s">
        <v>357</v>
      </c>
      <c r="E379">
        <f t="shared" si="54"/>
        <v>0</v>
      </c>
      <c r="F379">
        <f t="shared" si="51"/>
        <v>0</v>
      </c>
      <c r="G379">
        <f t="shared" si="55"/>
        <v>0</v>
      </c>
      <c r="I379">
        <f t="shared" si="56"/>
        <v>0</v>
      </c>
      <c r="J379">
        <f t="shared" si="52"/>
        <v>0</v>
      </c>
      <c r="K379">
        <f t="shared" si="57"/>
        <v>0</v>
      </c>
      <c r="M379">
        <f t="shared" si="58"/>
        <v>0</v>
      </c>
      <c r="N379">
        <f t="shared" si="53"/>
        <v>0</v>
      </c>
      <c r="O379">
        <f t="shared" si="59"/>
        <v>0</v>
      </c>
      <c r="P379" t="str">
        <f t="shared" si="60"/>
        <v>Other Power Supply Expenses</v>
      </c>
      <c r="Q379" t="s">
        <v>479</v>
      </c>
      <c r="R379" t="s">
        <v>452</v>
      </c>
    </row>
    <row r="380" spans="2:18" ht="12.75">
      <c r="B380">
        <v>5210</v>
      </c>
      <c r="C380" t="s">
        <v>358</v>
      </c>
      <c r="E380">
        <f t="shared" si="54"/>
        <v>0</v>
      </c>
      <c r="F380">
        <f t="shared" si="51"/>
        <v>0</v>
      </c>
      <c r="G380">
        <f t="shared" si="55"/>
        <v>0</v>
      </c>
      <c r="I380">
        <f t="shared" si="56"/>
        <v>0</v>
      </c>
      <c r="J380">
        <f t="shared" si="52"/>
        <v>0</v>
      </c>
      <c r="K380">
        <f t="shared" si="57"/>
        <v>0</v>
      </c>
      <c r="M380">
        <f t="shared" si="58"/>
        <v>0</v>
      </c>
      <c r="N380">
        <f t="shared" si="53"/>
        <v>0</v>
      </c>
      <c r="O380">
        <f t="shared" si="59"/>
        <v>0</v>
      </c>
      <c r="P380" t="str">
        <f t="shared" si="60"/>
        <v>Other Power Supply Expenses</v>
      </c>
      <c r="Q380" t="s">
        <v>479</v>
      </c>
      <c r="R380" t="s">
        <v>452</v>
      </c>
    </row>
    <row r="381" spans="2:18" ht="12.75">
      <c r="B381">
        <v>5215</v>
      </c>
      <c r="C381" t="s">
        <v>359</v>
      </c>
      <c r="E381">
        <f t="shared" si="54"/>
        <v>0</v>
      </c>
      <c r="F381">
        <f t="shared" si="51"/>
        <v>0</v>
      </c>
      <c r="G381">
        <f t="shared" si="55"/>
        <v>0</v>
      </c>
      <c r="I381">
        <f t="shared" si="56"/>
        <v>0</v>
      </c>
      <c r="J381">
        <f t="shared" si="52"/>
        <v>0</v>
      </c>
      <c r="K381">
        <f t="shared" si="57"/>
        <v>0</v>
      </c>
      <c r="M381">
        <f t="shared" si="58"/>
        <v>0</v>
      </c>
      <c r="N381">
        <f t="shared" si="53"/>
        <v>0</v>
      </c>
      <c r="O381">
        <f t="shared" si="59"/>
        <v>0</v>
      </c>
      <c r="P381" t="str">
        <f t="shared" si="60"/>
        <v>Other Power Supply Expenses</v>
      </c>
      <c r="Q381" t="s">
        <v>479</v>
      </c>
      <c r="R381" t="s">
        <v>452</v>
      </c>
    </row>
    <row r="382" spans="2:19" ht="12.75">
      <c r="B382">
        <v>5305</v>
      </c>
      <c r="C382" t="s">
        <v>360</v>
      </c>
      <c r="E382">
        <f t="shared" si="54"/>
        <v>0</v>
      </c>
      <c r="F382">
        <f t="shared" si="51"/>
        <v>0</v>
      </c>
      <c r="G382">
        <f t="shared" si="55"/>
        <v>0</v>
      </c>
      <c r="I382">
        <f t="shared" si="56"/>
        <v>0</v>
      </c>
      <c r="J382">
        <f t="shared" si="52"/>
        <v>0</v>
      </c>
      <c r="K382">
        <f t="shared" si="57"/>
        <v>0</v>
      </c>
      <c r="M382">
        <f t="shared" si="58"/>
        <v>0</v>
      </c>
      <c r="N382">
        <f t="shared" si="53"/>
        <v>0</v>
      </c>
      <c r="O382">
        <f t="shared" si="59"/>
        <v>0</v>
      </c>
      <c r="P382" t="str">
        <f t="shared" si="60"/>
        <v>Billing and Collection (Working Capital)</v>
      </c>
      <c r="Q382" t="s">
        <v>482</v>
      </c>
      <c r="R382" t="s">
        <v>455</v>
      </c>
      <c r="S382" t="s">
        <v>478</v>
      </c>
    </row>
    <row r="383" spans="2:19" ht="12.75">
      <c r="B383">
        <v>5310</v>
      </c>
      <c r="C383" t="s">
        <v>361</v>
      </c>
      <c r="E383">
        <f t="shared" si="54"/>
        <v>0</v>
      </c>
      <c r="F383">
        <f t="shared" si="51"/>
        <v>0</v>
      </c>
      <c r="G383">
        <f t="shared" si="55"/>
        <v>0</v>
      </c>
      <c r="I383">
        <f t="shared" si="56"/>
        <v>0</v>
      </c>
      <c r="J383">
        <f t="shared" si="52"/>
        <v>0</v>
      </c>
      <c r="K383">
        <f t="shared" si="57"/>
        <v>0</v>
      </c>
      <c r="M383">
        <f t="shared" si="58"/>
        <v>0</v>
      </c>
      <c r="N383">
        <f t="shared" si="53"/>
        <v>0</v>
      </c>
      <c r="O383">
        <f t="shared" si="59"/>
        <v>0</v>
      </c>
      <c r="P383" t="str">
        <f t="shared" si="60"/>
        <v>Billing and Collection (Working Capital)</v>
      </c>
      <c r="Q383" t="s">
        <v>482</v>
      </c>
      <c r="R383" t="s">
        <v>455</v>
      </c>
      <c r="S383" t="s">
        <v>478</v>
      </c>
    </row>
    <row r="384" spans="2:19" ht="12.75">
      <c r="B384">
        <v>5315</v>
      </c>
      <c r="C384" t="s">
        <v>362</v>
      </c>
      <c r="E384">
        <f t="shared" si="54"/>
        <v>0</v>
      </c>
      <c r="F384">
        <f t="shared" si="51"/>
        <v>0</v>
      </c>
      <c r="G384">
        <f t="shared" si="55"/>
        <v>0</v>
      </c>
      <c r="I384">
        <f t="shared" si="56"/>
        <v>0</v>
      </c>
      <c r="J384">
        <f t="shared" si="52"/>
        <v>0</v>
      </c>
      <c r="K384">
        <f t="shared" si="57"/>
        <v>0</v>
      </c>
      <c r="M384">
        <f t="shared" si="58"/>
        <v>0</v>
      </c>
      <c r="N384">
        <f t="shared" si="53"/>
        <v>0</v>
      </c>
      <c r="O384">
        <f t="shared" si="59"/>
        <v>0</v>
      </c>
      <c r="P384" t="str">
        <f t="shared" si="60"/>
        <v>Billing and Collection (Working Capital)</v>
      </c>
      <c r="Q384" t="s">
        <v>482</v>
      </c>
      <c r="R384" t="s">
        <v>455</v>
      </c>
      <c r="S384" t="s">
        <v>478</v>
      </c>
    </row>
    <row r="385" spans="2:19" ht="12.75">
      <c r="B385">
        <v>5320</v>
      </c>
      <c r="C385" t="s">
        <v>363</v>
      </c>
      <c r="E385">
        <f t="shared" si="54"/>
        <v>0</v>
      </c>
      <c r="F385">
        <f t="shared" si="51"/>
        <v>0</v>
      </c>
      <c r="G385">
        <f t="shared" si="55"/>
        <v>0</v>
      </c>
      <c r="I385">
        <f t="shared" si="56"/>
        <v>0</v>
      </c>
      <c r="J385">
        <f t="shared" si="52"/>
        <v>0</v>
      </c>
      <c r="K385">
        <f t="shared" si="57"/>
        <v>0</v>
      </c>
      <c r="M385">
        <f t="shared" si="58"/>
        <v>0</v>
      </c>
      <c r="N385">
        <f t="shared" si="53"/>
        <v>0</v>
      </c>
      <c r="O385">
        <f t="shared" si="59"/>
        <v>0</v>
      </c>
      <c r="P385" t="str">
        <f t="shared" si="60"/>
        <v>Billing and Collection (Working Capital)</v>
      </c>
      <c r="Q385" t="s">
        <v>482</v>
      </c>
      <c r="R385" t="s">
        <v>455</v>
      </c>
      <c r="S385" t="s">
        <v>478</v>
      </c>
    </row>
    <row r="386" spans="2:19" ht="12.75">
      <c r="B386">
        <v>5325</v>
      </c>
      <c r="C386" t="s">
        <v>364</v>
      </c>
      <c r="E386">
        <f t="shared" si="54"/>
        <v>0</v>
      </c>
      <c r="F386">
        <f t="shared" si="51"/>
        <v>0</v>
      </c>
      <c r="G386">
        <f t="shared" si="55"/>
        <v>0</v>
      </c>
      <c r="I386">
        <f t="shared" si="56"/>
        <v>0</v>
      </c>
      <c r="J386">
        <f t="shared" si="52"/>
        <v>0</v>
      </c>
      <c r="K386">
        <f t="shared" si="57"/>
        <v>0</v>
      </c>
      <c r="M386">
        <f t="shared" si="58"/>
        <v>0</v>
      </c>
      <c r="N386">
        <f t="shared" si="53"/>
        <v>0</v>
      </c>
      <c r="O386">
        <f t="shared" si="59"/>
        <v>0</v>
      </c>
      <c r="P386" t="str">
        <f t="shared" si="60"/>
        <v>Billing and Collection (Working Capital)</v>
      </c>
      <c r="Q386" t="s">
        <v>482</v>
      </c>
      <c r="R386" t="s">
        <v>455</v>
      </c>
      <c r="S386" t="s">
        <v>478</v>
      </c>
    </row>
    <row r="387" spans="2:19" ht="12.75">
      <c r="B387">
        <v>5330</v>
      </c>
      <c r="C387" t="s">
        <v>365</v>
      </c>
      <c r="E387">
        <f t="shared" si="54"/>
        <v>0</v>
      </c>
      <c r="F387">
        <f t="shared" si="51"/>
        <v>0</v>
      </c>
      <c r="G387">
        <f t="shared" si="55"/>
        <v>0</v>
      </c>
      <c r="I387">
        <f t="shared" si="56"/>
        <v>0</v>
      </c>
      <c r="J387">
        <f t="shared" si="52"/>
        <v>0</v>
      </c>
      <c r="K387">
        <f t="shared" si="57"/>
        <v>0</v>
      </c>
      <c r="M387">
        <f t="shared" si="58"/>
        <v>0</v>
      </c>
      <c r="N387">
        <f t="shared" si="53"/>
        <v>0</v>
      </c>
      <c r="O387">
        <f t="shared" si="59"/>
        <v>0</v>
      </c>
      <c r="P387" t="str">
        <f t="shared" si="60"/>
        <v>Billing and Collection (Working Capital)</v>
      </c>
      <c r="Q387" t="s">
        <v>482</v>
      </c>
      <c r="R387" t="s">
        <v>455</v>
      </c>
      <c r="S387" t="s">
        <v>478</v>
      </c>
    </row>
    <row r="388" spans="2:19" ht="12.75">
      <c r="B388">
        <v>5335</v>
      </c>
      <c r="C388" t="s">
        <v>366</v>
      </c>
      <c r="E388">
        <f t="shared" si="54"/>
        <v>0</v>
      </c>
      <c r="F388">
        <f t="shared" si="51"/>
        <v>0</v>
      </c>
      <c r="G388">
        <f t="shared" si="55"/>
        <v>0</v>
      </c>
      <c r="I388">
        <f t="shared" si="56"/>
        <v>0</v>
      </c>
      <c r="J388">
        <f t="shared" si="52"/>
        <v>0</v>
      </c>
      <c r="K388">
        <f t="shared" si="57"/>
        <v>0</v>
      </c>
      <c r="M388">
        <f t="shared" si="58"/>
        <v>0</v>
      </c>
      <c r="N388">
        <f t="shared" si="53"/>
        <v>0</v>
      </c>
      <c r="O388">
        <f t="shared" si="59"/>
        <v>0</v>
      </c>
      <c r="P388" t="str">
        <f t="shared" si="60"/>
        <v>Bad Debt Expense (Working Capital)</v>
      </c>
      <c r="Q388" t="s">
        <v>366</v>
      </c>
      <c r="R388" t="s">
        <v>455</v>
      </c>
      <c r="S388" t="s">
        <v>478</v>
      </c>
    </row>
    <row r="389" spans="2:19" ht="12.75">
      <c r="B389">
        <v>5340</v>
      </c>
      <c r="C389" t="s">
        <v>367</v>
      </c>
      <c r="E389">
        <f t="shared" si="54"/>
        <v>0</v>
      </c>
      <c r="F389">
        <f t="shared" si="51"/>
        <v>0</v>
      </c>
      <c r="G389">
        <f t="shared" si="55"/>
        <v>0</v>
      </c>
      <c r="I389">
        <f t="shared" si="56"/>
        <v>0</v>
      </c>
      <c r="J389">
        <f t="shared" si="52"/>
        <v>0</v>
      </c>
      <c r="K389">
        <f t="shared" si="57"/>
        <v>0</v>
      </c>
      <c r="M389">
        <f t="shared" si="58"/>
        <v>0</v>
      </c>
      <c r="N389">
        <f t="shared" si="53"/>
        <v>0</v>
      </c>
      <c r="O389">
        <f t="shared" si="59"/>
        <v>0</v>
      </c>
      <c r="P389" t="str">
        <f t="shared" si="60"/>
        <v>Billing and Collection (Working Capital)</v>
      </c>
      <c r="Q389" t="s">
        <v>482</v>
      </c>
      <c r="R389" t="s">
        <v>455</v>
      </c>
      <c r="S389" t="s">
        <v>478</v>
      </c>
    </row>
    <row r="390" spans="2:19" ht="12.75">
      <c r="B390">
        <v>5405</v>
      </c>
      <c r="C390" t="s">
        <v>360</v>
      </c>
      <c r="E390">
        <f t="shared" si="54"/>
        <v>0</v>
      </c>
      <c r="F390">
        <f t="shared" si="51"/>
        <v>0</v>
      </c>
      <c r="G390">
        <f t="shared" si="55"/>
        <v>0</v>
      </c>
      <c r="I390">
        <f t="shared" si="56"/>
        <v>0</v>
      </c>
      <c r="J390">
        <f t="shared" si="52"/>
        <v>0</v>
      </c>
      <c r="K390">
        <f t="shared" si="57"/>
        <v>0</v>
      </c>
      <c r="M390">
        <f t="shared" si="58"/>
        <v>0</v>
      </c>
      <c r="N390">
        <f t="shared" si="53"/>
        <v>0</v>
      </c>
      <c r="O390">
        <f t="shared" si="59"/>
        <v>0</v>
      </c>
      <c r="P390" t="str">
        <f t="shared" si="60"/>
        <v>Community Relations (Working Capital)</v>
      </c>
      <c r="Q390" t="s">
        <v>483</v>
      </c>
      <c r="R390" t="s">
        <v>455</v>
      </c>
      <c r="S390" t="s">
        <v>478</v>
      </c>
    </row>
    <row r="391" spans="2:19" ht="12.75">
      <c r="B391">
        <v>5410</v>
      </c>
      <c r="C391" t="s">
        <v>368</v>
      </c>
      <c r="E391">
        <f t="shared" si="54"/>
        <v>0</v>
      </c>
      <c r="F391">
        <f t="shared" si="51"/>
        <v>0</v>
      </c>
      <c r="G391">
        <f t="shared" si="55"/>
        <v>0</v>
      </c>
      <c r="I391">
        <f t="shared" si="56"/>
        <v>0</v>
      </c>
      <c r="J391">
        <f t="shared" si="52"/>
        <v>0</v>
      </c>
      <c r="K391">
        <f t="shared" si="57"/>
        <v>0</v>
      </c>
      <c r="M391">
        <f t="shared" si="58"/>
        <v>0</v>
      </c>
      <c r="N391">
        <f t="shared" si="53"/>
        <v>0</v>
      </c>
      <c r="O391">
        <f t="shared" si="59"/>
        <v>0</v>
      </c>
      <c r="P391" t="str">
        <f t="shared" si="60"/>
        <v>Community Relations (Working Capital)</v>
      </c>
      <c r="Q391" t="s">
        <v>483</v>
      </c>
      <c r="R391" t="s">
        <v>455</v>
      </c>
      <c r="S391" t="s">
        <v>478</v>
      </c>
    </row>
    <row r="392" spans="2:19" ht="12.75">
      <c r="B392">
        <v>5415</v>
      </c>
      <c r="C392" t="s">
        <v>369</v>
      </c>
      <c r="E392">
        <f t="shared" si="54"/>
        <v>0</v>
      </c>
      <c r="F392">
        <f t="shared" si="51"/>
        <v>0</v>
      </c>
      <c r="G392">
        <f t="shared" si="55"/>
        <v>0</v>
      </c>
      <c r="I392">
        <f t="shared" si="56"/>
        <v>0</v>
      </c>
      <c r="J392">
        <f t="shared" si="52"/>
        <v>0</v>
      </c>
      <c r="K392">
        <f t="shared" si="57"/>
        <v>0</v>
      </c>
      <c r="M392">
        <f t="shared" si="58"/>
        <v>0</v>
      </c>
      <c r="N392">
        <f t="shared" si="53"/>
        <v>0</v>
      </c>
      <c r="O392">
        <f t="shared" si="59"/>
        <v>0</v>
      </c>
      <c r="P392" t="str">
        <f t="shared" si="60"/>
        <v>Community Relations - CDM (Working Capital)</v>
      </c>
      <c r="Q392" t="s">
        <v>484</v>
      </c>
      <c r="R392" t="s">
        <v>455</v>
      </c>
      <c r="S392" t="s">
        <v>478</v>
      </c>
    </row>
    <row r="393" spans="2:19" ht="12.75">
      <c r="B393">
        <v>5420</v>
      </c>
      <c r="C393" t="s">
        <v>370</v>
      </c>
      <c r="E393">
        <f t="shared" si="54"/>
        <v>0</v>
      </c>
      <c r="F393">
        <f t="shared" si="51"/>
        <v>0</v>
      </c>
      <c r="G393">
        <f t="shared" si="55"/>
        <v>0</v>
      </c>
      <c r="I393">
        <f t="shared" si="56"/>
        <v>0</v>
      </c>
      <c r="J393">
        <f t="shared" si="52"/>
        <v>0</v>
      </c>
      <c r="K393">
        <f t="shared" si="57"/>
        <v>0</v>
      </c>
      <c r="M393">
        <f t="shared" si="58"/>
        <v>0</v>
      </c>
      <c r="N393">
        <f t="shared" si="53"/>
        <v>0</v>
      </c>
      <c r="O393">
        <f t="shared" si="59"/>
        <v>0</v>
      </c>
      <c r="P393" t="str">
        <f t="shared" si="60"/>
        <v>Community Relations (Working Capital)</v>
      </c>
      <c r="Q393" t="s">
        <v>483</v>
      </c>
      <c r="R393" t="s">
        <v>455</v>
      </c>
      <c r="S393" t="s">
        <v>478</v>
      </c>
    </row>
    <row r="394" spans="2:19" ht="12.75">
      <c r="B394">
        <v>5425</v>
      </c>
      <c r="C394" t="s">
        <v>371</v>
      </c>
      <c r="E394">
        <f t="shared" si="54"/>
        <v>0</v>
      </c>
      <c r="F394">
        <f aca="true" t="shared" si="61" ref="F394:F446">IF($R394="Non-Distribution",D394,0)</f>
        <v>0</v>
      </c>
      <c r="G394">
        <f t="shared" si="55"/>
        <v>0</v>
      </c>
      <c r="I394">
        <f t="shared" si="56"/>
        <v>0</v>
      </c>
      <c r="J394">
        <f aca="true" t="shared" si="62" ref="J394:J446">IF($R394="Non-Distribution",H394,0)</f>
        <v>0</v>
      </c>
      <c r="K394">
        <f t="shared" si="57"/>
        <v>0</v>
      </c>
      <c r="M394">
        <f t="shared" si="58"/>
        <v>0</v>
      </c>
      <c r="N394">
        <f t="shared" si="53"/>
        <v>0</v>
      </c>
      <c r="O394">
        <f t="shared" si="59"/>
        <v>0</v>
      </c>
      <c r="P394" t="str">
        <f t="shared" si="60"/>
        <v>Community Relations (Working Capital)</v>
      </c>
      <c r="Q394" t="s">
        <v>483</v>
      </c>
      <c r="R394" t="s">
        <v>455</v>
      </c>
      <c r="S394" t="s">
        <v>478</v>
      </c>
    </row>
    <row r="395" spans="2:18" ht="12.75">
      <c r="B395">
        <v>5505</v>
      </c>
      <c r="C395" t="s">
        <v>360</v>
      </c>
      <c r="E395">
        <f t="shared" si="54"/>
        <v>0</v>
      </c>
      <c r="F395">
        <f t="shared" si="61"/>
        <v>0</v>
      </c>
      <c r="G395">
        <f t="shared" si="55"/>
        <v>0</v>
      </c>
      <c r="I395">
        <f t="shared" si="56"/>
        <v>0</v>
      </c>
      <c r="J395">
        <f t="shared" si="62"/>
        <v>0</v>
      </c>
      <c r="K395">
        <f t="shared" si="57"/>
        <v>0</v>
      </c>
      <c r="M395">
        <f t="shared" si="58"/>
        <v>0</v>
      </c>
      <c r="N395">
        <f t="shared" si="53"/>
        <v>0</v>
      </c>
      <c r="O395">
        <f t="shared" si="59"/>
        <v>0</v>
      </c>
      <c r="P395" t="str">
        <f t="shared" si="60"/>
        <v>Other Distribution Expenses</v>
      </c>
      <c r="Q395" t="s">
        <v>485</v>
      </c>
      <c r="R395" t="s">
        <v>455</v>
      </c>
    </row>
    <row r="396" spans="2:18" ht="12.75">
      <c r="B396">
        <v>5510</v>
      </c>
      <c r="C396" t="s">
        <v>372</v>
      </c>
      <c r="E396">
        <f t="shared" si="54"/>
        <v>0</v>
      </c>
      <c r="F396">
        <f t="shared" si="61"/>
        <v>0</v>
      </c>
      <c r="G396">
        <f t="shared" si="55"/>
        <v>0</v>
      </c>
      <c r="I396">
        <f t="shared" si="56"/>
        <v>0</v>
      </c>
      <c r="J396">
        <f t="shared" si="62"/>
        <v>0</v>
      </c>
      <c r="K396">
        <f t="shared" si="57"/>
        <v>0</v>
      </c>
      <c r="M396">
        <f t="shared" si="58"/>
        <v>0</v>
      </c>
      <c r="N396">
        <f t="shared" si="53"/>
        <v>0</v>
      </c>
      <c r="O396">
        <f t="shared" si="59"/>
        <v>0</v>
      </c>
      <c r="P396" t="str">
        <f t="shared" si="60"/>
        <v>Other Distribution Expenses</v>
      </c>
      <c r="Q396" t="s">
        <v>485</v>
      </c>
      <c r="R396" t="s">
        <v>455</v>
      </c>
    </row>
    <row r="397" spans="2:18" ht="12.75">
      <c r="B397">
        <v>5515</v>
      </c>
      <c r="C397" t="s">
        <v>373</v>
      </c>
      <c r="E397">
        <f t="shared" si="54"/>
        <v>0</v>
      </c>
      <c r="F397">
        <f t="shared" si="61"/>
        <v>0</v>
      </c>
      <c r="G397">
        <f t="shared" si="55"/>
        <v>0</v>
      </c>
      <c r="I397">
        <f t="shared" si="56"/>
        <v>0</v>
      </c>
      <c r="J397">
        <f t="shared" si="62"/>
        <v>0</v>
      </c>
      <c r="K397">
        <f t="shared" si="57"/>
        <v>0</v>
      </c>
      <c r="M397">
        <f t="shared" si="58"/>
        <v>0</v>
      </c>
      <c r="N397">
        <f t="shared" si="53"/>
        <v>0</v>
      </c>
      <c r="O397">
        <f t="shared" si="59"/>
        <v>0</v>
      </c>
      <c r="P397" t="str">
        <f t="shared" si="60"/>
        <v>Advertising Expenses</v>
      </c>
      <c r="Q397" t="s">
        <v>486</v>
      </c>
      <c r="R397" t="s">
        <v>455</v>
      </c>
    </row>
    <row r="398" spans="2:18" ht="12.75">
      <c r="B398">
        <v>5520</v>
      </c>
      <c r="C398" t="s">
        <v>374</v>
      </c>
      <c r="E398">
        <f t="shared" si="54"/>
        <v>0</v>
      </c>
      <c r="F398">
        <f t="shared" si="61"/>
        <v>0</v>
      </c>
      <c r="G398">
        <f t="shared" si="55"/>
        <v>0</v>
      </c>
      <c r="I398">
        <f t="shared" si="56"/>
        <v>0</v>
      </c>
      <c r="J398">
        <f t="shared" si="62"/>
        <v>0</v>
      </c>
      <c r="K398">
        <f t="shared" si="57"/>
        <v>0</v>
      </c>
      <c r="M398">
        <f t="shared" si="58"/>
        <v>0</v>
      </c>
      <c r="N398">
        <f t="shared" si="53"/>
        <v>0</v>
      </c>
      <c r="O398">
        <f t="shared" si="59"/>
        <v>0</v>
      </c>
      <c r="P398" t="str">
        <f t="shared" si="60"/>
        <v>Other Distribution Expenses</v>
      </c>
      <c r="Q398" t="s">
        <v>485</v>
      </c>
      <c r="R398" t="s">
        <v>455</v>
      </c>
    </row>
    <row r="399" spans="2:19" ht="12.75">
      <c r="B399">
        <v>5605</v>
      </c>
      <c r="C399" t="s">
        <v>375</v>
      </c>
      <c r="E399">
        <f t="shared" si="54"/>
        <v>0</v>
      </c>
      <c r="F399">
        <f t="shared" si="61"/>
        <v>0</v>
      </c>
      <c r="G399">
        <f t="shared" si="55"/>
        <v>0</v>
      </c>
      <c r="I399">
        <f t="shared" si="56"/>
        <v>0</v>
      </c>
      <c r="J399">
        <f t="shared" si="62"/>
        <v>0</v>
      </c>
      <c r="K399">
        <f t="shared" si="57"/>
        <v>0</v>
      </c>
      <c r="M399">
        <f t="shared" si="58"/>
        <v>0</v>
      </c>
      <c r="N399">
        <f t="shared" si="53"/>
        <v>0</v>
      </c>
      <c r="O399">
        <f t="shared" si="59"/>
        <v>0</v>
      </c>
      <c r="P399" t="str">
        <f t="shared" si="60"/>
        <v>Administrative and General Expenses (Working Capital)</v>
      </c>
      <c r="Q399" t="s">
        <v>487</v>
      </c>
      <c r="R399" t="s">
        <v>455</v>
      </c>
      <c r="S399" t="s">
        <v>478</v>
      </c>
    </row>
    <row r="400" spans="2:19" ht="12.75">
      <c r="B400">
        <v>5610</v>
      </c>
      <c r="C400" t="s">
        <v>376</v>
      </c>
      <c r="E400">
        <f t="shared" si="54"/>
        <v>0</v>
      </c>
      <c r="F400">
        <f t="shared" si="61"/>
        <v>0</v>
      </c>
      <c r="G400">
        <f t="shared" si="55"/>
        <v>0</v>
      </c>
      <c r="I400">
        <f t="shared" si="56"/>
        <v>0</v>
      </c>
      <c r="J400">
        <f t="shared" si="62"/>
        <v>0</v>
      </c>
      <c r="K400">
        <f t="shared" si="57"/>
        <v>0</v>
      </c>
      <c r="M400">
        <f t="shared" si="58"/>
        <v>0</v>
      </c>
      <c r="N400">
        <f t="shared" si="53"/>
        <v>0</v>
      </c>
      <c r="O400">
        <f t="shared" si="59"/>
        <v>0</v>
      </c>
      <c r="P400" t="str">
        <f t="shared" si="60"/>
        <v>Administrative and General Expenses (Working Capital)</v>
      </c>
      <c r="Q400" t="s">
        <v>487</v>
      </c>
      <c r="R400" t="s">
        <v>455</v>
      </c>
      <c r="S400" t="s">
        <v>478</v>
      </c>
    </row>
    <row r="401" spans="2:19" ht="12.75">
      <c r="B401">
        <v>5615</v>
      </c>
      <c r="C401" t="s">
        <v>377</v>
      </c>
      <c r="E401">
        <f t="shared" si="54"/>
        <v>0</v>
      </c>
      <c r="F401">
        <f t="shared" si="61"/>
        <v>0</v>
      </c>
      <c r="G401">
        <f t="shared" si="55"/>
        <v>0</v>
      </c>
      <c r="I401">
        <f t="shared" si="56"/>
        <v>0</v>
      </c>
      <c r="J401">
        <f t="shared" si="62"/>
        <v>0</v>
      </c>
      <c r="K401">
        <f t="shared" si="57"/>
        <v>0</v>
      </c>
      <c r="M401">
        <f t="shared" si="58"/>
        <v>0</v>
      </c>
      <c r="N401">
        <f t="shared" si="53"/>
        <v>0</v>
      </c>
      <c r="O401">
        <f t="shared" si="59"/>
        <v>0</v>
      </c>
      <c r="P401" t="str">
        <f t="shared" si="60"/>
        <v>Administrative and General Expenses (Working Capital)</v>
      </c>
      <c r="Q401" t="s">
        <v>487</v>
      </c>
      <c r="R401" t="s">
        <v>455</v>
      </c>
      <c r="S401" t="s">
        <v>478</v>
      </c>
    </row>
    <row r="402" spans="2:19" ht="12.75">
      <c r="B402">
        <v>5620</v>
      </c>
      <c r="C402" t="s">
        <v>378</v>
      </c>
      <c r="E402">
        <f t="shared" si="54"/>
        <v>0</v>
      </c>
      <c r="F402">
        <f t="shared" si="61"/>
        <v>0</v>
      </c>
      <c r="G402">
        <f t="shared" si="55"/>
        <v>0</v>
      </c>
      <c r="I402">
        <f t="shared" si="56"/>
        <v>0</v>
      </c>
      <c r="J402">
        <f t="shared" si="62"/>
        <v>0</v>
      </c>
      <c r="K402">
        <f t="shared" si="57"/>
        <v>0</v>
      </c>
      <c r="M402">
        <f t="shared" si="58"/>
        <v>0</v>
      </c>
      <c r="N402">
        <f t="shared" si="53"/>
        <v>0</v>
      </c>
      <c r="O402">
        <f t="shared" si="59"/>
        <v>0</v>
      </c>
      <c r="P402" t="str">
        <f t="shared" si="60"/>
        <v>Administrative and General Expenses (Working Capital)</v>
      </c>
      <c r="Q402" t="s">
        <v>487</v>
      </c>
      <c r="R402" t="s">
        <v>455</v>
      </c>
      <c r="S402" t="s">
        <v>478</v>
      </c>
    </row>
    <row r="403" spans="2:19" ht="12.75">
      <c r="B403">
        <v>5625</v>
      </c>
      <c r="C403" t="s">
        <v>380</v>
      </c>
      <c r="E403">
        <f t="shared" si="54"/>
        <v>0</v>
      </c>
      <c r="F403">
        <f t="shared" si="61"/>
        <v>0</v>
      </c>
      <c r="G403">
        <f t="shared" si="55"/>
        <v>0</v>
      </c>
      <c r="I403">
        <f t="shared" si="56"/>
        <v>0</v>
      </c>
      <c r="J403">
        <f t="shared" si="62"/>
        <v>0</v>
      </c>
      <c r="K403">
        <f t="shared" si="57"/>
        <v>0</v>
      </c>
      <c r="M403">
        <f t="shared" si="58"/>
        <v>0</v>
      </c>
      <c r="N403">
        <f t="shared" si="53"/>
        <v>0</v>
      </c>
      <c r="O403">
        <f t="shared" si="59"/>
        <v>0</v>
      </c>
      <c r="P403" t="str">
        <f t="shared" si="60"/>
        <v>Administrative and General Expenses (Working Capital)</v>
      </c>
      <c r="Q403" t="s">
        <v>487</v>
      </c>
      <c r="R403" t="s">
        <v>455</v>
      </c>
      <c r="S403" t="s">
        <v>478</v>
      </c>
    </row>
    <row r="404" spans="2:19" ht="12.75">
      <c r="B404">
        <v>5630</v>
      </c>
      <c r="C404" t="s">
        <v>381</v>
      </c>
      <c r="E404">
        <f t="shared" si="54"/>
        <v>0</v>
      </c>
      <c r="F404">
        <f t="shared" si="61"/>
        <v>0</v>
      </c>
      <c r="G404">
        <f t="shared" si="55"/>
        <v>0</v>
      </c>
      <c r="I404">
        <f t="shared" si="56"/>
        <v>0</v>
      </c>
      <c r="J404">
        <f t="shared" si="62"/>
        <v>0</v>
      </c>
      <c r="K404">
        <f t="shared" si="57"/>
        <v>0</v>
      </c>
      <c r="M404">
        <f t="shared" si="58"/>
        <v>0</v>
      </c>
      <c r="N404">
        <f aca="true" t="shared" si="63" ref="N404:N446">IF($R404="Non-Distribution",L404,0)</f>
        <v>0</v>
      </c>
      <c r="O404">
        <f t="shared" si="59"/>
        <v>0</v>
      </c>
      <c r="P404" t="str">
        <f t="shared" si="60"/>
        <v>Administrative and General Expenses (Working Capital)</v>
      </c>
      <c r="Q404" t="s">
        <v>487</v>
      </c>
      <c r="R404" t="s">
        <v>455</v>
      </c>
      <c r="S404" t="s">
        <v>478</v>
      </c>
    </row>
    <row r="405" spans="2:19" ht="12.75">
      <c r="B405">
        <v>5635</v>
      </c>
      <c r="C405" t="s">
        <v>382</v>
      </c>
      <c r="E405">
        <f aca="true" t="shared" si="64" ref="E405:E446">IF($R405="Unclassified",D405,0)</f>
        <v>0</v>
      </c>
      <c r="F405">
        <f t="shared" si="61"/>
        <v>0</v>
      </c>
      <c r="G405">
        <f aca="true" t="shared" si="65" ref="G405:G446">+D405-E405-F405</f>
        <v>0</v>
      </c>
      <c r="I405">
        <f aca="true" t="shared" si="66" ref="I405:I446">IF($R405="Unclassified",H405,0)</f>
        <v>0</v>
      </c>
      <c r="J405">
        <f t="shared" si="62"/>
        <v>0</v>
      </c>
      <c r="K405">
        <f aca="true" t="shared" si="67" ref="K405:K446">+H405-I405-J405</f>
        <v>0</v>
      </c>
      <c r="M405">
        <f aca="true" t="shared" si="68" ref="M405:M446">IF($R405="Unclassified",L405,0)</f>
        <v>0</v>
      </c>
      <c r="N405">
        <f t="shared" si="63"/>
        <v>0</v>
      </c>
      <c r="O405">
        <f aca="true" t="shared" si="69" ref="O405:O446">+L405-M405-N405</f>
        <v>0</v>
      </c>
      <c r="P405" t="str">
        <f t="shared" si="60"/>
        <v>Insurance Expense (Working Capital)</v>
      </c>
      <c r="Q405" t="s">
        <v>488</v>
      </c>
      <c r="R405" t="s">
        <v>455</v>
      </c>
      <c r="S405" t="s">
        <v>478</v>
      </c>
    </row>
    <row r="406" spans="2:19" ht="12.75">
      <c r="B406">
        <v>5640</v>
      </c>
      <c r="C406" t="s">
        <v>383</v>
      </c>
      <c r="E406">
        <f t="shared" si="64"/>
        <v>0</v>
      </c>
      <c r="F406">
        <f t="shared" si="61"/>
        <v>0</v>
      </c>
      <c r="G406">
        <f t="shared" si="65"/>
        <v>0</v>
      </c>
      <c r="I406">
        <f t="shared" si="66"/>
        <v>0</v>
      </c>
      <c r="J406">
        <f t="shared" si="62"/>
        <v>0</v>
      </c>
      <c r="K406">
        <f t="shared" si="67"/>
        <v>0</v>
      </c>
      <c r="M406">
        <f t="shared" si="68"/>
        <v>0</v>
      </c>
      <c r="N406">
        <f t="shared" si="63"/>
        <v>0</v>
      </c>
      <c r="O406">
        <f t="shared" si="69"/>
        <v>0</v>
      </c>
      <c r="P406" t="str">
        <f t="shared" si="60"/>
        <v>Administrative and General Expenses (Working Capital)</v>
      </c>
      <c r="Q406" t="s">
        <v>487</v>
      </c>
      <c r="R406" t="s">
        <v>455</v>
      </c>
      <c r="S406" t="s">
        <v>478</v>
      </c>
    </row>
    <row r="407" spans="2:19" ht="12.75">
      <c r="B407">
        <v>5645</v>
      </c>
      <c r="C407" t="s">
        <v>384</v>
      </c>
      <c r="E407">
        <f t="shared" si="64"/>
        <v>0</v>
      </c>
      <c r="F407">
        <f t="shared" si="61"/>
        <v>0</v>
      </c>
      <c r="G407">
        <f t="shared" si="65"/>
        <v>0</v>
      </c>
      <c r="I407">
        <f t="shared" si="66"/>
        <v>0</v>
      </c>
      <c r="J407">
        <f t="shared" si="62"/>
        <v>0</v>
      </c>
      <c r="K407">
        <f t="shared" si="67"/>
        <v>0</v>
      </c>
      <c r="M407">
        <f t="shared" si="68"/>
        <v>0</v>
      </c>
      <c r="N407">
        <f t="shared" si="63"/>
        <v>0</v>
      </c>
      <c r="O407">
        <f t="shared" si="69"/>
        <v>0</v>
      </c>
      <c r="P407" t="str">
        <f t="shared" si="60"/>
        <v>Administrative and General Expenses (Working Capital)</v>
      </c>
      <c r="Q407" t="s">
        <v>487</v>
      </c>
      <c r="R407" t="s">
        <v>455</v>
      </c>
      <c r="S407" t="s">
        <v>478</v>
      </c>
    </row>
    <row r="408" spans="2:19" ht="12.75">
      <c r="B408">
        <v>5650</v>
      </c>
      <c r="C408" t="s">
        <v>385</v>
      </c>
      <c r="E408">
        <f t="shared" si="64"/>
        <v>0</v>
      </c>
      <c r="F408">
        <f t="shared" si="61"/>
        <v>0</v>
      </c>
      <c r="G408">
        <f t="shared" si="65"/>
        <v>0</v>
      </c>
      <c r="I408">
        <f t="shared" si="66"/>
        <v>0</v>
      </c>
      <c r="J408">
        <f t="shared" si="62"/>
        <v>0</v>
      </c>
      <c r="K408">
        <f t="shared" si="67"/>
        <v>0</v>
      </c>
      <c r="M408">
        <f t="shared" si="68"/>
        <v>0</v>
      </c>
      <c r="N408">
        <f t="shared" si="63"/>
        <v>0</v>
      </c>
      <c r="O408">
        <f t="shared" si="69"/>
        <v>0</v>
      </c>
      <c r="P408" t="str">
        <f t="shared" si="60"/>
        <v>Administrative and General Expenses (Working Capital)</v>
      </c>
      <c r="Q408" t="s">
        <v>487</v>
      </c>
      <c r="R408" t="s">
        <v>455</v>
      </c>
      <c r="S408" t="s">
        <v>478</v>
      </c>
    </row>
    <row r="409" spans="2:19" ht="12.75">
      <c r="B409">
        <v>5655</v>
      </c>
      <c r="C409" t="s">
        <v>386</v>
      </c>
      <c r="E409">
        <f t="shared" si="64"/>
        <v>0</v>
      </c>
      <c r="F409">
        <f t="shared" si="61"/>
        <v>0</v>
      </c>
      <c r="G409">
        <f t="shared" si="65"/>
        <v>0</v>
      </c>
      <c r="I409">
        <f t="shared" si="66"/>
        <v>0</v>
      </c>
      <c r="J409">
        <f t="shared" si="62"/>
        <v>0</v>
      </c>
      <c r="K409">
        <f t="shared" si="67"/>
        <v>0</v>
      </c>
      <c r="M409">
        <f t="shared" si="68"/>
        <v>0</v>
      </c>
      <c r="N409">
        <f t="shared" si="63"/>
        <v>0</v>
      </c>
      <c r="O409">
        <f t="shared" si="69"/>
        <v>0</v>
      </c>
      <c r="P409" t="str">
        <f t="shared" si="60"/>
        <v>Administrative and General Expenses (Working Capital)</v>
      </c>
      <c r="Q409" t="s">
        <v>487</v>
      </c>
      <c r="R409" t="s">
        <v>455</v>
      </c>
      <c r="S409" t="s">
        <v>478</v>
      </c>
    </row>
    <row r="410" spans="2:18" ht="12.75">
      <c r="B410">
        <v>5660</v>
      </c>
      <c r="C410" t="s">
        <v>387</v>
      </c>
      <c r="E410">
        <f t="shared" si="64"/>
        <v>0</v>
      </c>
      <c r="F410">
        <f t="shared" si="61"/>
        <v>0</v>
      </c>
      <c r="G410">
        <f t="shared" si="65"/>
        <v>0</v>
      </c>
      <c r="I410">
        <f t="shared" si="66"/>
        <v>0</v>
      </c>
      <c r="J410">
        <f t="shared" si="62"/>
        <v>0</v>
      </c>
      <c r="K410">
        <f t="shared" si="67"/>
        <v>0</v>
      </c>
      <c r="M410">
        <f t="shared" si="68"/>
        <v>0</v>
      </c>
      <c r="N410">
        <f t="shared" si="63"/>
        <v>0</v>
      </c>
      <c r="O410">
        <f t="shared" si="69"/>
        <v>0</v>
      </c>
      <c r="P410" t="str">
        <f t="shared" si="60"/>
        <v>Advertising Expenses</v>
      </c>
      <c r="Q410" t="s">
        <v>486</v>
      </c>
      <c r="R410" t="s">
        <v>455</v>
      </c>
    </row>
    <row r="411" spans="2:19" ht="12.75">
      <c r="B411">
        <v>5665</v>
      </c>
      <c r="C411" t="s">
        <v>388</v>
      </c>
      <c r="E411">
        <f t="shared" si="64"/>
        <v>0</v>
      </c>
      <c r="F411">
        <f t="shared" si="61"/>
        <v>0</v>
      </c>
      <c r="G411">
        <f t="shared" si="65"/>
        <v>0</v>
      </c>
      <c r="I411">
        <f t="shared" si="66"/>
        <v>0</v>
      </c>
      <c r="J411">
        <f t="shared" si="62"/>
        <v>0</v>
      </c>
      <c r="K411">
        <f t="shared" si="67"/>
        <v>0</v>
      </c>
      <c r="M411">
        <f t="shared" si="68"/>
        <v>0</v>
      </c>
      <c r="N411">
        <f t="shared" si="63"/>
        <v>0</v>
      </c>
      <c r="O411">
        <f t="shared" si="69"/>
        <v>0</v>
      </c>
      <c r="P411" t="str">
        <f t="shared" si="60"/>
        <v>Administrative and General Expenses (Working Capital)</v>
      </c>
      <c r="Q411" t="s">
        <v>487</v>
      </c>
      <c r="R411" t="s">
        <v>455</v>
      </c>
      <c r="S411" t="s">
        <v>478</v>
      </c>
    </row>
    <row r="412" spans="2:19" ht="12.75">
      <c r="B412">
        <v>5670</v>
      </c>
      <c r="C412" t="s">
        <v>389</v>
      </c>
      <c r="E412">
        <f t="shared" si="64"/>
        <v>0</v>
      </c>
      <c r="F412">
        <f t="shared" si="61"/>
        <v>0</v>
      </c>
      <c r="G412">
        <f t="shared" si="65"/>
        <v>0</v>
      </c>
      <c r="I412">
        <f t="shared" si="66"/>
        <v>0</v>
      </c>
      <c r="J412">
        <f t="shared" si="62"/>
        <v>0</v>
      </c>
      <c r="K412">
        <f t="shared" si="67"/>
        <v>0</v>
      </c>
      <c r="M412">
        <f t="shared" si="68"/>
        <v>0</v>
      </c>
      <c r="N412">
        <f t="shared" si="63"/>
        <v>0</v>
      </c>
      <c r="O412">
        <f t="shared" si="69"/>
        <v>0</v>
      </c>
      <c r="P412" t="str">
        <f t="shared" si="60"/>
        <v>Administrative and General Expenses (Working Capital)</v>
      </c>
      <c r="Q412" t="s">
        <v>487</v>
      </c>
      <c r="R412" t="s">
        <v>455</v>
      </c>
      <c r="S412" t="s">
        <v>478</v>
      </c>
    </row>
    <row r="413" spans="2:19" ht="12.75">
      <c r="B413">
        <v>5675</v>
      </c>
      <c r="C413" t="s">
        <v>390</v>
      </c>
      <c r="E413">
        <f t="shared" si="64"/>
        <v>0</v>
      </c>
      <c r="F413">
        <f t="shared" si="61"/>
        <v>0</v>
      </c>
      <c r="G413">
        <f t="shared" si="65"/>
        <v>0</v>
      </c>
      <c r="I413">
        <f t="shared" si="66"/>
        <v>0</v>
      </c>
      <c r="J413">
        <f t="shared" si="62"/>
        <v>0</v>
      </c>
      <c r="K413">
        <f t="shared" si="67"/>
        <v>0</v>
      </c>
      <c r="M413">
        <f t="shared" si="68"/>
        <v>0</v>
      </c>
      <c r="N413">
        <f t="shared" si="63"/>
        <v>0</v>
      </c>
      <c r="O413">
        <f t="shared" si="69"/>
        <v>0</v>
      </c>
      <c r="P413" t="str">
        <f t="shared" si="60"/>
        <v>Administrative and General Expenses (Working Capital)</v>
      </c>
      <c r="Q413" t="s">
        <v>487</v>
      </c>
      <c r="R413" t="s">
        <v>455</v>
      </c>
      <c r="S413" t="s">
        <v>478</v>
      </c>
    </row>
    <row r="414" spans="2:19" ht="12.75">
      <c r="B414">
        <v>5680</v>
      </c>
      <c r="C414" t="s">
        <v>391</v>
      </c>
      <c r="E414">
        <f t="shared" si="64"/>
        <v>0</v>
      </c>
      <c r="F414">
        <f t="shared" si="61"/>
        <v>0</v>
      </c>
      <c r="G414">
        <f t="shared" si="65"/>
        <v>0</v>
      </c>
      <c r="I414">
        <f t="shared" si="66"/>
        <v>0</v>
      </c>
      <c r="J414">
        <f t="shared" si="62"/>
        <v>0</v>
      </c>
      <c r="K414">
        <f t="shared" si="67"/>
        <v>0</v>
      </c>
      <c r="M414">
        <f t="shared" si="68"/>
        <v>0</v>
      </c>
      <c r="N414">
        <f t="shared" si="63"/>
        <v>0</v>
      </c>
      <c r="O414">
        <f t="shared" si="69"/>
        <v>0</v>
      </c>
      <c r="P414" t="str">
        <f t="shared" si="60"/>
        <v>Administrative and General Expenses (Working Capital)</v>
      </c>
      <c r="Q414" t="s">
        <v>487</v>
      </c>
      <c r="R414" t="s">
        <v>455</v>
      </c>
      <c r="S414" t="s">
        <v>478</v>
      </c>
    </row>
    <row r="415" spans="2:19" ht="12.75">
      <c r="B415">
        <v>5685</v>
      </c>
      <c r="C415" t="s">
        <v>392</v>
      </c>
      <c r="E415">
        <f t="shared" si="64"/>
        <v>0</v>
      </c>
      <c r="F415">
        <f t="shared" si="61"/>
        <v>0</v>
      </c>
      <c r="G415">
        <f t="shared" si="65"/>
        <v>0</v>
      </c>
      <c r="I415">
        <f t="shared" si="66"/>
        <v>0</v>
      </c>
      <c r="J415">
        <f t="shared" si="62"/>
        <v>0</v>
      </c>
      <c r="K415">
        <f t="shared" si="67"/>
        <v>0</v>
      </c>
      <c r="M415">
        <f t="shared" si="68"/>
        <v>0</v>
      </c>
      <c r="N415">
        <f t="shared" si="63"/>
        <v>0</v>
      </c>
      <c r="O415">
        <f t="shared" si="69"/>
        <v>0</v>
      </c>
      <c r="P415" t="str">
        <f t="shared" si="60"/>
        <v>Power Supply Expenses (Working Capital)</v>
      </c>
      <c r="Q415" t="s">
        <v>477</v>
      </c>
      <c r="R415" t="s">
        <v>455</v>
      </c>
      <c r="S415" t="s">
        <v>478</v>
      </c>
    </row>
    <row r="416" spans="2:18" ht="12.75">
      <c r="B416">
        <v>5705</v>
      </c>
      <c r="C416" t="s">
        <v>394</v>
      </c>
      <c r="E416">
        <f t="shared" si="64"/>
        <v>0</v>
      </c>
      <c r="F416">
        <f t="shared" si="61"/>
        <v>0</v>
      </c>
      <c r="G416">
        <f t="shared" si="65"/>
        <v>0</v>
      </c>
      <c r="I416">
        <f t="shared" si="66"/>
        <v>0</v>
      </c>
      <c r="J416">
        <f t="shared" si="62"/>
        <v>0</v>
      </c>
      <c r="K416">
        <f t="shared" si="67"/>
        <v>0</v>
      </c>
      <c r="M416">
        <f t="shared" si="68"/>
        <v>0</v>
      </c>
      <c r="N416">
        <f t="shared" si="63"/>
        <v>0</v>
      </c>
      <c r="O416">
        <f t="shared" si="69"/>
        <v>0</v>
      </c>
      <c r="P416" t="str">
        <f t="shared" si="60"/>
        <v>Amortization of Assets</v>
      </c>
      <c r="Q416" t="s">
        <v>489</v>
      </c>
      <c r="R416" t="s">
        <v>455</v>
      </c>
    </row>
    <row r="417" spans="2:18" ht="12.75">
      <c r="B417">
        <v>5710</v>
      </c>
      <c r="C417" t="s">
        <v>395</v>
      </c>
      <c r="E417">
        <f t="shared" si="64"/>
        <v>0</v>
      </c>
      <c r="F417">
        <f t="shared" si="61"/>
        <v>0</v>
      </c>
      <c r="G417">
        <f t="shared" si="65"/>
        <v>0</v>
      </c>
      <c r="I417">
        <f t="shared" si="66"/>
        <v>0</v>
      </c>
      <c r="J417">
        <f t="shared" si="62"/>
        <v>0</v>
      </c>
      <c r="K417">
        <f t="shared" si="67"/>
        <v>0</v>
      </c>
      <c r="M417">
        <f t="shared" si="68"/>
        <v>0</v>
      </c>
      <c r="N417">
        <f t="shared" si="63"/>
        <v>0</v>
      </c>
      <c r="O417">
        <f t="shared" si="69"/>
        <v>0</v>
      </c>
      <c r="P417" t="str">
        <f t="shared" si="60"/>
        <v>Amortization of Assets</v>
      </c>
      <c r="Q417" t="s">
        <v>489</v>
      </c>
      <c r="R417" t="s">
        <v>455</v>
      </c>
    </row>
    <row r="418" spans="2:18" ht="12.75">
      <c r="B418">
        <v>5715</v>
      </c>
      <c r="C418" t="s">
        <v>396</v>
      </c>
      <c r="E418">
        <f t="shared" si="64"/>
        <v>0</v>
      </c>
      <c r="F418">
        <f t="shared" si="61"/>
        <v>0</v>
      </c>
      <c r="G418">
        <f t="shared" si="65"/>
        <v>0</v>
      </c>
      <c r="I418">
        <f t="shared" si="66"/>
        <v>0</v>
      </c>
      <c r="J418">
        <f t="shared" si="62"/>
        <v>0</v>
      </c>
      <c r="K418">
        <f t="shared" si="67"/>
        <v>0</v>
      </c>
      <c r="M418">
        <f t="shared" si="68"/>
        <v>0</v>
      </c>
      <c r="N418">
        <f t="shared" si="63"/>
        <v>0</v>
      </c>
      <c r="O418">
        <f t="shared" si="69"/>
        <v>0</v>
      </c>
      <c r="P418" t="str">
        <f t="shared" si="60"/>
        <v>Amortization of Assets</v>
      </c>
      <c r="Q418" t="s">
        <v>489</v>
      </c>
      <c r="R418" t="s">
        <v>455</v>
      </c>
    </row>
    <row r="419" spans="2:18" ht="12.75">
      <c r="B419">
        <v>5720</v>
      </c>
      <c r="C419" t="s">
        <v>397</v>
      </c>
      <c r="E419">
        <f t="shared" si="64"/>
        <v>0</v>
      </c>
      <c r="F419">
        <f t="shared" si="61"/>
        <v>0</v>
      </c>
      <c r="G419">
        <f t="shared" si="65"/>
        <v>0</v>
      </c>
      <c r="I419">
        <f t="shared" si="66"/>
        <v>0</v>
      </c>
      <c r="J419">
        <f t="shared" si="62"/>
        <v>0</v>
      </c>
      <c r="K419">
        <f t="shared" si="67"/>
        <v>0</v>
      </c>
      <c r="M419">
        <f t="shared" si="68"/>
        <v>0</v>
      </c>
      <c r="N419">
        <f t="shared" si="63"/>
        <v>0</v>
      </c>
      <c r="O419">
        <f t="shared" si="69"/>
        <v>0</v>
      </c>
      <c r="P419" t="str">
        <f t="shared" si="60"/>
        <v>Other Amortization - Unclassified</v>
      </c>
      <c r="Q419" t="s">
        <v>490</v>
      </c>
      <c r="R419" t="s">
        <v>452</v>
      </c>
    </row>
    <row r="420" spans="2:18" ht="12.75">
      <c r="B420">
        <v>5725</v>
      </c>
      <c r="C420" t="s">
        <v>398</v>
      </c>
      <c r="E420">
        <f t="shared" si="64"/>
        <v>0</v>
      </c>
      <c r="F420">
        <f t="shared" si="61"/>
        <v>0</v>
      </c>
      <c r="G420">
        <f t="shared" si="65"/>
        <v>0</v>
      </c>
      <c r="I420">
        <f t="shared" si="66"/>
        <v>0</v>
      </c>
      <c r="J420">
        <f t="shared" si="62"/>
        <v>0</v>
      </c>
      <c r="K420">
        <f t="shared" si="67"/>
        <v>0</v>
      </c>
      <c r="M420">
        <f t="shared" si="68"/>
        <v>0</v>
      </c>
      <c r="N420">
        <f t="shared" si="63"/>
        <v>0</v>
      </c>
      <c r="O420">
        <f t="shared" si="69"/>
        <v>0</v>
      </c>
      <c r="P420" t="str">
        <f t="shared" si="60"/>
        <v>Other Amortization - Unclassified</v>
      </c>
      <c r="Q420" t="s">
        <v>490</v>
      </c>
      <c r="R420" t="s">
        <v>452</v>
      </c>
    </row>
    <row r="421" spans="2:18" ht="12.75">
      <c r="B421">
        <v>5730</v>
      </c>
      <c r="C421" t="s">
        <v>399</v>
      </c>
      <c r="E421">
        <f t="shared" si="64"/>
        <v>0</v>
      </c>
      <c r="F421">
        <f t="shared" si="61"/>
        <v>0</v>
      </c>
      <c r="G421">
        <f t="shared" si="65"/>
        <v>0</v>
      </c>
      <c r="I421">
        <f t="shared" si="66"/>
        <v>0</v>
      </c>
      <c r="J421">
        <f t="shared" si="62"/>
        <v>0</v>
      </c>
      <c r="K421">
        <f t="shared" si="67"/>
        <v>0</v>
      </c>
      <c r="M421">
        <f t="shared" si="68"/>
        <v>0</v>
      </c>
      <c r="N421">
        <f t="shared" si="63"/>
        <v>0</v>
      </c>
      <c r="O421">
        <f t="shared" si="69"/>
        <v>0</v>
      </c>
      <c r="P421" t="str">
        <f t="shared" si="60"/>
        <v>Amortization of Assets</v>
      </c>
      <c r="Q421" t="s">
        <v>489</v>
      </c>
      <c r="R421" t="s">
        <v>455</v>
      </c>
    </row>
    <row r="422" spans="2:18" ht="12.75">
      <c r="B422">
        <v>5735</v>
      </c>
      <c r="C422" t="s">
        <v>400</v>
      </c>
      <c r="E422">
        <f t="shared" si="64"/>
        <v>0</v>
      </c>
      <c r="F422">
        <f t="shared" si="61"/>
        <v>0</v>
      </c>
      <c r="G422">
        <f t="shared" si="65"/>
        <v>0</v>
      </c>
      <c r="I422">
        <f t="shared" si="66"/>
        <v>0</v>
      </c>
      <c r="J422">
        <f t="shared" si="62"/>
        <v>0</v>
      </c>
      <c r="K422">
        <f t="shared" si="67"/>
        <v>0</v>
      </c>
      <c r="M422">
        <f t="shared" si="68"/>
        <v>0</v>
      </c>
      <c r="N422">
        <f t="shared" si="63"/>
        <v>0</v>
      </c>
      <c r="O422">
        <f t="shared" si="69"/>
        <v>0</v>
      </c>
      <c r="P422" t="str">
        <f t="shared" si="60"/>
        <v>Amortization of Assets</v>
      </c>
      <c r="Q422" t="s">
        <v>489</v>
      </c>
      <c r="R422" t="s">
        <v>455</v>
      </c>
    </row>
    <row r="423" spans="2:18" ht="12.75">
      <c r="B423">
        <v>5740</v>
      </c>
      <c r="C423" t="s">
        <v>401</v>
      </c>
      <c r="E423">
        <f t="shared" si="64"/>
        <v>0</v>
      </c>
      <c r="F423">
        <f t="shared" si="61"/>
        <v>0</v>
      </c>
      <c r="G423">
        <f t="shared" si="65"/>
        <v>0</v>
      </c>
      <c r="I423">
        <f t="shared" si="66"/>
        <v>0</v>
      </c>
      <c r="J423">
        <f t="shared" si="62"/>
        <v>0</v>
      </c>
      <c r="K423">
        <f t="shared" si="67"/>
        <v>0</v>
      </c>
      <c r="M423">
        <f t="shared" si="68"/>
        <v>0</v>
      </c>
      <c r="N423">
        <f t="shared" si="63"/>
        <v>0</v>
      </c>
      <c r="O423">
        <f t="shared" si="69"/>
        <v>0</v>
      </c>
      <c r="P423" t="str">
        <f t="shared" si="60"/>
        <v>Amortization of Assets</v>
      </c>
      <c r="Q423" t="s">
        <v>489</v>
      </c>
      <c r="R423" t="s">
        <v>455</v>
      </c>
    </row>
    <row r="424" spans="2:18" ht="12.75">
      <c r="B424">
        <v>6005</v>
      </c>
      <c r="C424" t="s">
        <v>402</v>
      </c>
      <c r="E424">
        <f t="shared" si="64"/>
        <v>0</v>
      </c>
      <c r="F424">
        <f t="shared" si="61"/>
        <v>0</v>
      </c>
      <c r="G424">
        <f t="shared" si="65"/>
        <v>0</v>
      </c>
      <c r="I424">
        <f t="shared" si="66"/>
        <v>0</v>
      </c>
      <c r="J424">
        <f t="shared" si="62"/>
        <v>0</v>
      </c>
      <c r="K424">
        <f t="shared" si="67"/>
        <v>0</v>
      </c>
      <c r="M424">
        <f t="shared" si="68"/>
        <v>0</v>
      </c>
      <c r="N424">
        <f t="shared" si="63"/>
        <v>0</v>
      </c>
      <c r="O424">
        <f t="shared" si="69"/>
        <v>0</v>
      </c>
      <c r="P424" t="str">
        <f t="shared" si="60"/>
        <v>Interest Expense - Unclassifed</v>
      </c>
      <c r="Q424" t="s">
        <v>491</v>
      </c>
      <c r="R424" t="s">
        <v>452</v>
      </c>
    </row>
    <row r="425" spans="2:18" ht="12.75">
      <c r="B425">
        <v>6010</v>
      </c>
      <c r="C425" t="s">
        <v>403</v>
      </c>
      <c r="E425">
        <f t="shared" si="64"/>
        <v>0</v>
      </c>
      <c r="F425">
        <f t="shared" si="61"/>
        <v>0</v>
      </c>
      <c r="G425">
        <f t="shared" si="65"/>
        <v>0</v>
      </c>
      <c r="I425">
        <f t="shared" si="66"/>
        <v>0</v>
      </c>
      <c r="J425">
        <f t="shared" si="62"/>
        <v>0</v>
      </c>
      <c r="K425">
        <f t="shared" si="67"/>
        <v>0</v>
      </c>
      <c r="M425">
        <f t="shared" si="68"/>
        <v>0</v>
      </c>
      <c r="N425">
        <f t="shared" si="63"/>
        <v>0</v>
      </c>
      <c r="O425">
        <f t="shared" si="69"/>
        <v>0</v>
      </c>
      <c r="P425" t="str">
        <f t="shared" si="60"/>
        <v>Interest Expense - Unclassifed</v>
      </c>
      <c r="Q425" t="s">
        <v>491</v>
      </c>
      <c r="R425" t="s">
        <v>452</v>
      </c>
    </row>
    <row r="426" spans="2:18" ht="12.75">
      <c r="B426">
        <v>6015</v>
      </c>
      <c r="C426" t="s">
        <v>405</v>
      </c>
      <c r="E426">
        <f t="shared" si="64"/>
        <v>0</v>
      </c>
      <c r="F426">
        <f t="shared" si="61"/>
        <v>0</v>
      </c>
      <c r="G426">
        <f t="shared" si="65"/>
        <v>0</v>
      </c>
      <c r="I426">
        <f t="shared" si="66"/>
        <v>0</v>
      </c>
      <c r="J426">
        <f t="shared" si="62"/>
        <v>0</v>
      </c>
      <c r="K426">
        <f t="shared" si="67"/>
        <v>0</v>
      </c>
      <c r="M426">
        <f t="shared" si="68"/>
        <v>0</v>
      </c>
      <c r="N426">
        <f t="shared" si="63"/>
        <v>0</v>
      </c>
      <c r="O426">
        <f t="shared" si="69"/>
        <v>0</v>
      </c>
      <c r="P426" t="str">
        <f t="shared" si="60"/>
        <v>Interest Expense - Unclassifed</v>
      </c>
      <c r="Q426" t="s">
        <v>491</v>
      </c>
      <c r="R426" t="s">
        <v>452</v>
      </c>
    </row>
    <row r="427" spans="2:18" ht="12.75">
      <c r="B427">
        <v>6020</v>
      </c>
      <c r="C427" t="s">
        <v>406</v>
      </c>
      <c r="E427">
        <f t="shared" si="64"/>
        <v>0</v>
      </c>
      <c r="F427">
        <f t="shared" si="61"/>
        <v>0</v>
      </c>
      <c r="G427">
        <f t="shared" si="65"/>
        <v>0</v>
      </c>
      <c r="I427">
        <f t="shared" si="66"/>
        <v>0</v>
      </c>
      <c r="J427">
        <f t="shared" si="62"/>
        <v>0</v>
      </c>
      <c r="K427">
        <f t="shared" si="67"/>
        <v>0</v>
      </c>
      <c r="M427">
        <f t="shared" si="68"/>
        <v>0</v>
      </c>
      <c r="N427">
        <f t="shared" si="63"/>
        <v>0</v>
      </c>
      <c r="O427">
        <f t="shared" si="69"/>
        <v>0</v>
      </c>
      <c r="P427" t="str">
        <f t="shared" si="60"/>
        <v>Interest Expense - Unclassifed</v>
      </c>
      <c r="Q427" t="s">
        <v>491</v>
      </c>
      <c r="R427" t="s">
        <v>452</v>
      </c>
    </row>
    <row r="428" spans="2:18" ht="12.75">
      <c r="B428">
        <v>6025</v>
      </c>
      <c r="C428" t="s">
        <v>407</v>
      </c>
      <c r="E428">
        <f t="shared" si="64"/>
        <v>0</v>
      </c>
      <c r="F428">
        <f t="shared" si="61"/>
        <v>0</v>
      </c>
      <c r="G428">
        <f t="shared" si="65"/>
        <v>0</v>
      </c>
      <c r="I428">
        <f t="shared" si="66"/>
        <v>0</v>
      </c>
      <c r="J428">
        <f t="shared" si="62"/>
        <v>0</v>
      </c>
      <c r="K428">
        <f t="shared" si="67"/>
        <v>0</v>
      </c>
      <c r="M428">
        <f t="shared" si="68"/>
        <v>0</v>
      </c>
      <c r="N428">
        <f t="shared" si="63"/>
        <v>0</v>
      </c>
      <c r="O428">
        <f t="shared" si="69"/>
        <v>0</v>
      </c>
      <c r="P428" t="str">
        <f t="shared" si="60"/>
        <v>Interest Expense - Unclassifed</v>
      </c>
      <c r="Q428" t="s">
        <v>491</v>
      </c>
      <c r="R428" t="s">
        <v>452</v>
      </c>
    </row>
    <row r="429" spans="2:18" ht="12.75">
      <c r="B429">
        <v>6030</v>
      </c>
      <c r="C429" t="s">
        <v>408</v>
      </c>
      <c r="E429">
        <f t="shared" si="64"/>
        <v>0</v>
      </c>
      <c r="F429">
        <f t="shared" si="61"/>
        <v>0</v>
      </c>
      <c r="G429">
        <f t="shared" si="65"/>
        <v>0</v>
      </c>
      <c r="I429">
        <f t="shared" si="66"/>
        <v>0</v>
      </c>
      <c r="J429">
        <f t="shared" si="62"/>
        <v>0</v>
      </c>
      <c r="K429">
        <f t="shared" si="67"/>
        <v>0</v>
      </c>
      <c r="M429">
        <f t="shared" si="68"/>
        <v>0</v>
      </c>
      <c r="N429">
        <f t="shared" si="63"/>
        <v>0</v>
      </c>
      <c r="O429">
        <f t="shared" si="69"/>
        <v>0</v>
      </c>
      <c r="P429" t="str">
        <f t="shared" si="60"/>
        <v>Interest Expense - Unclassifed</v>
      </c>
      <c r="Q429" t="s">
        <v>491</v>
      </c>
      <c r="R429" t="s">
        <v>452</v>
      </c>
    </row>
    <row r="430" spans="2:18" ht="12.75">
      <c r="B430">
        <v>6035</v>
      </c>
      <c r="C430" t="s">
        <v>409</v>
      </c>
      <c r="E430">
        <f t="shared" si="64"/>
        <v>0</v>
      </c>
      <c r="F430">
        <f t="shared" si="61"/>
        <v>0</v>
      </c>
      <c r="G430">
        <f t="shared" si="65"/>
        <v>0</v>
      </c>
      <c r="I430">
        <f t="shared" si="66"/>
        <v>0</v>
      </c>
      <c r="J430">
        <f t="shared" si="62"/>
        <v>0</v>
      </c>
      <c r="K430">
        <f t="shared" si="67"/>
        <v>0</v>
      </c>
      <c r="M430">
        <f t="shared" si="68"/>
        <v>0</v>
      </c>
      <c r="N430">
        <f t="shared" si="63"/>
        <v>0</v>
      </c>
      <c r="O430">
        <f t="shared" si="69"/>
        <v>0</v>
      </c>
      <c r="P430" t="str">
        <f t="shared" si="60"/>
        <v>Interest Expense - Unclassifed</v>
      </c>
      <c r="Q430" t="s">
        <v>491</v>
      </c>
      <c r="R430" t="s">
        <v>452</v>
      </c>
    </row>
    <row r="431" spans="2:18" ht="12.75">
      <c r="B431">
        <v>6040</v>
      </c>
      <c r="C431" t="s">
        <v>410</v>
      </c>
      <c r="E431">
        <f t="shared" si="64"/>
        <v>0</v>
      </c>
      <c r="F431">
        <f t="shared" si="61"/>
        <v>0</v>
      </c>
      <c r="G431">
        <f t="shared" si="65"/>
        <v>0</v>
      </c>
      <c r="I431">
        <f t="shared" si="66"/>
        <v>0</v>
      </c>
      <c r="J431">
        <f t="shared" si="62"/>
        <v>0</v>
      </c>
      <c r="K431">
        <f t="shared" si="67"/>
        <v>0</v>
      </c>
      <c r="M431">
        <f t="shared" si="68"/>
        <v>0</v>
      </c>
      <c r="N431">
        <f t="shared" si="63"/>
        <v>0</v>
      </c>
      <c r="O431">
        <f t="shared" si="69"/>
        <v>0</v>
      </c>
      <c r="P431" t="str">
        <f t="shared" si="60"/>
        <v>Interest Expense - Unclassifed</v>
      </c>
      <c r="Q431" t="s">
        <v>491</v>
      </c>
      <c r="R431" t="s">
        <v>452</v>
      </c>
    </row>
    <row r="432" spans="2:18" ht="12.75">
      <c r="B432">
        <v>6042</v>
      </c>
      <c r="C432" t="s">
        <v>411</v>
      </c>
      <c r="E432">
        <f t="shared" si="64"/>
        <v>0</v>
      </c>
      <c r="F432">
        <f t="shared" si="61"/>
        <v>0</v>
      </c>
      <c r="G432">
        <f t="shared" si="65"/>
        <v>0</v>
      </c>
      <c r="I432">
        <f t="shared" si="66"/>
        <v>0</v>
      </c>
      <c r="J432">
        <f t="shared" si="62"/>
        <v>0</v>
      </c>
      <c r="K432">
        <f t="shared" si="67"/>
        <v>0</v>
      </c>
      <c r="M432">
        <f t="shared" si="68"/>
        <v>0</v>
      </c>
      <c r="N432">
        <f t="shared" si="63"/>
        <v>0</v>
      </c>
      <c r="O432">
        <f t="shared" si="69"/>
        <v>0</v>
      </c>
      <c r="P432" t="str">
        <f t="shared" si="60"/>
        <v>Interest Expense - Unclassifed</v>
      </c>
      <c r="Q432" t="s">
        <v>491</v>
      </c>
      <c r="R432" t="s">
        <v>452</v>
      </c>
    </row>
    <row r="433" spans="2:18" ht="12.75">
      <c r="B433">
        <v>6045</v>
      </c>
      <c r="C433" t="s">
        <v>412</v>
      </c>
      <c r="E433">
        <f t="shared" si="64"/>
        <v>0</v>
      </c>
      <c r="F433">
        <f t="shared" si="61"/>
        <v>0</v>
      </c>
      <c r="G433">
        <f t="shared" si="65"/>
        <v>0</v>
      </c>
      <c r="I433">
        <f t="shared" si="66"/>
        <v>0</v>
      </c>
      <c r="J433">
        <f t="shared" si="62"/>
        <v>0</v>
      </c>
      <c r="K433">
        <f t="shared" si="67"/>
        <v>0</v>
      </c>
      <c r="M433">
        <f t="shared" si="68"/>
        <v>0</v>
      </c>
      <c r="N433">
        <f t="shared" si="63"/>
        <v>0</v>
      </c>
      <c r="O433">
        <f t="shared" si="69"/>
        <v>0</v>
      </c>
      <c r="P433" t="str">
        <f t="shared" si="60"/>
        <v>Interest Expense - Unclassifed</v>
      </c>
      <c r="Q433" t="s">
        <v>491</v>
      </c>
      <c r="R433" t="s">
        <v>452</v>
      </c>
    </row>
    <row r="434" spans="2:18" ht="12.75">
      <c r="B434">
        <v>6105</v>
      </c>
      <c r="C434" t="s">
        <v>413</v>
      </c>
      <c r="E434">
        <f t="shared" si="64"/>
        <v>0</v>
      </c>
      <c r="F434">
        <f t="shared" si="61"/>
        <v>0</v>
      </c>
      <c r="G434">
        <f t="shared" si="65"/>
        <v>0</v>
      </c>
      <c r="I434">
        <f t="shared" si="66"/>
        <v>0</v>
      </c>
      <c r="J434">
        <f t="shared" si="62"/>
        <v>0</v>
      </c>
      <c r="K434">
        <f t="shared" si="67"/>
        <v>0</v>
      </c>
      <c r="M434">
        <f t="shared" si="68"/>
        <v>0</v>
      </c>
      <c r="N434">
        <f t="shared" si="63"/>
        <v>0</v>
      </c>
      <c r="O434">
        <f t="shared" si="69"/>
        <v>0</v>
      </c>
      <c r="P434" t="str">
        <f t="shared" si="60"/>
        <v>Other Distribution Expenses</v>
      </c>
      <c r="Q434" t="s">
        <v>485</v>
      </c>
      <c r="R434" t="s">
        <v>455</v>
      </c>
    </row>
    <row r="435" spans="2:18" ht="12.75">
      <c r="B435">
        <v>6110</v>
      </c>
      <c r="C435" t="s">
        <v>414</v>
      </c>
      <c r="E435">
        <f t="shared" si="64"/>
        <v>0</v>
      </c>
      <c r="F435">
        <f t="shared" si="61"/>
        <v>0</v>
      </c>
      <c r="G435">
        <f t="shared" si="65"/>
        <v>0</v>
      </c>
      <c r="I435">
        <f t="shared" si="66"/>
        <v>0</v>
      </c>
      <c r="J435">
        <f t="shared" si="62"/>
        <v>0</v>
      </c>
      <c r="K435">
        <f t="shared" si="67"/>
        <v>0</v>
      </c>
      <c r="M435">
        <f t="shared" si="68"/>
        <v>0</v>
      </c>
      <c r="N435">
        <f t="shared" si="63"/>
        <v>0</v>
      </c>
      <c r="O435">
        <f t="shared" si="69"/>
        <v>0</v>
      </c>
      <c r="P435" t="str">
        <f t="shared" si="60"/>
        <v>Income Tax Expense - Unclassified</v>
      </c>
      <c r="Q435" t="s">
        <v>492</v>
      </c>
      <c r="R435" t="s">
        <v>452</v>
      </c>
    </row>
    <row r="436" spans="2:18" ht="12.75">
      <c r="B436">
        <v>6115</v>
      </c>
      <c r="C436" t="s">
        <v>415</v>
      </c>
      <c r="E436">
        <f t="shared" si="64"/>
        <v>0</v>
      </c>
      <c r="F436">
        <f t="shared" si="61"/>
        <v>0</v>
      </c>
      <c r="G436">
        <f t="shared" si="65"/>
        <v>0</v>
      </c>
      <c r="I436">
        <f t="shared" si="66"/>
        <v>0</v>
      </c>
      <c r="J436">
        <f t="shared" si="62"/>
        <v>0</v>
      </c>
      <c r="K436">
        <f t="shared" si="67"/>
        <v>0</v>
      </c>
      <c r="M436">
        <f t="shared" si="68"/>
        <v>0</v>
      </c>
      <c r="N436">
        <f t="shared" si="63"/>
        <v>0</v>
      </c>
      <c r="O436">
        <f t="shared" si="69"/>
        <v>0</v>
      </c>
      <c r="P436" t="str">
        <f t="shared" si="60"/>
        <v>Income Tax Expense - Unclassified</v>
      </c>
      <c r="Q436" t="s">
        <v>492</v>
      </c>
      <c r="R436" t="s">
        <v>452</v>
      </c>
    </row>
    <row r="437" spans="2:18" ht="12.75">
      <c r="B437">
        <v>6205</v>
      </c>
      <c r="C437" t="s">
        <v>416</v>
      </c>
      <c r="E437">
        <f t="shared" si="64"/>
        <v>0</v>
      </c>
      <c r="F437">
        <f t="shared" si="61"/>
        <v>0</v>
      </c>
      <c r="G437">
        <f t="shared" si="65"/>
        <v>0</v>
      </c>
      <c r="I437">
        <f t="shared" si="66"/>
        <v>0</v>
      </c>
      <c r="J437">
        <f t="shared" si="62"/>
        <v>0</v>
      </c>
      <c r="K437">
        <f t="shared" si="67"/>
        <v>0</v>
      </c>
      <c r="M437">
        <f t="shared" si="68"/>
        <v>0</v>
      </c>
      <c r="N437">
        <f t="shared" si="63"/>
        <v>0</v>
      </c>
      <c r="O437">
        <f t="shared" si="69"/>
        <v>0</v>
      </c>
      <c r="P437" t="str">
        <f aca="true" t="shared" si="70" ref="P437:P446">Q437&amp;S437</f>
        <v>Charitable Contributions</v>
      </c>
      <c r="Q437" t="s">
        <v>493</v>
      </c>
      <c r="R437" t="s">
        <v>455</v>
      </c>
    </row>
    <row r="438" spans="2:19" ht="12.75">
      <c r="B438">
        <v>6210</v>
      </c>
      <c r="C438" t="s">
        <v>417</v>
      </c>
      <c r="E438">
        <f t="shared" si="64"/>
        <v>0</v>
      </c>
      <c r="F438">
        <f t="shared" si="61"/>
        <v>0</v>
      </c>
      <c r="G438">
        <f t="shared" si="65"/>
        <v>0</v>
      </c>
      <c r="I438">
        <f t="shared" si="66"/>
        <v>0</v>
      </c>
      <c r="J438">
        <f t="shared" si="62"/>
        <v>0</v>
      </c>
      <c r="K438">
        <f t="shared" si="67"/>
        <v>0</v>
      </c>
      <c r="M438">
        <f t="shared" si="68"/>
        <v>0</v>
      </c>
      <c r="N438">
        <f t="shared" si="63"/>
        <v>0</v>
      </c>
      <c r="O438">
        <f t="shared" si="69"/>
        <v>0</v>
      </c>
      <c r="P438" t="str">
        <f t="shared" si="70"/>
        <v>Insurance Expense (Working Capital)</v>
      </c>
      <c r="Q438" t="s">
        <v>488</v>
      </c>
      <c r="R438" t="s">
        <v>455</v>
      </c>
      <c r="S438" t="s">
        <v>478</v>
      </c>
    </row>
    <row r="439" spans="2:18" ht="12.75">
      <c r="B439">
        <v>6215</v>
      </c>
      <c r="C439" t="s">
        <v>418</v>
      </c>
      <c r="E439">
        <f t="shared" si="64"/>
        <v>0</v>
      </c>
      <c r="F439">
        <f t="shared" si="61"/>
        <v>0</v>
      </c>
      <c r="G439">
        <f t="shared" si="65"/>
        <v>0</v>
      </c>
      <c r="I439">
        <f t="shared" si="66"/>
        <v>0</v>
      </c>
      <c r="J439">
        <f t="shared" si="62"/>
        <v>0</v>
      </c>
      <c r="K439">
        <f t="shared" si="67"/>
        <v>0</v>
      </c>
      <c r="M439">
        <f t="shared" si="68"/>
        <v>0</v>
      </c>
      <c r="N439">
        <f t="shared" si="63"/>
        <v>0</v>
      </c>
      <c r="O439">
        <f t="shared" si="69"/>
        <v>0</v>
      </c>
      <c r="P439" t="str">
        <f t="shared" si="70"/>
        <v>Other Distribution Expenses</v>
      </c>
      <c r="Q439" t="s">
        <v>485</v>
      </c>
      <c r="R439" t="s">
        <v>455</v>
      </c>
    </row>
    <row r="440" spans="2:18" ht="12.75">
      <c r="B440">
        <v>6225</v>
      </c>
      <c r="C440" t="s">
        <v>419</v>
      </c>
      <c r="E440">
        <f t="shared" si="64"/>
        <v>0</v>
      </c>
      <c r="F440">
        <f t="shared" si="61"/>
        <v>0</v>
      </c>
      <c r="G440">
        <f t="shared" si="65"/>
        <v>0</v>
      </c>
      <c r="I440">
        <f t="shared" si="66"/>
        <v>0</v>
      </c>
      <c r="J440">
        <f t="shared" si="62"/>
        <v>0</v>
      </c>
      <c r="K440">
        <f t="shared" si="67"/>
        <v>0</v>
      </c>
      <c r="M440">
        <f t="shared" si="68"/>
        <v>0</v>
      </c>
      <c r="N440">
        <f t="shared" si="63"/>
        <v>0</v>
      </c>
      <c r="O440">
        <f>+L440-M440-N440</f>
        <v>0</v>
      </c>
      <c r="P440" t="str">
        <f t="shared" si="70"/>
        <v>Other Distribution Expenses</v>
      </c>
      <c r="Q440" t="s">
        <v>485</v>
      </c>
      <c r="R440" t="s">
        <v>455</v>
      </c>
    </row>
    <row r="441" spans="2:18" ht="12.75">
      <c r="B441">
        <v>6305</v>
      </c>
      <c r="C441" t="s">
        <v>420</v>
      </c>
      <c r="E441">
        <f t="shared" si="64"/>
        <v>0</v>
      </c>
      <c r="F441">
        <f t="shared" si="61"/>
        <v>0</v>
      </c>
      <c r="G441">
        <f t="shared" si="65"/>
        <v>0</v>
      </c>
      <c r="I441">
        <f t="shared" si="66"/>
        <v>0</v>
      </c>
      <c r="J441">
        <f t="shared" si="62"/>
        <v>0</v>
      </c>
      <c r="K441">
        <f t="shared" si="67"/>
        <v>0</v>
      </c>
      <c r="M441">
        <f t="shared" si="68"/>
        <v>0</v>
      </c>
      <c r="N441">
        <f t="shared" si="63"/>
        <v>0</v>
      </c>
      <c r="O441">
        <f t="shared" si="69"/>
        <v>0</v>
      </c>
      <c r="P441" t="str">
        <f t="shared" si="70"/>
        <v>Unclassified Expenses</v>
      </c>
      <c r="Q441" t="s">
        <v>494</v>
      </c>
      <c r="R441" t="s">
        <v>452</v>
      </c>
    </row>
    <row r="442" spans="2:18" ht="12.75">
      <c r="B442">
        <v>6310</v>
      </c>
      <c r="C442" t="s">
        <v>421</v>
      </c>
      <c r="E442">
        <f t="shared" si="64"/>
        <v>0</v>
      </c>
      <c r="F442">
        <f t="shared" si="61"/>
        <v>0</v>
      </c>
      <c r="G442">
        <f t="shared" si="65"/>
        <v>0</v>
      </c>
      <c r="I442">
        <f t="shared" si="66"/>
        <v>0</v>
      </c>
      <c r="J442">
        <f t="shared" si="62"/>
        <v>0</v>
      </c>
      <c r="K442">
        <f t="shared" si="67"/>
        <v>0</v>
      </c>
      <c r="M442">
        <f t="shared" si="68"/>
        <v>0</v>
      </c>
      <c r="N442">
        <f t="shared" si="63"/>
        <v>0</v>
      </c>
      <c r="O442">
        <f t="shared" si="69"/>
        <v>0</v>
      </c>
      <c r="P442" t="str">
        <f t="shared" si="70"/>
        <v>Unclassified Expenses</v>
      </c>
      <c r="Q442" t="s">
        <v>494</v>
      </c>
      <c r="R442" t="s">
        <v>452</v>
      </c>
    </row>
    <row r="443" spans="2:18" ht="12.75">
      <c r="B443">
        <v>6315</v>
      </c>
      <c r="C443" t="s">
        <v>422</v>
      </c>
      <c r="E443">
        <f t="shared" si="64"/>
        <v>0</v>
      </c>
      <c r="F443">
        <f t="shared" si="61"/>
        <v>0</v>
      </c>
      <c r="G443">
        <f t="shared" si="65"/>
        <v>0</v>
      </c>
      <c r="I443">
        <f t="shared" si="66"/>
        <v>0</v>
      </c>
      <c r="J443">
        <f t="shared" si="62"/>
        <v>0</v>
      </c>
      <c r="K443">
        <f t="shared" si="67"/>
        <v>0</v>
      </c>
      <c r="M443">
        <f t="shared" si="68"/>
        <v>0</v>
      </c>
      <c r="N443">
        <f t="shared" si="63"/>
        <v>0</v>
      </c>
      <c r="O443">
        <f t="shared" si="69"/>
        <v>0</v>
      </c>
      <c r="P443" t="str">
        <f t="shared" si="70"/>
        <v>Unclassified Expenses</v>
      </c>
      <c r="Q443" t="s">
        <v>494</v>
      </c>
      <c r="R443" t="s">
        <v>452</v>
      </c>
    </row>
    <row r="444" spans="2:18" ht="12.75">
      <c r="B444">
        <v>6405</v>
      </c>
      <c r="C444" t="s">
        <v>423</v>
      </c>
      <c r="E444">
        <f t="shared" si="64"/>
        <v>0</v>
      </c>
      <c r="F444">
        <f t="shared" si="61"/>
        <v>0</v>
      </c>
      <c r="G444">
        <f t="shared" si="65"/>
        <v>0</v>
      </c>
      <c r="I444">
        <f t="shared" si="66"/>
        <v>0</v>
      </c>
      <c r="J444">
        <f t="shared" si="62"/>
        <v>0</v>
      </c>
      <c r="K444">
        <f t="shared" si="67"/>
        <v>0</v>
      </c>
      <c r="M444">
        <f t="shared" si="68"/>
        <v>0</v>
      </c>
      <c r="N444">
        <f t="shared" si="63"/>
        <v>0</v>
      </c>
      <c r="O444">
        <f t="shared" si="69"/>
        <v>0</v>
      </c>
      <c r="P444" t="str">
        <f t="shared" si="70"/>
        <v>Unclassified Expenses</v>
      </c>
      <c r="Q444" t="s">
        <v>494</v>
      </c>
      <c r="R444" t="s">
        <v>452</v>
      </c>
    </row>
    <row r="445" spans="2:18" ht="12.75">
      <c r="B445">
        <v>6410</v>
      </c>
      <c r="C445" t="s">
        <v>424</v>
      </c>
      <c r="E445">
        <f t="shared" si="64"/>
        <v>0</v>
      </c>
      <c r="F445">
        <f t="shared" si="61"/>
        <v>0</v>
      </c>
      <c r="G445">
        <f t="shared" si="65"/>
        <v>0</v>
      </c>
      <c r="I445">
        <f t="shared" si="66"/>
        <v>0</v>
      </c>
      <c r="J445">
        <f t="shared" si="62"/>
        <v>0</v>
      </c>
      <c r="K445">
        <f t="shared" si="67"/>
        <v>0</v>
      </c>
      <c r="M445">
        <f t="shared" si="68"/>
        <v>0</v>
      </c>
      <c r="N445">
        <f t="shared" si="63"/>
        <v>0</v>
      </c>
      <c r="O445">
        <f t="shared" si="69"/>
        <v>0</v>
      </c>
      <c r="P445" t="str">
        <f t="shared" si="70"/>
        <v>Unclassified Expenses</v>
      </c>
      <c r="Q445" t="s">
        <v>494</v>
      </c>
      <c r="R445" t="s">
        <v>452</v>
      </c>
    </row>
    <row r="446" spans="2:18" ht="12.75">
      <c r="B446">
        <v>6415</v>
      </c>
      <c r="C446" t="s">
        <v>425</v>
      </c>
      <c r="E446">
        <f t="shared" si="64"/>
        <v>0</v>
      </c>
      <c r="F446">
        <f t="shared" si="61"/>
        <v>0</v>
      </c>
      <c r="G446">
        <f t="shared" si="65"/>
        <v>0</v>
      </c>
      <c r="I446">
        <f t="shared" si="66"/>
        <v>0</v>
      </c>
      <c r="J446">
        <f t="shared" si="62"/>
        <v>0</v>
      </c>
      <c r="K446">
        <f t="shared" si="67"/>
        <v>0</v>
      </c>
      <c r="M446">
        <f t="shared" si="68"/>
        <v>0</v>
      </c>
      <c r="N446">
        <f t="shared" si="63"/>
        <v>0</v>
      </c>
      <c r="O446">
        <f t="shared" si="69"/>
        <v>0</v>
      </c>
      <c r="P446" t="str">
        <f t="shared" si="70"/>
        <v>Unclassified Expenses</v>
      </c>
      <c r="Q446" t="s">
        <v>494</v>
      </c>
      <c r="R446" t="s">
        <v>452</v>
      </c>
    </row>
    <row r="447" spans="3:15" ht="12.75">
      <c r="C447" t="s">
        <v>426</v>
      </c>
      <c r="D447">
        <f aca="true" t="shared" si="71" ref="D447:O447">SUM(D17:D446)</f>
        <v>0</v>
      </c>
      <c r="E447">
        <f t="shared" si="71"/>
        <v>0</v>
      </c>
      <c r="F447">
        <f t="shared" si="71"/>
        <v>0</v>
      </c>
      <c r="G447">
        <f t="shared" si="71"/>
        <v>0</v>
      </c>
      <c r="H447">
        <f t="shared" si="71"/>
        <v>0</v>
      </c>
      <c r="I447">
        <f t="shared" si="71"/>
        <v>0</v>
      </c>
      <c r="J447">
        <f t="shared" si="71"/>
        <v>0</v>
      </c>
      <c r="K447">
        <f t="shared" si="71"/>
        <v>0</v>
      </c>
      <c r="L447">
        <f t="shared" si="71"/>
        <v>0</v>
      </c>
      <c r="M447">
        <f t="shared" si="71"/>
        <v>0</v>
      </c>
      <c r="N447">
        <f t="shared" si="71"/>
        <v>0</v>
      </c>
      <c r="O447">
        <f t="shared" si="71"/>
        <v>0</v>
      </c>
    </row>
    <row r="448" spans="6:15" ht="12.75">
      <c r="F448" t="s">
        <v>495</v>
      </c>
      <c r="G448">
        <f>-D447+G447+F447+E447</f>
        <v>0</v>
      </c>
      <c r="J448" t="s">
        <v>495</v>
      </c>
      <c r="K448">
        <f>-H447+K447+J447+I447</f>
        <v>0</v>
      </c>
      <c r="N448" t="s">
        <v>495</v>
      </c>
      <c r="O448">
        <f>-L447+O447+N447+M447</f>
        <v>0</v>
      </c>
    </row>
    <row r="451" spans="1:2" ht="12.75">
      <c r="A451" t="s">
        <v>3</v>
      </c>
      <c r="B451" t="s">
        <v>496</v>
      </c>
    </row>
    <row r="453" spans="1:16" ht="12.75">
      <c r="A453" t="s">
        <v>497</v>
      </c>
      <c r="C453" t="s">
        <v>459</v>
      </c>
      <c r="D453">
        <f aca="true" t="shared" si="72" ref="D453:D495">SUMIF($P$17:$P$446,$C453,D$17:D$446)+0.001</f>
        <v>0.001</v>
      </c>
      <c r="E453">
        <f aca="true" t="shared" si="73" ref="E453:F495">SUMIF($P$17:$P$446,$C453,E$17:E$446)+0.001</f>
        <v>0.001</v>
      </c>
      <c r="F453">
        <f t="shared" si="73"/>
        <v>0.001</v>
      </c>
      <c r="G453">
        <f aca="true" t="shared" si="74" ref="G453:G469">+D453-E453-F453</f>
        <v>-0.001</v>
      </c>
      <c r="H453">
        <f aca="true" t="shared" si="75" ref="H453:J495">SUMIF($P$17:$P$446,$C453,H$17:H$446)+0.001</f>
        <v>0.001</v>
      </c>
      <c r="I453">
        <f t="shared" si="75"/>
        <v>0.001</v>
      </c>
      <c r="J453">
        <f t="shared" si="75"/>
        <v>0.001</v>
      </c>
      <c r="K453">
        <f aca="true" t="shared" si="76" ref="K453:K469">+H453-I453-J453</f>
        <v>-0.001</v>
      </c>
      <c r="L453">
        <f aca="true" t="shared" si="77" ref="L453:N495">SUMIF($P$17:$P$446,$C453,L$17:L$446)+0.001</f>
        <v>0.001</v>
      </c>
      <c r="M453">
        <f t="shared" si="77"/>
        <v>0.001</v>
      </c>
      <c r="N453">
        <f t="shared" si="77"/>
        <v>0.001</v>
      </c>
      <c r="O453">
        <f aca="true" t="shared" si="78" ref="O453:O469">+L453-M453-N453</f>
        <v>-0.001</v>
      </c>
      <c r="P453" t="s">
        <v>498</v>
      </c>
    </row>
    <row r="454" spans="3:16" ht="12.75">
      <c r="C454" t="s">
        <v>460</v>
      </c>
      <c r="D454">
        <f t="shared" si="72"/>
        <v>0.001</v>
      </c>
      <c r="E454">
        <f t="shared" si="73"/>
        <v>0.001</v>
      </c>
      <c r="F454">
        <f t="shared" si="73"/>
        <v>0.001</v>
      </c>
      <c r="G454">
        <f t="shared" si="74"/>
        <v>-0.001</v>
      </c>
      <c r="H454">
        <f t="shared" si="75"/>
        <v>0.001</v>
      </c>
      <c r="I454">
        <f t="shared" si="75"/>
        <v>0.001</v>
      </c>
      <c r="J454">
        <f t="shared" si="75"/>
        <v>0.001</v>
      </c>
      <c r="K454">
        <f t="shared" si="76"/>
        <v>-0.001</v>
      </c>
      <c r="L454">
        <f t="shared" si="77"/>
        <v>0.001</v>
      </c>
      <c r="M454">
        <f t="shared" si="77"/>
        <v>0.001</v>
      </c>
      <c r="N454">
        <f t="shared" si="77"/>
        <v>0.001</v>
      </c>
      <c r="O454">
        <f t="shared" si="78"/>
        <v>-0.001</v>
      </c>
      <c r="P454">
        <v>1815</v>
      </c>
    </row>
    <row r="455" spans="3:16" ht="12.75">
      <c r="C455" t="s">
        <v>461</v>
      </c>
      <c r="D455">
        <f t="shared" si="72"/>
        <v>0.001</v>
      </c>
      <c r="E455">
        <f t="shared" si="73"/>
        <v>0.001</v>
      </c>
      <c r="F455">
        <f t="shared" si="73"/>
        <v>0.001</v>
      </c>
      <c r="G455">
        <f t="shared" si="74"/>
        <v>-0.001</v>
      </c>
      <c r="H455">
        <f t="shared" si="75"/>
        <v>0.001</v>
      </c>
      <c r="I455">
        <f t="shared" si="75"/>
        <v>0.001</v>
      </c>
      <c r="J455">
        <f t="shared" si="75"/>
        <v>0.001</v>
      </c>
      <c r="K455">
        <f t="shared" si="76"/>
        <v>-0.001</v>
      </c>
      <c r="L455">
        <f t="shared" si="77"/>
        <v>0.001</v>
      </c>
      <c r="M455">
        <f t="shared" si="77"/>
        <v>0.001</v>
      </c>
      <c r="N455">
        <f t="shared" si="77"/>
        <v>0.001</v>
      </c>
      <c r="O455">
        <f t="shared" si="78"/>
        <v>-0.001</v>
      </c>
      <c r="P455">
        <v>1820</v>
      </c>
    </row>
    <row r="456" spans="3:16" ht="12.75">
      <c r="C456" t="s">
        <v>462</v>
      </c>
      <c r="D456">
        <f t="shared" si="72"/>
        <v>0.001</v>
      </c>
      <c r="E456">
        <f t="shared" si="73"/>
        <v>0.001</v>
      </c>
      <c r="F456">
        <f t="shared" si="73"/>
        <v>0.001</v>
      </c>
      <c r="G456">
        <f t="shared" si="74"/>
        <v>-0.001</v>
      </c>
      <c r="H456">
        <f t="shared" si="75"/>
        <v>0.001</v>
      </c>
      <c r="I456">
        <f t="shared" si="75"/>
        <v>0.001</v>
      </c>
      <c r="J456">
        <f t="shared" si="75"/>
        <v>0.001</v>
      </c>
      <c r="K456">
        <f t="shared" si="76"/>
        <v>-0.001</v>
      </c>
      <c r="L456">
        <f t="shared" si="77"/>
        <v>0.001</v>
      </c>
      <c r="M456">
        <f t="shared" si="77"/>
        <v>0.001</v>
      </c>
      <c r="N456">
        <f t="shared" si="77"/>
        <v>0.001</v>
      </c>
      <c r="O456">
        <f t="shared" si="78"/>
        <v>-0.001</v>
      </c>
      <c r="P456" t="s">
        <v>499</v>
      </c>
    </row>
    <row r="457" spans="3:16" ht="12.75">
      <c r="C457" t="s">
        <v>109</v>
      </c>
      <c r="D457">
        <f t="shared" si="72"/>
        <v>0.001</v>
      </c>
      <c r="E457">
        <f t="shared" si="73"/>
        <v>0.001</v>
      </c>
      <c r="F457">
        <f t="shared" si="73"/>
        <v>0.001</v>
      </c>
      <c r="G457">
        <f t="shared" si="74"/>
        <v>-0.001</v>
      </c>
      <c r="H457">
        <f t="shared" si="75"/>
        <v>0.001</v>
      </c>
      <c r="I457">
        <f t="shared" si="75"/>
        <v>0.001</v>
      </c>
      <c r="J457">
        <f t="shared" si="75"/>
        <v>0.001</v>
      </c>
      <c r="K457">
        <f t="shared" si="76"/>
        <v>-0.001</v>
      </c>
      <c r="L457">
        <f t="shared" si="77"/>
        <v>0.001</v>
      </c>
      <c r="M457">
        <f t="shared" si="77"/>
        <v>0.001</v>
      </c>
      <c r="N457">
        <f t="shared" si="77"/>
        <v>0.001</v>
      </c>
      <c r="O457">
        <f t="shared" si="78"/>
        <v>-0.001</v>
      </c>
      <c r="P457">
        <v>1850</v>
      </c>
    </row>
    <row r="458" spans="3:16" ht="12.75">
      <c r="C458" t="s">
        <v>463</v>
      </c>
      <c r="D458">
        <f t="shared" si="72"/>
        <v>0.001</v>
      </c>
      <c r="E458">
        <f t="shared" si="73"/>
        <v>0.001</v>
      </c>
      <c r="F458">
        <f t="shared" si="73"/>
        <v>0.001</v>
      </c>
      <c r="G458">
        <f t="shared" si="74"/>
        <v>-0.001</v>
      </c>
      <c r="H458">
        <f t="shared" si="75"/>
        <v>0.001</v>
      </c>
      <c r="I458">
        <f t="shared" si="75"/>
        <v>0.001</v>
      </c>
      <c r="J458">
        <f t="shared" si="75"/>
        <v>0.001</v>
      </c>
      <c r="K458">
        <f t="shared" si="76"/>
        <v>-0.001</v>
      </c>
      <c r="L458">
        <f t="shared" si="77"/>
        <v>0.001</v>
      </c>
      <c r="M458">
        <f t="shared" si="77"/>
        <v>0.001</v>
      </c>
      <c r="N458">
        <f t="shared" si="77"/>
        <v>0.001</v>
      </c>
      <c r="O458">
        <f t="shared" si="78"/>
        <v>-0.001</v>
      </c>
      <c r="P458" t="s">
        <v>500</v>
      </c>
    </row>
    <row r="459" spans="3:16" ht="12.75">
      <c r="C459" t="s">
        <v>464</v>
      </c>
      <c r="D459">
        <f t="shared" si="72"/>
        <v>0.001</v>
      </c>
      <c r="E459">
        <f t="shared" si="73"/>
        <v>0.001</v>
      </c>
      <c r="F459">
        <f t="shared" si="73"/>
        <v>0.001</v>
      </c>
      <c r="G459">
        <f t="shared" si="74"/>
        <v>-0.001</v>
      </c>
      <c r="H459">
        <f t="shared" si="75"/>
        <v>0.001</v>
      </c>
      <c r="I459">
        <f t="shared" si="75"/>
        <v>0.001</v>
      </c>
      <c r="J459">
        <f t="shared" si="75"/>
        <v>0.001</v>
      </c>
      <c r="K459">
        <f t="shared" si="76"/>
        <v>-0.001</v>
      </c>
      <c r="L459">
        <f t="shared" si="77"/>
        <v>0.001</v>
      </c>
      <c r="M459">
        <f t="shared" si="77"/>
        <v>0.001</v>
      </c>
      <c r="N459">
        <f t="shared" si="77"/>
        <v>0.001</v>
      </c>
      <c r="O459">
        <f t="shared" si="78"/>
        <v>-0.001</v>
      </c>
      <c r="P459" t="s">
        <v>501</v>
      </c>
    </row>
    <row r="460" spans="3:16" ht="12.75">
      <c r="C460" t="s">
        <v>465</v>
      </c>
      <c r="D460">
        <f t="shared" si="72"/>
        <v>0.001</v>
      </c>
      <c r="E460">
        <f t="shared" si="73"/>
        <v>0.001</v>
      </c>
      <c r="F460">
        <f t="shared" si="73"/>
        <v>0.001</v>
      </c>
      <c r="G460">
        <f t="shared" si="74"/>
        <v>-0.001</v>
      </c>
      <c r="H460">
        <f t="shared" si="75"/>
        <v>0.001</v>
      </c>
      <c r="I460">
        <f t="shared" si="75"/>
        <v>0.001</v>
      </c>
      <c r="J460">
        <f t="shared" si="75"/>
        <v>0.001</v>
      </c>
      <c r="K460">
        <f t="shared" si="76"/>
        <v>-0.001</v>
      </c>
      <c r="L460">
        <f t="shared" si="77"/>
        <v>0.001</v>
      </c>
      <c r="M460">
        <f t="shared" si="77"/>
        <v>0.001</v>
      </c>
      <c r="N460">
        <f t="shared" si="77"/>
        <v>0.001</v>
      </c>
      <c r="O460">
        <f t="shared" si="78"/>
        <v>-0.001</v>
      </c>
      <c r="P460" t="s">
        <v>502</v>
      </c>
    </row>
    <row r="461" spans="3:16" ht="12.75">
      <c r="C461" t="s">
        <v>466</v>
      </c>
      <c r="D461">
        <f t="shared" si="72"/>
        <v>0.001</v>
      </c>
      <c r="E461">
        <f t="shared" si="73"/>
        <v>0.001</v>
      </c>
      <c r="F461">
        <f t="shared" si="73"/>
        <v>0.001</v>
      </c>
      <c r="G461">
        <f t="shared" si="74"/>
        <v>-0.001</v>
      </c>
      <c r="H461">
        <f t="shared" si="75"/>
        <v>0.001</v>
      </c>
      <c r="I461">
        <f t="shared" si="75"/>
        <v>0.001</v>
      </c>
      <c r="J461">
        <f t="shared" si="75"/>
        <v>0.001</v>
      </c>
      <c r="K461">
        <f t="shared" si="76"/>
        <v>-0.001</v>
      </c>
      <c r="L461">
        <f t="shared" si="77"/>
        <v>0.001</v>
      </c>
      <c r="M461">
        <f t="shared" si="77"/>
        <v>0.001</v>
      </c>
      <c r="N461">
        <f t="shared" si="77"/>
        <v>0.001</v>
      </c>
      <c r="O461">
        <f t="shared" si="78"/>
        <v>-0.001</v>
      </c>
      <c r="P461" t="s">
        <v>503</v>
      </c>
    </row>
    <row r="462" spans="3:16" ht="12.75">
      <c r="C462" t="s">
        <v>454</v>
      </c>
      <c r="D462">
        <f t="shared" si="72"/>
        <v>0.001</v>
      </c>
      <c r="E462">
        <f t="shared" si="73"/>
        <v>0.001</v>
      </c>
      <c r="F462">
        <f t="shared" si="73"/>
        <v>0.001</v>
      </c>
      <c r="G462">
        <f t="shared" si="74"/>
        <v>-0.001</v>
      </c>
      <c r="H462">
        <f t="shared" si="75"/>
        <v>0.001</v>
      </c>
      <c r="I462">
        <f t="shared" si="75"/>
        <v>0.001</v>
      </c>
      <c r="J462">
        <f t="shared" si="75"/>
        <v>0.001</v>
      </c>
      <c r="K462">
        <f t="shared" si="76"/>
        <v>-0.001</v>
      </c>
      <c r="L462">
        <f t="shared" si="77"/>
        <v>0.001</v>
      </c>
      <c r="M462">
        <f t="shared" si="77"/>
        <v>0.001</v>
      </c>
      <c r="N462">
        <f t="shared" si="77"/>
        <v>0.001</v>
      </c>
      <c r="O462">
        <f t="shared" si="78"/>
        <v>-0.001</v>
      </c>
      <c r="P462" t="s">
        <v>504</v>
      </c>
    </row>
    <row r="463" spans="3:16" ht="12.75">
      <c r="C463" t="s">
        <v>458</v>
      </c>
      <c r="D463">
        <f t="shared" si="72"/>
        <v>0.001</v>
      </c>
      <c r="E463">
        <f t="shared" si="73"/>
        <v>0.001</v>
      </c>
      <c r="F463">
        <f t="shared" si="73"/>
        <v>0.001</v>
      </c>
      <c r="G463">
        <f t="shared" si="74"/>
        <v>-0.001</v>
      </c>
      <c r="H463">
        <f t="shared" si="75"/>
        <v>0.001</v>
      </c>
      <c r="I463">
        <f t="shared" si="75"/>
        <v>0.001</v>
      </c>
      <c r="J463">
        <f t="shared" si="75"/>
        <v>0.001</v>
      </c>
      <c r="K463">
        <f t="shared" si="76"/>
        <v>-0.001</v>
      </c>
      <c r="L463">
        <f t="shared" si="77"/>
        <v>0.001</v>
      </c>
      <c r="M463">
        <f t="shared" si="77"/>
        <v>0.001</v>
      </c>
      <c r="N463">
        <f t="shared" si="77"/>
        <v>0.001</v>
      </c>
      <c r="O463">
        <f t="shared" si="78"/>
        <v>-0.001</v>
      </c>
      <c r="P463" t="s">
        <v>505</v>
      </c>
    </row>
    <row r="464" spans="3:16" ht="12.75">
      <c r="C464" t="s">
        <v>467</v>
      </c>
      <c r="D464">
        <f t="shared" si="72"/>
        <v>0.001</v>
      </c>
      <c r="E464">
        <f t="shared" si="73"/>
        <v>0.001</v>
      </c>
      <c r="F464">
        <f t="shared" si="73"/>
        <v>0.001</v>
      </c>
      <c r="G464">
        <f t="shared" si="74"/>
        <v>-0.001</v>
      </c>
      <c r="H464">
        <f t="shared" si="75"/>
        <v>0.001</v>
      </c>
      <c r="I464">
        <f t="shared" si="75"/>
        <v>0.001</v>
      </c>
      <c r="J464">
        <f t="shared" si="75"/>
        <v>0.001</v>
      </c>
      <c r="K464">
        <f t="shared" si="76"/>
        <v>-0.001</v>
      </c>
      <c r="L464">
        <f t="shared" si="77"/>
        <v>0.001</v>
      </c>
      <c r="M464">
        <f t="shared" si="77"/>
        <v>0.001</v>
      </c>
      <c r="N464">
        <f t="shared" si="77"/>
        <v>0.001</v>
      </c>
      <c r="O464">
        <f t="shared" si="78"/>
        <v>-0.001</v>
      </c>
      <c r="P464">
        <v>1995</v>
      </c>
    </row>
    <row r="465" spans="3:16" ht="12.75">
      <c r="C465" t="s">
        <v>468</v>
      </c>
      <c r="D465">
        <f>SUMIF($P$17:$P$446,$C465,D$17:D$446)+0.001</f>
        <v>0.001</v>
      </c>
      <c r="E465">
        <f>SUMIF($P$17:$P$446,$C465,E$17:E$446)+0.001</f>
        <v>0.001</v>
      </c>
      <c r="F465">
        <f>SUMIF($P$17:$P$446,$C465,F$17:F$446)+0.001</f>
        <v>0.001</v>
      </c>
      <c r="G465">
        <f t="shared" si="74"/>
        <v>-0.001</v>
      </c>
      <c r="H465">
        <f>SUMIF($P$17:$P$446,$C465,H$17:H$446)+0.001</f>
        <v>0.001</v>
      </c>
      <c r="I465">
        <f>SUMIF($P$17:$P$446,$C465,I$17:I$446)+0.001</f>
        <v>0.001</v>
      </c>
      <c r="J465">
        <f>SUMIF($P$17:$P$446,$C465,J$17:J$446)+0.001</f>
        <v>0.001</v>
      </c>
      <c r="K465">
        <f t="shared" si="76"/>
        <v>-0.001</v>
      </c>
      <c r="L465">
        <f>SUMIF($P$17:$P$446,$C465,L$17:L$446)+0.001</f>
        <v>0.001</v>
      </c>
      <c r="M465">
        <f>SUMIF($P$17:$P$446,$C465,M$17:M$446)+0.001</f>
        <v>0.001</v>
      </c>
      <c r="N465">
        <f>SUMIF($P$17:$P$446,$C465,N$17:N$446)+0.001</f>
        <v>0.001</v>
      </c>
      <c r="O465">
        <f t="shared" si="78"/>
        <v>-0.001</v>
      </c>
      <c r="P465" t="s">
        <v>506</v>
      </c>
    </row>
    <row r="466" spans="3:16" ht="12.75">
      <c r="C466" t="s">
        <v>456</v>
      </c>
      <c r="D466">
        <f t="shared" si="72"/>
        <v>0.001</v>
      </c>
      <c r="E466">
        <f t="shared" si="73"/>
        <v>0.001</v>
      </c>
      <c r="F466">
        <f t="shared" si="73"/>
        <v>0.001</v>
      </c>
      <c r="G466">
        <f t="shared" si="74"/>
        <v>-0.001</v>
      </c>
      <c r="H466">
        <f t="shared" si="75"/>
        <v>0.001</v>
      </c>
      <c r="I466">
        <f t="shared" si="75"/>
        <v>0.001</v>
      </c>
      <c r="J466">
        <f t="shared" si="75"/>
        <v>0.001</v>
      </c>
      <c r="K466">
        <f t="shared" si="76"/>
        <v>-0.001</v>
      </c>
      <c r="L466">
        <f t="shared" si="77"/>
        <v>0.001</v>
      </c>
      <c r="M466">
        <f t="shared" si="77"/>
        <v>0.001</v>
      </c>
      <c r="N466">
        <f t="shared" si="77"/>
        <v>0.001</v>
      </c>
      <c r="O466">
        <f t="shared" si="78"/>
        <v>-0.001</v>
      </c>
      <c r="P466" t="s">
        <v>507</v>
      </c>
    </row>
    <row r="467" spans="3:16" ht="12.75">
      <c r="C467" t="s">
        <v>451</v>
      </c>
      <c r="D467">
        <f t="shared" si="72"/>
        <v>0.001</v>
      </c>
      <c r="E467">
        <f t="shared" si="73"/>
        <v>0.001</v>
      </c>
      <c r="F467">
        <f t="shared" si="73"/>
        <v>0.001</v>
      </c>
      <c r="G467">
        <f t="shared" si="74"/>
        <v>-0.001</v>
      </c>
      <c r="H467">
        <f t="shared" si="75"/>
        <v>0.001</v>
      </c>
      <c r="I467">
        <f t="shared" si="75"/>
        <v>0.001</v>
      </c>
      <c r="J467">
        <f t="shared" si="75"/>
        <v>0.001</v>
      </c>
      <c r="K467">
        <f t="shared" si="76"/>
        <v>-0.001</v>
      </c>
      <c r="L467">
        <f t="shared" si="77"/>
        <v>0.001</v>
      </c>
      <c r="M467">
        <f t="shared" si="77"/>
        <v>0.001</v>
      </c>
      <c r="N467">
        <f t="shared" si="77"/>
        <v>0.001</v>
      </c>
      <c r="O467">
        <f t="shared" si="78"/>
        <v>-0.001</v>
      </c>
      <c r="P467" t="s">
        <v>508</v>
      </c>
    </row>
    <row r="468" spans="3:16" ht="12.75">
      <c r="C468" t="s">
        <v>469</v>
      </c>
      <c r="D468">
        <f t="shared" si="72"/>
        <v>0.001</v>
      </c>
      <c r="E468">
        <f t="shared" si="73"/>
        <v>0.001</v>
      </c>
      <c r="F468">
        <f t="shared" si="73"/>
        <v>0.001</v>
      </c>
      <c r="G468">
        <f t="shared" si="74"/>
        <v>-0.001</v>
      </c>
      <c r="H468">
        <f t="shared" si="75"/>
        <v>0.001</v>
      </c>
      <c r="I468">
        <f t="shared" si="75"/>
        <v>0.001</v>
      </c>
      <c r="J468">
        <f t="shared" si="75"/>
        <v>0.001</v>
      </c>
      <c r="K468">
        <f t="shared" si="76"/>
        <v>-0.001</v>
      </c>
      <c r="L468">
        <f t="shared" si="77"/>
        <v>0.001</v>
      </c>
      <c r="M468">
        <f t="shared" si="77"/>
        <v>0.001</v>
      </c>
      <c r="N468">
        <f t="shared" si="77"/>
        <v>0.001</v>
      </c>
      <c r="O468">
        <f t="shared" si="78"/>
        <v>-0.001</v>
      </c>
      <c r="P468" t="s">
        <v>509</v>
      </c>
    </row>
    <row r="469" spans="3:16" ht="12.75">
      <c r="C469" t="s">
        <v>470</v>
      </c>
      <c r="D469">
        <f t="shared" si="72"/>
        <v>0.001</v>
      </c>
      <c r="E469">
        <f t="shared" si="73"/>
        <v>0.001</v>
      </c>
      <c r="F469">
        <f t="shared" si="73"/>
        <v>0.001</v>
      </c>
      <c r="G469">
        <f t="shared" si="74"/>
        <v>-0.001</v>
      </c>
      <c r="H469">
        <f t="shared" si="75"/>
        <v>0.001</v>
      </c>
      <c r="I469">
        <f t="shared" si="75"/>
        <v>0.001</v>
      </c>
      <c r="J469">
        <f t="shared" si="75"/>
        <v>0.001</v>
      </c>
      <c r="K469">
        <f t="shared" si="76"/>
        <v>-0.001</v>
      </c>
      <c r="L469">
        <f t="shared" si="77"/>
        <v>0.001</v>
      </c>
      <c r="M469">
        <f t="shared" si="77"/>
        <v>0.001</v>
      </c>
      <c r="N469">
        <f t="shared" si="77"/>
        <v>0.001</v>
      </c>
      <c r="O469">
        <f t="shared" si="78"/>
        <v>-0.001</v>
      </c>
      <c r="P469" t="s">
        <v>510</v>
      </c>
    </row>
    <row r="470" spans="3:16" ht="12.75">
      <c r="C470" t="str">
        <f>+$P$230</f>
        <v>Sales of Electricity</v>
      </c>
      <c r="D470">
        <f t="shared" si="72"/>
        <v>0.001</v>
      </c>
      <c r="E470">
        <f t="shared" si="73"/>
        <v>0.001</v>
      </c>
      <c r="F470">
        <f t="shared" si="73"/>
        <v>0.001</v>
      </c>
      <c r="G470">
        <f aca="true" t="shared" si="79" ref="G470:G475">+D470-E470-F470</f>
        <v>-0.001</v>
      </c>
      <c r="H470">
        <f t="shared" si="75"/>
        <v>0.001</v>
      </c>
      <c r="I470">
        <f t="shared" si="75"/>
        <v>0.001</v>
      </c>
      <c r="J470">
        <f t="shared" si="75"/>
        <v>0.001</v>
      </c>
      <c r="K470">
        <f aca="true" t="shared" si="80" ref="K470:K475">+H470-I470-J470</f>
        <v>-0.001</v>
      </c>
      <c r="L470">
        <f t="shared" si="77"/>
        <v>0.001</v>
      </c>
      <c r="M470">
        <f t="shared" si="77"/>
        <v>0.001</v>
      </c>
      <c r="N470">
        <f t="shared" si="77"/>
        <v>0.001</v>
      </c>
      <c r="O470">
        <f aca="true" t="shared" si="81" ref="O470:O475">+L470-M470-N470</f>
        <v>-0.001</v>
      </c>
      <c r="P470" t="s">
        <v>511</v>
      </c>
    </row>
    <row r="471" spans="3:16" ht="12.75">
      <c r="C471" t="str">
        <f>+$P$246</f>
        <v>Distribution Services Revenue</v>
      </c>
      <c r="D471">
        <f t="shared" si="72"/>
        <v>0.001</v>
      </c>
      <c r="E471">
        <f t="shared" si="73"/>
        <v>0.001</v>
      </c>
      <c r="F471">
        <f t="shared" si="73"/>
        <v>0.001</v>
      </c>
      <c r="G471">
        <f t="shared" si="79"/>
        <v>-0.001</v>
      </c>
      <c r="H471">
        <f t="shared" si="75"/>
        <v>0.001</v>
      </c>
      <c r="I471">
        <f t="shared" si="75"/>
        <v>0.001</v>
      </c>
      <c r="J471">
        <f t="shared" si="75"/>
        <v>0.001</v>
      </c>
      <c r="K471">
        <f t="shared" si="80"/>
        <v>-0.001</v>
      </c>
      <c r="L471">
        <f t="shared" si="77"/>
        <v>0.001</v>
      </c>
      <c r="M471">
        <f t="shared" si="77"/>
        <v>0.001</v>
      </c>
      <c r="N471">
        <f t="shared" si="77"/>
        <v>0.001</v>
      </c>
      <c r="O471">
        <f t="shared" si="81"/>
        <v>-0.001</v>
      </c>
      <c r="P471">
        <v>4080</v>
      </c>
    </row>
    <row r="472" spans="3:16" ht="12.75">
      <c r="C472" t="str">
        <f>+$P$256</f>
        <v>Late Payment Charges</v>
      </c>
      <c r="D472">
        <f t="shared" si="72"/>
        <v>0.001</v>
      </c>
      <c r="E472">
        <f t="shared" si="73"/>
        <v>0.001</v>
      </c>
      <c r="F472">
        <f t="shared" si="73"/>
        <v>0.001</v>
      </c>
      <c r="G472">
        <f t="shared" si="79"/>
        <v>-0.001</v>
      </c>
      <c r="H472">
        <f t="shared" si="75"/>
        <v>0.001</v>
      </c>
      <c r="I472">
        <f t="shared" si="75"/>
        <v>0.001</v>
      </c>
      <c r="J472">
        <f t="shared" si="75"/>
        <v>0.001</v>
      </c>
      <c r="K472">
        <f t="shared" si="80"/>
        <v>-0.001</v>
      </c>
      <c r="L472">
        <f t="shared" si="77"/>
        <v>0.001</v>
      </c>
      <c r="M472">
        <f t="shared" si="77"/>
        <v>0.001</v>
      </c>
      <c r="N472">
        <f t="shared" si="77"/>
        <v>0.001</v>
      </c>
      <c r="O472">
        <f t="shared" si="81"/>
        <v>-0.001</v>
      </c>
      <c r="P472">
        <v>4225</v>
      </c>
    </row>
    <row r="473" spans="3:16" ht="12.75">
      <c r="C473" t="str">
        <f>+$P$258</f>
        <v>Specific Service Charges</v>
      </c>
      <c r="D473">
        <f t="shared" si="72"/>
        <v>0.001</v>
      </c>
      <c r="E473">
        <f t="shared" si="73"/>
        <v>0.001</v>
      </c>
      <c r="F473">
        <f t="shared" si="73"/>
        <v>0.001</v>
      </c>
      <c r="G473">
        <f t="shared" si="79"/>
        <v>-0.001</v>
      </c>
      <c r="H473">
        <f t="shared" si="75"/>
        <v>0.001</v>
      </c>
      <c r="I473">
        <f t="shared" si="75"/>
        <v>0.001</v>
      </c>
      <c r="J473">
        <f t="shared" si="75"/>
        <v>0.001</v>
      </c>
      <c r="K473">
        <f t="shared" si="80"/>
        <v>-0.001</v>
      </c>
      <c r="L473">
        <f t="shared" si="77"/>
        <v>0.001</v>
      </c>
      <c r="M473">
        <f t="shared" si="77"/>
        <v>0.001</v>
      </c>
      <c r="N473">
        <f t="shared" si="77"/>
        <v>0.001</v>
      </c>
      <c r="O473">
        <f t="shared" si="81"/>
        <v>-0.001</v>
      </c>
      <c r="P473">
        <v>4235</v>
      </c>
    </row>
    <row r="474" spans="3:16" ht="12.75">
      <c r="C474" t="str">
        <f>+$P$247</f>
        <v>Other Distribution Revenue</v>
      </c>
      <c r="D474">
        <f t="shared" si="72"/>
        <v>0.001</v>
      </c>
      <c r="E474">
        <f t="shared" si="73"/>
        <v>0.001</v>
      </c>
      <c r="F474">
        <f t="shared" si="73"/>
        <v>0.001</v>
      </c>
      <c r="G474">
        <f t="shared" si="79"/>
        <v>-0.001</v>
      </c>
      <c r="H474">
        <f t="shared" si="75"/>
        <v>0.001</v>
      </c>
      <c r="I474">
        <f t="shared" si="75"/>
        <v>0.001</v>
      </c>
      <c r="J474">
        <f t="shared" si="75"/>
        <v>0.001</v>
      </c>
      <c r="K474">
        <f t="shared" si="80"/>
        <v>-0.001</v>
      </c>
      <c r="L474">
        <f t="shared" si="77"/>
        <v>0.001</v>
      </c>
      <c r="M474">
        <f t="shared" si="77"/>
        <v>0.001</v>
      </c>
      <c r="N474">
        <f t="shared" si="77"/>
        <v>0.001</v>
      </c>
      <c r="O474">
        <f t="shared" si="81"/>
        <v>-0.001</v>
      </c>
      <c r="P474" t="s">
        <v>512</v>
      </c>
    </row>
    <row r="475" spans="3:16" ht="12.75">
      <c r="C475" t="str">
        <f>+$P$250</f>
        <v>Other Revenue - Unclassified</v>
      </c>
      <c r="D475">
        <f t="shared" si="72"/>
        <v>0.001</v>
      </c>
      <c r="E475">
        <f t="shared" si="73"/>
        <v>0.001</v>
      </c>
      <c r="F475">
        <f t="shared" si="73"/>
        <v>0.001</v>
      </c>
      <c r="G475">
        <f t="shared" si="79"/>
        <v>-0.001</v>
      </c>
      <c r="H475">
        <f t="shared" si="75"/>
        <v>0.001</v>
      </c>
      <c r="I475">
        <f t="shared" si="75"/>
        <v>0.001</v>
      </c>
      <c r="J475">
        <f t="shared" si="75"/>
        <v>0.001</v>
      </c>
      <c r="K475">
        <f t="shared" si="80"/>
        <v>-0.001</v>
      </c>
      <c r="L475">
        <f t="shared" si="77"/>
        <v>0.001</v>
      </c>
      <c r="M475">
        <f t="shared" si="77"/>
        <v>0.001</v>
      </c>
      <c r="N475">
        <f t="shared" si="77"/>
        <v>0.001</v>
      </c>
      <c r="O475">
        <f t="shared" si="81"/>
        <v>-0.001</v>
      </c>
      <c r="P475" t="s">
        <v>513</v>
      </c>
    </row>
    <row r="476" spans="3:16" ht="12.75">
      <c r="C476" t="str">
        <f>+$P$261</f>
        <v>Other Income &amp; Deductions</v>
      </c>
      <c r="D476">
        <f t="shared" si="72"/>
        <v>0.001</v>
      </c>
      <c r="E476">
        <f t="shared" si="73"/>
        <v>0.001</v>
      </c>
      <c r="F476">
        <f t="shared" si="73"/>
        <v>0.001</v>
      </c>
      <c r="G476">
        <f aca="true" t="shared" si="82" ref="G476:G484">+D476-E476-F476</f>
        <v>-0.001</v>
      </c>
      <c r="H476">
        <f t="shared" si="75"/>
        <v>0.001</v>
      </c>
      <c r="I476">
        <f t="shared" si="75"/>
        <v>0.001</v>
      </c>
      <c r="J476">
        <f t="shared" si="75"/>
        <v>0.001</v>
      </c>
      <c r="K476">
        <f aca="true" t="shared" si="83" ref="K476:K484">+H476-I476-J476</f>
        <v>-0.001</v>
      </c>
      <c r="L476">
        <f t="shared" si="77"/>
        <v>0.001</v>
      </c>
      <c r="M476">
        <f t="shared" si="77"/>
        <v>0.001</v>
      </c>
      <c r="N476">
        <f t="shared" si="77"/>
        <v>0.001</v>
      </c>
      <c r="O476">
        <f aca="true" t="shared" si="84" ref="O476:O484">+L476-M476-N476</f>
        <v>-0.001</v>
      </c>
      <c r="P476" t="s">
        <v>514</v>
      </c>
    </row>
    <row r="477" spans="3:16" ht="12.75">
      <c r="C477" t="str">
        <f>+$P$304</f>
        <v>Power Supply Expenses (Working Capital)</v>
      </c>
      <c r="D477">
        <f t="shared" si="72"/>
        <v>0.001</v>
      </c>
      <c r="E477">
        <f t="shared" si="73"/>
        <v>0.001</v>
      </c>
      <c r="F477">
        <f t="shared" si="73"/>
        <v>0.001</v>
      </c>
      <c r="G477">
        <f t="shared" si="82"/>
        <v>-0.001</v>
      </c>
      <c r="H477">
        <f t="shared" si="75"/>
        <v>0.001</v>
      </c>
      <c r="I477">
        <f t="shared" si="75"/>
        <v>0.001</v>
      </c>
      <c r="J477">
        <f t="shared" si="75"/>
        <v>0.001</v>
      </c>
      <c r="K477">
        <f t="shared" si="83"/>
        <v>-0.001</v>
      </c>
      <c r="L477">
        <f t="shared" si="77"/>
        <v>0.001</v>
      </c>
      <c r="M477">
        <f t="shared" si="77"/>
        <v>0.001</v>
      </c>
      <c r="N477">
        <f t="shared" si="77"/>
        <v>0.001</v>
      </c>
      <c r="O477">
        <f t="shared" si="84"/>
        <v>-0.001</v>
      </c>
      <c r="P477" t="s">
        <v>515</v>
      </c>
    </row>
    <row r="478" spans="3:16" ht="12.75">
      <c r="C478" t="str">
        <f>+$P$309</f>
        <v>Other Power Supply Expenses</v>
      </c>
      <c r="D478">
        <f t="shared" si="72"/>
        <v>0.001</v>
      </c>
      <c r="E478">
        <f t="shared" si="73"/>
        <v>0.001</v>
      </c>
      <c r="F478">
        <f t="shared" si="73"/>
        <v>0.001</v>
      </c>
      <c r="G478">
        <f t="shared" si="82"/>
        <v>-0.001</v>
      </c>
      <c r="H478">
        <f t="shared" si="75"/>
        <v>0.001</v>
      </c>
      <c r="I478">
        <f t="shared" si="75"/>
        <v>0.001</v>
      </c>
      <c r="J478">
        <f t="shared" si="75"/>
        <v>0.001</v>
      </c>
      <c r="K478">
        <f t="shared" si="83"/>
        <v>-0.001</v>
      </c>
      <c r="L478">
        <f t="shared" si="77"/>
        <v>0.001</v>
      </c>
      <c r="M478">
        <f t="shared" si="77"/>
        <v>0.001</v>
      </c>
      <c r="N478">
        <f t="shared" si="77"/>
        <v>0.001</v>
      </c>
      <c r="O478">
        <f t="shared" si="84"/>
        <v>-0.001</v>
      </c>
      <c r="P478" t="s">
        <v>516</v>
      </c>
    </row>
    <row r="479" spans="3:16" ht="12.75">
      <c r="C479" t="str">
        <f>+$P$334</f>
        <v>Operation (Working Capital)</v>
      </c>
      <c r="D479">
        <f t="shared" si="72"/>
        <v>0.001</v>
      </c>
      <c r="E479">
        <f t="shared" si="73"/>
        <v>0.001</v>
      </c>
      <c r="F479">
        <f t="shared" si="73"/>
        <v>0.001</v>
      </c>
      <c r="G479">
        <f t="shared" si="82"/>
        <v>-0.001</v>
      </c>
      <c r="H479">
        <f t="shared" si="75"/>
        <v>0.001</v>
      </c>
      <c r="I479">
        <f t="shared" si="75"/>
        <v>0.001</v>
      </c>
      <c r="J479">
        <f t="shared" si="75"/>
        <v>0.001</v>
      </c>
      <c r="K479">
        <f t="shared" si="83"/>
        <v>-0.001</v>
      </c>
      <c r="L479">
        <f t="shared" si="77"/>
        <v>0.001</v>
      </c>
      <c r="M479">
        <f t="shared" si="77"/>
        <v>0.001</v>
      </c>
      <c r="N479">
        <f t="shared" si="77"/>
        <v>0.001</v>
      </c>
      <c r="O479">
        <f t="shared" si="84"/>
        <v>-0.001</v>
      </c>
      <c r="P479" t="s">
        <v>517</v>
      </c>
    </row>
    <row r="480" spans="3:16" ht="12.75">
      <c r="C480" t="str">
        <f>+$P$358</f>
        <v>Maintenance (Working Capital)</v>
      </c>
      <c r="D480">
        <f t="shared" si="72"/>
        <v>0.001</v>
      </c>
      <c r="E480">
        <f t="shared" si="73"/>
        <v>0.001</v>
      </c>
      <c r="F480">
        <f t="shared" si="73"/>
        <v>0.001</v>
      </c>
      <c r="G480">
        <f t="shared" si="82"/>
        <v>-0.001</v>
      </c>
      <c r="H480">
        <f t="shared" si="75"/>
        <v>0.001</v>
      </c>
      <c r="I480">
        <f t="shared" si="75"/>
        <v>0.001</v>
      </c>
      <c r="J480">
        <f t="shared" si="75"/>
        <v>0.001</v>
      </c>
      <c r="K480">
        <f t="shared" si="83"/>
        <v>-0.001</v>
      </c>
      <c r="L480">
        <f t="shared" si="77"/>
        <v>0.001</v>
      </c>
      <c r="M480">
        <f t="shared" si="77"/>
        <v>0.001</v>
      </c>
      <c r="N480">
        <f t="shared" si="77"/>
        <v>0.001</v>
      </c>
      <c r="O480">
        <f t="shared" si="84"/>
        <v>-0.001</v>
      </c>
      <c r="P480" t="s">
        <v>518</v>
      </c>
    </row>
    <row r="481" spans="3:16" ht="12.75">
      <c r="C481" t="str">
        <f>+$P$382</f>
        <v>Billing and Collection (Working Capital)</v>
      </c>
      <c r="D481">
        <f t="shared" si="72"/>
        <v>0.001</v>
      </c>
      <c r="E481">
        <f t="shared" si="73"/>
        <v>0.001</v>
      </c>
      <c r="F481">
        <f t="shared" si="73"/>
        <v>0.001</v>
      </c>
      <c r="G481">
        <f t="shared" si="82"/>
        <v>-0.001</v>
      </c>
      <c r="H481">
        <f t="shared" si="75"/>
        <v>0.001</v>
      </c>
      <c r="I481">
        <f t="shared" si="75"/>
        <v>0.001</v>
      </c>
      <c r="J481">
        <f t="shared" si="75"/>
        <v>0.001</v>
      </c>
      <c r="K481">
        <f t="shared" si="83"/>
        <v>-0.001</v>
      </c>
      <c r="L481">
        <f t="shared" si="77"/>
        <v>0.001</v>
      </c>
      <c r="M481">
        <f t="shared" si="77"/>
        <v>0.001</v>
      </c>
      <c r="N481">
        <f t="shared" si="77"/>
        <v>0.001</v>
      </c>
      <c r="O481">
        <f t="shared" si="84"/>
        <v>-0.001</v>
      </c>
      <c r="P481" t="s">
        <v>519</v>
      </c>
    </row>
    <row r="482" spans="3:16" ht="12.75">
      <c r="C482" t="str">
        <f>+$P$390</f>
        <v>Community Relations (Working Capital)</v>
      </c>
      <c r="D482">
        <f t="shared" si="72"/>
        <v>0.001</v>
      </c>
      <c r="E482">
        <f t="shared" si="73"/>
        <v>0.001</v>
      </c>
      <c r="F482">
        <f t="shared" si="73"/>
        <v>0.001</v>
      </c>
      <c r="G482">
        <f t="shared" si="82"/>
        <v>-0.001</v>
      </c>
      <c r="H482">
        <f t="shared" si="75"/>
        <v>0.001</v>
      </c>
      <c r="I482">
        <f t="shared" si="75"/>
        <v>0.001</v>
      </c>
      <c r="J482">
        <f t="shared" si="75"/>
        <v>0.001</v>
      </c>
      <c r="K482">
        <f t="shared" si="83"/>
        <v>-0.001</v>
      </c>
      <c r="L482">
        <f t="shared" si="77"/>
        <v>0.001</v>
      </c>
      <c r="M482">
        <f t="shared" si="77"/>
        <v>0.001</v>
      </c>
      <c r="N482">
        <f t="shared" si="77"/>
        <v>0.001</v>
      </c>
      <c r="O482">
        <f t="shared" si="84"/>
        <v>-0.001</v>
      </c>
      <c r="P482" t="s">
        <v>520</v>
      </c>
    </row>
    <row r="483" spans="3:16" ht="12.75">
      <c r="C483" t="str">
        <f>+$P$392</f>
        <v>Community Relations - CDM (Working Capital)</v>
      </c>
      <c r="D483">
        <f t="shared" si="72"/>
        <v>0.001</v>
      </c>
      <c r="E483">
        <f t="shared" si="73"/>
        <v>0.001</v>
      </c>
      <c r="F483">
        <f t="shared" si="73"/>
        <v>0.001</v>
      </c>
      <c r="G483">
        <f t="shared" si="82"/>
        <v>-0.001</v>
      </c>
      <c r="H483">
        <f t="shared" si="75"/>
        <v>0.001</v>
      </c>
      <c r="I483">
        <f t="shared" si="75"/>
        <v>0.001</v>
      </c>
      <c r="J483">
        <f t="shared" si="75"/>
        <v>0.001</v>
      </c>
      <c r="K483">
        <f t="shared" si="83"/>
        <v>-0.001</v>
      </c>
      <c r="L483">
        <f t="shared" si="77"/>
        <v>0.001</v>
      </c>
      <c r="M483">
        <f t="shared" si="77"/>
        <v>0.001</v>
      </c>
      <c r="N483">
        <f t="shared" si="77"/>
        <v>0.001</v>
      </c>
      <c r="O483">
        <f t="shared" si="84"/>
        <v>-0.001</v>
      </c>
      <c r="P483">
        <v>5415</v>
      </c>
    </row>
    <row r="484" spans="3:16" ht="12.75">
      <c r="C484" t="str">
        <f>+$P$399</f>
        <v>Administrative and General Expenses (Working Capital)</v>
      </c>
      <c r="D484">
        <f t="shared" si="72"/>
        <v>0.001</v>
      </c>
      <c r="E484">
        <f t="shared" si="73"/>
        <v>0.001</v>
      </c>
      <c r="F484">
        <f t="shared" si="73"/>
        <v>0.001</v>
      </c>
      <c r="G484">
        <f t="shared" si="82"/>
        <v>-0.001</v>
      </c>
      <c r="H484">
        <f t="shared" si="75"/>
        <v>0.001</v>
      </c>
      <c r="I484">
        <f t="shared" si="75"/>
        <v>0.001</v>
      </c>
      <c r="J484">
        <f t="shared" si="75"/>
        <v>0.001</v>
      </c>
      <c r="K484">
        <f t="shared" si="83"/>
        <v>-0.001</v>
      </c>
      <c r="L484">
        <f t="shared" si="77"/>
        <v>0.001</v>
      </c>
      <c r="M484">
        <f t="shared" si="77"/>
        <v>0.001</v>
      </c>
      <c r="N484">
        <f t="shared" si="77"/>
        <v>0.001</v>
      </c>
      <c r="O484">
        <f t="shared" si="84"/>
        <v>-0.001</v>
      </c>
      <c r="P484" t="s">
        <v>521</v>
      </c>
    </row>
    <row r="485" spans="3:16" ht="12.75">
      <c r="C485" t="str">
        <f>+$P$405</f>
        <v>Insurance Expense (Working Capital)</v>
      </c>
      <c r="D485">
        <f t="shared" si="72"/>
        <v>0.001</v>
      </c>
      <c r="E485">
        <f t="shared" si="73"/>
        <v>0.001</v>
      </c>
      <c r="F485">
        <f t="shared" si="73"/>
        <v>0.001</v>
      </c>
      <c r="G485">
        <f aca="true" t="shared" si="85" ref="G485:G491">+D485-E485-F485</f>
        <v>-0.001</v>
      </c>
      <c r="H485">
        <f t="shared" si="75"/>
        <v>0.001</v>
      </c>
      <c r="I485">
        <f t="shared" si="75"/>
        <v>0.001</v>
      </c>
      <c r="J485">
        <f t="shared" si="75"/>
        <v>0.001</v>
      </c>
      <c r="K485">
        <f aca="true" t="shared" si="86" ref="K485:K491">+H485-I485-J485</f>
        <v>-0.001</v>
      </c>
      <c r="L485">
        <f t="shared" si="77"/>
        <v>0.001</v>
      </c>
      <c r="M485">
        <f t="shared" si="77"/>
        <v>0.001</v>
      </c>
      <c r="N485">
        <f t="shared" si="77"/>
        <v>0.001</v>
      </c>
      <c r="O485">
        <f aca="true" t="shared" si="87" ref="O485:O491">+L485-M485-N485</f>
        <v>-0.001</v>
      </c>
      <c r="P485" t="s">
        <v>522</v>
      </c>
    </row>
    <row r="486" spans="3:16" ht="12.75">
      <c r="C486" t="str">
        <f>+$P$388</f>
        <v>Bad Debt Expense (Working Capital)</v>
      </c>
      <c r="D486">
        <f t="shared" si="72"/>
        <v>0.001</v>
      </c>
      <c r="E486">
        <f t="shared" si="73"/>
        <v>0.001</v>
      </c>
      <c r="F486">
        <f t="shared" si="73"/>
        <v>0.001</v>
      </c>
      <c r="G486">
        <f t="shared" si="85"/>
        <v>-0.001</v>
      </c>
      <c r="H486">
        <f t="shared" si="75"/>
        <v>0.001</v>
      </c>
      <c r="I486">
        <f t="shared" si="75"/>
        <v>0.001</v>
      </c>
      <c r="J486">
        <f t="shared" si="75"/>
        <v>0.001</v>
      </c>
      <c r="K486">
        <f t="shared" si="86"/>
        <v>-0.001</v>
      </c>
      <c r="L486">
        <f t="shared" si="77"/>
        <v>0.001</v>
      </c>
      <c r="M486">
        <f t="shared" si="77"/>
        <v>0.001</v>
      </c>
      <c r="N486">
        <f t="shared" si="77"/>
        <v>0.001</v>
      </c>
      <c r="O486">
        <f t="shared" si="87"/>
        <v>-0.001</v>
      </c>
      <c r="P486">
        <v>5335</v>
      </c>
    </row>
    <row r="487" spans="3:16" ht="12.75">
      <c r="C487" t="str">
        <f>+$P$397</f>
        <v>Advertising Expenses</v>
      </c>
      <c r="D487">
        <f t="shared" si="72"/>
        <v>0.001</v>
      </c>
      <c r="E487">
        <f t="shared" si="73"/>
        <v>0.001</v>
      </c>
      <c r="F487">
        <f t="shared" si="73"/>
        <v>0.001</v>
      </c>
      <c r="G487">
        <f t="shared" si="85"/>
        <v>-0.001</v>
      </c>
      <c r="H487">
        <f t="shared" si="75"/>
        <v>0.001</v>
      </c>
      <c r="I487">
        <f t="shared" si="75"/>
        <v>0.001</v>
      </c>
      <c r="J487">
        <f t="shared" si="75"/>
        <v>0.001</v>
      </c>
      <c r="K487">
        <f t="shared" si="86"/>
        <v>-0.001</v>
      </c>
      <c r="L487">
        <f t="shared" si="77"/>
        <v>0.001</v>
      </c>
      <c r="M487">
        <f t="shared" si="77"/>
        <v>0.001</v>
      </c>
      <c r="N487">
        <f t="shared" si="77"/>
        <v>0.001</v>
      </c>
      <c r="O487">
        <f t="shared" si="87"/>
        <v>-0.001</v>
      </c>
      <c r="P487" t="s">
        <v>523</v>
      </c>
    </row>
    <row r="488" spans="3:16" ht="12.75">
      <c r="C488" t="str">
        <f>+$P$437</f>
        <v>Charitable Contributions</v>
      </c>
      <c r="D488">
        <f t="shared" si="72"/>
        <v>0.001</v>
      </c>
      <c r="E488">
        <f t="shared" si="73"/>
        <v>0.001</v>
      </c>
      <c r="F488">
        <f t="shared" si="73"/>
        <v>0.001</v>
      </c>
      <c r="G488">
        <f t="shared" si="85"/>
        <v>-0.001</v>
      </c>
      <c r="H488">
        <f t="shared" si="75"/>
        <v>0.001</v>
      </c>
      <c r="I488">
        <f t="shared" si="75"/>
        <v>0.001</v>
      </c>
      <c r="J488">
        <f t="shared" si="75"/>
        <v>0.001</v>
      </c>
      <c r="K488">
        <f t="shared" si="86"/>
        <v>-0.001</v>
      </c>
      <c r="L488">
        <f t="shared" si="77"/>
        <v>0.001</v>
      </c>
      <c r="M488">
        <f t="shared" si="77"/>
        <v>0.001</v>
      </c>
      <c r="N488">
        <f t="shared" si="77"/>
        <v>0.001</v>
      </c>
      <c r="O488">
        <f t="shared" si="87"/>
        <v>-0.001</v>
      </c>
      <c r="P488">
        <v>6205</v>
      </c>
    </row>
    <row r="489" spans="3:16" ht="12.75">
      <c r="C489" t="str">
        <f>+$P$416</f>
        <v>Amortization of Assets</v>
      </c>
      <c r="D489">
        <f t="shared" si="72"/>
        <v>0.001</v>
      </c>
      <c r="E489">
        <f t="shared" si="73"/>
        <v>0.001</v>
      </c>
      <c r="F489">
        <f t="shared" si="73"/>
        <v>0.001</v>
      </c>
      <c r="G489">
        <f t="shared" si="85"/>
        <v>-0.001</v>
      </c>
      <c r="H489">
        <f t="shared" si="75"/>
        <v>0.001</v>
      </c>
      <c r="I489">
        <f t="shared" si="75"/>
        <v>0.001</v>
      </c>
      <c r="J489">
        <f t="shared" si="75"/>
        <v>0.001</v>
      </c>
      <c r="K489">
        <f t="shared" si="86"/>
        <v>-0.001</v>
      </c>
      <c r="L489">
        <f t="shared" si="77"/>
        <v>0.001</v>
      </c>
      <c r="M489">
        <f t="shared" si="77"/>
        <v>0.001</v>
      </c>
      <c r="N489">
        <f t="shared" si="77"/>
        <v>0.001</v>
      </c>
      <c r="O489">
        <f t="shared" si="87"/>
        <v>-0.001</v>
      </c>
      <c r="P489" t="s">
        <v>524</v>
      </c>
    </row>
    <row r="490" spans="3:16" ht="12.75">
      <c r="C490" t="str">
        <f>+$P$419</f>
        <v>Other Amortization - Unclassified</v>
      </c>
      <c r="D490">
        <f t="shared" si="72"/>
        <v>0.001</v>
      </c>
      <c r="E490">
        <f t="shared" si="73"/>
        <v>0.001</v>
      </c>
      <c r="F490">
        <f t="shared" si="73"/>
        <v>0.001</v>
      </c>
      <c r="G490">
        <f>+D490-E490-F490</f>
        <v>-0.001</v>
      </c>
      <c r="H490">
        <f t="shared" si="75"/>
        <v>0.001</v>
      </c>
      <c r="I490">
        <f t="shared" si="75"/>
        <v>0.001</v>
      </c>
      <c r="J490">
        <f t="shared" si="75"/>
        <v>0.001</v>
      </c>
      <c r="K490">
        <f>+H490-I490-J490</f>
        <v>-0.001</v>
      </c>
      <c r="L490">
        <f t="shared" si="77"/>
        <v>0.001</v>
      </c>
      <c r="M490">
        <f t="shared" si="77"/>
        <v>0.001</v>
      </c>
      <c r="N490">
        <f t="shared" si="77"/>
        <v>0.001</v>
      </c>
      <c r="O490">
        <f>+L490-M490-N490</f>
        <v>-0.001</v>
      </c>
      <c r="P490" t="s">
        <v>525</v>
      </c>
    </row>
    <row r="491" spans="3:16" ht="12.75">
      <c r="C491" t="str">
        <f>+$P$424</f>
        <v>Interest Expense - Unclassifed</v>
      </c>
      <c r="D491">
        <f t="shared" si="72"/>
        <v>0.001</v>
      </c>
      <c r="E491">
        <f t="shared" si="73"/>
        <v>0.001</v>
      </c>
      <c r="F491">
        <f t="shared" si="73"/>
        <v>0.001</v>
      </c>
      <c r="G491">
        <f t="shared" si="85"/>
        <v>-0.001</v>
      </c>
      <c r="H491">
        <f t="shared" si="75"/>
        <v>0.001</v>
      </c>
      <c r="I491">
        <f t="shared" si="75"/>
        <v>0.001</v>
      </c>
      <c r="J491">
        <f t="shared" si="75"/>
        <v>0.001</v>
      </c>
      <c r="K491">
        <f t="shared" si="86"/>
        <v>-0.001</v>
      </c>
      <c r="L491">
        <f t="shared" si="77"/>
        <v>0.001</v>
      </c>
      <c r="M491">
        <f t="shared" si="77"/>
        <v>0.001</v>
      </c>
      <c r="N491">
        <f t="shared" si="77"/>
        <v>0.001</v>
      </c>
      <c r="O491">
        <f t="shared" si="87"/>
        <v>-0.001</v>
      </c>
      <c r="P491" t="s">
        <v>526</v>
      </c>
    </row>
    <row r="492" spans="3:16" ht="12.75">
      <c r="C492" t="str">
        <f>+$P$435</f>
        <v>Income Tax Expense - Unclassified</v>
      </c>
      <c r="D492">
        <f t="shared" si="72"/>
        <v>0.001</v>
      </c>
      <c r="E492">
        <f t="shared" si="73"/>
        <v>0.001</v>
      </c>
      <c r="F492">
        <f t="shared" si="73"/>
        <v>0.001</v>
      </c>
      <c r="G492">
        <f>+D492-E492-F492</f>
        <v>-0.001</v>
      </c>
      <c r="H492">
        <f t="shared" si="75"/>
        <v>0.001</v>
      </c>
      <c r="I492">
        <f t="shared" si="75"/>
        <v>0.001</v>
      </c>
      <c r="J492">
        <f t="shared" si="75"/>
        <v>0.001</v>
      </c>
      <c r="K492">
        <f>+H492-I492-J492</f>
        <v>-0.001</v>
      </c>
      <c r="L492">
        <f t="shared" si="77"/>
        <v>0.001</v>
      </c>
      <c r="M492">
        <f t="shared" si="77"/>
        <v>0.001</v>
      </c>
      <c r="N492">
        <f t="shared" si="77"/>
        <v>0.001</v>
      </c>
      <c r="O492">
        <f>+L492-M492-N492</f>
        <v>-0.001</v>
      </c>
      <c r="P492" t="s">
        <v>527</v>
      </c>
    </row>
    <row r="493" spans="3:16" ht="12.75">
      <c r="C493" t="str">
        <f>+$P$395</f>
        <v>Other Distribution Expenses</v>
      </c>
      <c r="D493">
        <f t="shared" si="72"/>
        <v>0.001</v>
      </c>
      <c r="E493">
        <f t="shared" si="73"/>
        <v>0.001</v>
      </c>
      <c r="F493">
        <f t="shared" si="73"/>
        <v>0.001</v>
      </c>
      <c r="G493">
        <f>+D493-E493-F493</f>
        <v>-0.001</v>
      </c>
      <c r="H493">
        <f t="shared" si="75"/>
        <v>0.001</v>
      </c>
      <c r="I493">
        <f t="shared" si="75"/>
        <v>0.001</v>
      </c>
      <c r="J493">
        <f t="shared" si="75"/>
        <v>0.001</v>
      </c>
      <c r="K493">
        <f>+H493-I493-J493</f>
        <v>-0.001</v>
      </c>
      <c r="L493">
        <f t="shared" si="77"/>
        <v>0.001</v>
      </c>
      <c r="M493">
        <f t="shared" si="77"/>
        <v>0.001</v>
      </c>
      <c r="N493">
        <f t="shared" si="77"/>
        <v>0.001</v>
      </c>
      <c r="O493">
        <f>+L493-M493-N493</f>
        <v>-0.001</v>
      </c>
      <c r="P493" t="s">
        <v>528</v>
      </c>
    </row>
    <row r="494" spans="3:16" ht="12.75">
      <c r="C494" t="str">
        <f>+$P$283</f>
        <v>Non-Distribution Expenses</v>
      </c>
      <c r="D494">
        <f t="shared" si="72"/>
        <v>0.001</v>
      </c>
      <c r="E494">
        <f t="shared" si="73"/>
        <v>0.001</v>
      </c>
      <c r="F494">
        <f t="shared" si="73"/>
        <v>0.001</v>
      </c>
      <c r="G494">
        <f>+D494-E494-F494</f>
        <v>-0.001</v>
      </c>
      <c r="H494">
        <f t="shared" si="75"/>
        <v>0.001</v>
      </c>
      <c r="I494">
        <f t="shared" si="75"/>
        <v>0.001</v>
      </c>
      <c r="J494">
        <f t="shared" si="75"/>
        <v>0.001</v>
      </c>
      <c r="K494">
        <f>+H494-I494-J494</f>
        <v>-0.001</v>
      </c>
      <c r="L494">
        <f t="shared" si="77"/>
        <v>0.001</v>
      </c>
      <c r="M494">
        <f t="shared" si="77"/>
        <v>0.001</v>
      </c>
      <c r="N494">
        <f t="shared" si="77"/>
        <v>0.001</v>
      </c>
      <c r="O494">
        <f>+L494-M494-N494</f>
        <v>-0.001</v>
      </c>
      <c r="P494" t="s">
        <v>529</v>
      </c>
    </row>
    <row r="495" spans="3:16" ht="12.75">
      <c r="C495" t="str">
        <f>+$P$441</f>
        <v>Unclassified Expenses</v>
      </c>
      <c r="D495">
        <f t="shared" si="72"/>
        <v>0.001</v>
      </c>
      <c r="E495">
        <f t="shared" si="73"/>
        <v>0.001</v>
      </c>
      <c r="F495">
        <f t="shared" si="73"/>
        <v>0.001</v>
      </c>
      <c r="G495">
        <f>+D495-E495-F495</f>
        <v>-0.001</v>
      </c>
      <c r="H495">
        <f t="shared" si="75"/>
        <v>0.001</v>
      </c>
      <c r="I495">
        <f t="shared" si="75"/>
        <v>0.001</v>
      </c>
      <c r="J495">
        <f t="shared" si="75"/>
        <v>0.001</v>
      </c>
      <c r="K495">
        <f>+H495-I495-J495</f>
        <v>-0.001</v>
      </c>
      <c r="L495">
        <f t="shared" si="77"/>
        <v>0.001</v>
      </c>
      <c r="M495">
        <f t="shared" si="77"/>
        <v>0.001</v>
      </c>
      <c r="N495">
        <f t="shared" si="77"/>
        <v>0.001</v>
      </c>
      <c r="O495">
        <f>+L495-M495-N495</f>
        <v>-0.001</v>
      </c>
      <c r="P495" t="s">
        <v>530</v>
      </c>
    </row>
    <row r="496" spans="4:16" ht="12.75">
      <c r="D496">
        <f aca="true" t="shared" si="88" ref="D496:O496">SUM(D453:D495)</f>
        <v>0.04300000000000003</v>
      </c>
      <c r="E496">
        <f t="shared" si="88"/>
        <v>0.04300000000000003</v>
      </c>
      <c r="F496">
        <f t="shared" si="88"/>
        <v>0.04300000000000003</v>
      </c>
      <c r="G496">
        <f t="shared" si="88"/>
        <v>-0.04300000000000003</v>
      </c>
      <c r="H496">
        <f t="shared" si="88"/>
        <v>0.04300000000000003</v>
      </c>
      <c r="I496">
        <f t="shared" si="88"/>
        <v>0.04300000000000003</v>
      </c>
      <c r="J496">
        <f t="shared" si="88"/>
        <v>0.04300000000000003</v>
      </c>
      <c r="K496">
        <f t="shared" si="88"/>
        <v>-0.04300000000000003</v>
      </c>
      <c r="L496">
        <f t="shared" si="88"/>
        <v>0.04300000000000003</v>
      </c>
      <c r="M496">
        <f t="shared" si="88"/>
        <v>0.04300000000000003</v>
      </c>
      <c r="N496">
        <f t="shared" si="88"/>
        <v>0.04300000000000003</v>
      </c>
      <c r="O496">
        <f t="shared" si="88"/>
        <v>-0.04300000000000003</v>
      </c>
      <c r="P496" t="s">
        <v>531</v>
      </c>
    </row>
    <row r="497" spans="4:16" ht="12.75">
      <c r="D497">
        <f aca="true" t="shared" si="89" ref="D497:O497">+D496-D447</f>
        <v>0.04300000000000003</v>
      </c>
      <c r="E497">
        <f t="shared" si="89"/>
        <v>0.04300000000000003</v>
      </c>
      <c r="F497">
        <f t="shared" si="89"/>
        <v>0.04300000000000003</v>
      </c>
      <c r="G497">
        <f t="shared" si="89"/>
        <v>-0.04300000000000003</v>
      </c>
      <c r="H497">
        <f t="shared" si="89"/>
        <v>0.04300000000000003</v>
      </c>
      <c r="I497">
        <f t="shared" si="89"/>
        <v>0.04300000000000003</v>
      </c>
      <c r="J497">
        <f t="shared" si="89"/>
        <v>0.04300000000000003</v>
      </c>
      <c r="K497">
        <f t="shared" si="89"/>
        <v>-0.04300000000000003</v>
      </c>
      <c r="L497">
        <f t="shared" si="89"/>
        <v>0.04300000000000003</v>
      </c>
      <c r="M497">
        <f t="shared" si="89"/>
        <v>0.04300000000000003</v>
      </c>
      <c r="N497">
        <f t="shared" si="89"/>
        <v>0.04300000000000003</v>
      </c>
      <c r="O497">
        <f t="shared" si="89"/>
        <v>-0.04300000000000003</v>
      </c>
      <c r="P497" t="s">
        <v>532</v>
      </c>
    </row>
    <row r="498" spans="6:15" ht="12.75">
      <c r="F498" t="s">
        <v>495</v>
      </c>
      <c r="G498">
        <f>-D496+E496+F496+G496</f>
        <v>0</v>
      </c>
      <c r="J498" t="s">
        <v>495</v>
      </c>
      <c r="K498">
        <f>-H496+I496+J496+K496</f>
        <v>0</v>
      </c>
      <c r="N498" t="s">
        <v>495</v>
      </c>
      <c r="O498">
        <f>-L496+M496+N496+O496</f>
        <v>0</v>
      </c>
    </row>
    <row r="500" spans="1:2" ht="12.75">
      <c r="A500" t="s">
        <v>3</v>
      </c>
      <c r="B500" t="s">
        <v>533</v>
      </c>
    </row>
    <row r="501" spans="1:2" ht="12.75">
      <c r="A501" t="s">
        <v>497</v>
      </c>
      <c r="B501" t="s">
        <v>534</v>
      </c>
    </row>
    <row r="502" ht="12.75">
      <c r="B502" t="s">
        <v>535</v>
      </c>
    </row>
    <row r="503" spans="3:15" ht="12.75">
      <c r="C503" t="s">
        <v>459</v>
      </c>
      <c r="D503">
        <f aca="true" t="shared" si="90" ref="D503:F511">+D453</f>
        <v>0.001</v>
      </c>
      <c r="E503">
        <f t="shared" si="90"/>
        <v>0.001</v>
      </c>
      <c r="F503">
        <f t="shared" si="90"/>
        <v>0.001</v>
      </c>
      <c r="G503">
        <f aca="true" t="shared" si="91" ref="G503:G514">+D503-E503-F503</f>
        <v>-0.001</v>
      </c>
      <c r="H503">
        <f aca="true" t="shared" si="92" ref="H503:J512">+H453</f>
        <v>0.001</v>
      </c>
      <c r="I503">
        <f t="shared" si="92"/>
        <v>0.001</v>
      </c>
      <c r="J503">
        <f t="shared" si="92"/>
        <v>0.001</v>
      </c>
      <c r="K503">
        <f aca="true" t="shared" si="93" ref="K503:K514">+H503-I503-J503</f>
        <v>-0.001</v>
      </c>
      <c r="L503">
        <f aca="true" t="shared" si="94" ref="L503:N512">+L453</f>
        <v>0.001</v>
      </c>
      <c r="M503">
        <f t="shared" si="94"/>
        <v>0.001</v>
      </c>
      <c r="N503">
        <f t="shared" si="94"/>
        <v>0.001</v>
      </c>
      <c r="O503">
        <f aca="true" t="shared" si="95" ref="O503:O514">+L503-M503-N503</f>
        <v>-0.001</v>
      </c>
    </row>
    <row r="504" spans="3:15" ht="12.75">
      <c r="C504" t="s">
        <v>460</v>
      </c>
      <c r="D504">
        <f t="shared" si="90"/>
        <v>0.001</v>
      </c>
      <c r="E504">
        <f t="shared" si="90"/>
        <v>0.001</v>
      </c>
      <c r="F504">
        <f t="shared" si="90"/>
        <v>0.001</v>
      </c>
      <c r="G504">
        <f t="shared" si="91"/>
        <v>-0.001</v>
      </c>
      <c r="H504">
        <f t="shared" si="92"/>
        <v>0.001</v>
      </c>
      <c r="I504">
        <f t="shared" si="92"/>
        <v>0.001</v>
      </c>
      <c r="J504">
        <f t="shared" si="92"/>
        <v>0.001</v>
      </c>
      <c r="K504">
        <f t="shared" si="93"/>
        <v>-0.001</v>
      </c>
      <c r="L504">
        <f t="shared" si="94"/>
        <v>0.001</v>
      </c>
      <c r="M504">
        <f t="shared" si="94"/>
        <v>0.001</v>
      </c>
      <c r="N504">
        <f t="shared" si="94"/>
        <v>0.001</v>
      </c>
      <c r="O504">
        <f t="shared" si="95"/>
        <v>-0.001</v>
      </c>
    </row>
    <row r="505" spans="3:15" ht="12.75">
      <c r="C505" t="s">
        <v>461</v>
      </c>
      <c r="D505">
        <f t="shared" si="90"/>
        <v>0.001</v>
      </c>
      <c r="E505">
        <f t="shared" si="90"/>
        <v>0.001</v>
      </c>
      <c r="F505">
        <f t="shared" si="90"/>
        <v>0.001</v>
      </c>
      <c r="G505">
        <f t="shared" si="91"/>
        <v>-0.001</v>
      </c>
      <c r="H505">
        <f t="shared" si="92"/>
        <v>0.001</v>
      </c>
      <c r="I505">
        <f t="shared" si="92"/>
        <v>0.001</v>
      </c>
      <c r="J505">
        <f t="shared" si="92"/>
        <v>0.001</v>
      </c>
      <c r="K505">
        <f t="shared" si="93"/>
        <v>-0.001</v>
      </c>
      <c r="L505">
        <f t="shared" si="94"/>
        <v>0.001</v>
      </c>
      <c r="M505">
        <f t="shared" si="94"/>
        <v>0.001</v>
      </c>
      <c r="N505">
        <f t="shared" si="94"/>
        <v>0.001</v>
      </c>
      <c r="O505">
        <f t="shared" si="95"/>
        <v>-0.001</v>
      </c>
    </row>
    <row r="506" spans="3:15" ht="12.75">
      <c r="C506" t="s">
        <v>462</v>
      </c>
      <c r="D506">
        <f t="shared" si="90"/>
        <v>0.001</v>
      </c>
      <c r="E506">
        <f t="shared" si="90"/>
        <v>0.001</v>
      </c>
      <c r="F506">
        <f t="shared" si="90"/>
        <v>0.001</v>
      </c>
      <c r="G506">
        <f t="shared" si="91"/>
        <v>-0.001</v>
      </c>
      <c r="H506">
        <f t="shared" si="92"/>
        <v>0.001</v>
      </c>
      <c r="I506">
        <f t="shared" si="92"/>
        <v>0.001</v>
      </c>
      <c r="J506">
        <f t="shared" si="92"/>
        <v>0.001</v>
      </c>
      <c r="K506">
        <f t="shared" si="93"/>
        <v>-0.001</v>
      </c>
      <c r="L506">
        <f t="shared" si="94"/>
        <v>0.001</v>
      </c>
      <c r="M506">
        <f t="shared" si="94"/>
        <v>0.001</v>
      </c>
      <c r="N506">
        <f t="shared" si="94"/>
        <v>0.001</v>
      </c>
      <c r="O506">
        <f t="shared" si="95"/>
        <v>-0.001</v>
      </c>
    </row>
    <row r="507" spans="3:15" ht="12.75">
      <c r="C507" t="s">
        <v>109</v>
      </c>
      <c r="D507">
        <f t="shared" si="90"/>
        <v>0.001</v>
      </c>
      <c r="E507">
        <f t="shared" si="90"/>
        <v>0.001</v>
      </c>
      <c r="F507">
        <f t="shared" si="90"/>
        <v>0.001</v>
      </c>
      <c r="G507">
        <f t="shared" si="91"/>
        <v>-0.001</v>
      </c>
      <c r="H507">
        <f t="shared" si="92"/>
        <v>0.001</v>
      </c>
      <c r="I507">
        <f t="shared" si="92"/>
        <v>0.001</v>
      </c>
      <c r="J507">
        <f t="shared" si="92"/>
        <v>0.001</v>
      </c>
      <c r="K507">
        <f t="shared" si="93"/>
        <v>-0.001</v>
      </c>
      <c r="L507">
        <f t="shared" si="94"/>
        <v>0.001</v>
      </c>
      <c r="M507">
        <f t="shared" si="94"/>
        <v>0.001</v>
      </c>
      <c r="N507">
        <f t="shared" si="94"/>
        <v>0.001</v>
      </c>
      <c r="O507">
        <f t="shared" si="95"/>
        <v>-0.001</v>
      </c>
    </row>
    <row r="508" spans="3:15" ht="12.75">
      <c r="C508" t="s">
        <v>463</v>
      </c>
      <c r="D508">
        <f t="shared" si="90"/>
        <v>0.001</v>
      </c>
      <c r="E508">
        <f t="shared" si="90"/>
        <v>0.001</v>
      </c>
      <c r="F508">
        <f t="shared" si="90"/>
        <v>0.001</v>
      </c>
      <c r="G508">
        <f t="shared" si="91"/>
        <v>-0.001</v>
      </c>
      <c r="H508">
        <f t="shared" si="92"/>
        <v>0.001</v>
      </c>
      <c r="I508">
        <f t="shared" si="92"/>
        <v>0.001</v>
      </c>
      <c r="J508">
        <f t="shared" si="92"/>
        <v>0.001</v>
      </c>
      <c r="K508">
        <f t="shared" si="93"/>
        <v>-0.001</v>
      </c>
      <c r="L508">
        <f t="shared" si="94"/>
        <v>0.001</v>
      </c>
      <c r="M508">
        <f t="shared" si="94"/>
        <v>0.001</v>
      </c>
      <c r="N508">
        <f t="shared" si="94"/>
        <v>0.001</v>
      </c>
      <c r="O508">
        <f t="shared" si="95"/>
        <v>-0.001</v>
      </c>
    </row>
    <row r="509" spans="3:15" ht="12.75">
      <c r="C509" t="s">
        <v>464</v>
      </c>
      <c r="D509">
        <f t="shared" si="90"/>
        <v>0.001</v>
      </c>
      <c r="E509">
        <f t="shared" si="90"/>
        <v>0.001</v>
      </c>
      <c r="F509">
        <f t="shared" si="90"/>
        <v>0.001</v>
      </c>
      <c r="G509">
        <f t="shared" si="91"/>
        <v>-0.001</v>
      </c>
      <c r="H509">
        <f t="shared" si="92"/>
        <v>0.001</v>
      </c>
      <c r="I509">
        <f t="shared" si="92"/>
        <v>0.001</v>
      </c>
      <c r="J509">
        <f t="shared" si="92"/>
        <v>0.001</v>
      </c>
      <c r="K509">
        <f t="shared" si="93"/>
        <v>-0.001</v>
      </c>
      <c r="L509">
        <f t="shared" si="94"/>
        <v>0.001</v>
      </c>
      <c r="M509">
        <f t="shared" si="94"/>
        <v>0.001</v>
      </c>
      <c r="N509">
        <f t="shared" si="94"/>
        <v>0.001</v>
      </c>
      <c r="O509">
        <f t="shared" si="95"/>
        <v>-0.001</v>
      </c>
    </row>
    <row r="510" spans="3:15" ht="12.75">
      <c r="C510" t="s">
        <v>465</v>
      </c>
      <c r="D510">
        <f t="shared" si="90"/>
        <v>0.001</v>
      </c>
      <c r="E510">
        <f t="shared" si="90"/>
        <v>0.001</v>
      </c>
      <c r="F510">
        <f t="shared" si="90"/>
        <v>0.001</v>
      </c>
      <c r="G510">
        <f t="shared" si="91"/>
        <v>-0.001</v>
      </c>
      <c r="H510">
        <f t="shared" si="92"/>
        <v>0.001</v>
      </c>
      <c r="I510">
        <f t="shared" si="92"/>
        <v>0.001</v>
      </c>
      <c r="J510">
        <f t="shared" si="92"/>
        <v>0.001</v>
      </c>
      <c r="K510">
        <f t="shared" si="93"/>
        <v>-0.001</v>
      </c>
      <c r="L510">
        <f t="shared" si="94"/>
        <v>0.001</v>
      </c>
      <c r="M510">
        <f t="shared" si="94"/>
        <v>0.001</v>
      </c>
      <c r="N510">
        <f t="shared" si="94"/>
        <v>0.001</v>
      </c>
      <c r="O510">
        <f t="shared" si="95"/>
        <v>-0.001</v>
      </c>
    </row>
    <row r="511" spans="3:15" ht="12.75">
      <c r="C511" t="s">
        <v>466</v>
      </c>
      <c r="D511">
        <f t="shared" si="90"/>
        <v>0.001</v>
      </c>
      <c r="E511">
        <f t="shared" si="90"/>
        <v>0.001</v>
      </c>
      <c r="F511">
        <f t="shared" si="90"/>
        <v>0.001</v>
      </c>
      <c r="G511">
        <f t="shared" si="91"/>
        <v>-0.001</v>
      </c>
      <c r="H511">
        <f t="shared" si="92"/>
        <v>0.001</v>
      </c>
      <c r="I511">
        <f t="shared" si="92"/>
        <v>0.001</v>
      </c>
      <c r="J511">
        <f t="shared" si="92"/>
        <v>0.001</v>
      </c>
      <c r="K511">
        <f t="shared" si="93"/>
        <v>-0.001</v>
      </c>
      <c r="L511">
        <f t="shared" si="94"/>
        <v>0.001</v>
      </c>
      <c r="M511">
        <f t="shared" si="94"/>
        <v>0.001</v>
      </c>
      <c r="N511">
        <f t="shared" si="94"/>
        <v>0.001</v>
      </c>
      <c r="O511">
        <f t="shared" si="95"/>
        <v>-0.001</v>
      </c>
    </row>
    <row r="512" spans="3:15" ht="12.75">
      <c r="C512" t="s">
        <v>67</v>
      </c>
      <c r="D512">
        <f>+D462</f>
        <v>0.001</v>
      </c>
      <c r="E512">
        <f>+E462</f>
        <v>0.001</v>
      </c>
      <c r="F512">
        <f>+F462</f>
        <v>0.001</v>
      </c>
      <c r="G512">
        <f>+D512-E512-F512</f>
        <v>-0.001</v>
      </c>
      <c r="H512">
        <f t="shared" si="92"/>
        <v>0.001</v>
      </c>
      <c r="I512">
        <f t="shared" si="92"/>
        <v>0.001</v>
      </c>
      <c r="J512">
        <f t="shared" si="92"/>
        <v>0.001</v>
      </c>
      <c r="K512">
        <f>+H512-I512-J512</f>
        <v>-0.001</v>
      </c>
      <c r="L512">
        <f t="shared" si="94"/>
        <v>0.001</v>
      </c>
      <c r="M512">
        <f t="shared" si="94"/>
        <v>0.001</v>
      </c>
      <c r="N512">
        <f t="shared" si="94"/>
        <v>0.001</v>
      </c>
      <c r="O512">
        <f>+L512-M512-N512</f>
        <v>-0.001</v>
      </c>
    </row>
    <row r="513" spans="3:15" ht="12.75">
      <c r="C513" t="s">
        <v>458</v>
      </c>
      <c r="D513">
        <f aca="true" t="shared" si="96" ref="D513:F514">+D463</f>
        <v>0.001</v>
      </c>
      <c r="E513">
        <f t="shared" si="96"/>
        <v>0.001</v>
      </c>
      <c r="F513">
        <f t="shared" si="96"/>
        <v>0.001</v>
      </c>
      <c r="G513">
        <f t="shared" si="91"/>
        <v>-0.001</v>
      </c>
      <c r="H513">
        <f aca="true" t="shared" si="97" ref="H513:J514">+H463</f>
        <v>0.001</v>
      </c>
      <c r="I513">
        <f t="shared" si="97"/>
        <v>0.001</v>
      </c>
      <c r="J513">
        <f t="shared" si="97"/>
        <v>0.001</v>
      </c>
      <c r="K513">
        <f t="shared" si="93"/>
        <v>-0.001</v>
      </c>
      <c r="L513">
        <f aca="true" t="shared" si="98" ref="L513:N514">+L463</f>
        <v>0.001</v>
      </c>
      <c r="M513">
        <f t="shared" si="98"/>
        <v>0.001</v>
      </c>
      <c r="N513">
        <f t="shared" si="98"/>
        <v>0.001</v>
      </c>
      <c r="O513">
        <f t="shared" si="95"/>
        <v>-0.001</v>
      </c>
    </row>
    <row r="514" spans="3:15" ht="12.75">
      <c r="C514" t="s">
        <v>467</v>
      </c>
      <c r="D514">
        <f t="shared" si="96"/>
        <v>0.001</v>
      </c>
      <c r="E514">
        <f t="shared" si="96"/>
        <v>0.001</v>
      </c>
      <c r="F514">
        <f t="shared" si="96"/>
        <v>0.001</v>
      </c>
      <c r="G514">
        <f t="shared" si="91"/>
        <v>-0.001</v>
      </c>
      <c r="H514">
        <f t="shared" si="97"/>
        <v>0.001</v>
      </c>
      <c r="I514">
        <f t="shared" si="97"/>
        <v>0.001</v>
      </c>
      <c r="J514">
        <f t="shared" si="97"/>
        <v>0.001</v>
      </c>
      <c r="K514">
        <f t="shared" si="93"/>
        <v>-0.001</v>
      </c>
      <c r="L514">
        <f t="shared" si="98"/>
        <v>0.001</v>
      </c>
      <c r="M514">
        <f t="shared" si="98"/>
        <v>0.001</v>
      </c>
      <c r="N514">
        <f t="shared" si="98"/>
        <v>0.001</v>
      </c>
      <c r="O514">
        <f t="shared" si="95"/>
        <v>-0.001</v>
      </c>
    </row>
    <row r="515" spans="3:15" ht="12.75">
      <c r="C515" t="s">
        <v>536</v>
      </c>
      <c r="D515">
        <f>SUBTOTAL(9,D503:D514)</f>
        <v>0.012000000000000004</v>
      </c>
      <c r="E515">
        <f aca="true" t="shared" si="99" ref="E515:O515">SUBTOTAL(9,E503:E514)</f>
        <v>0.012000000000000004</v>
      </c>
      <c r="F515">
        <f t="shared" si="99"/>
        <v>0.012000000000000004</v>
      </c>
      <c r="G515">
        <f t="shared" si="99"/>
        <v>-0.012000000000000004</v>
      </c>
      <c r="H515">
        <f t="shared" si="99"/>
        <v>0.012000000000000004</v>
      </c>
      <c r="I515">
        <f t="shared" si="99"/>
        <v>0.012000000000000004</v>
      </c>
      <c r="J515">
        <f t="shared" si="99"/>
        <v>0.012000000000000004</v>
      </c>
      <c r="K515">
        <f t="shared" si="99"/>
        <v>-0.012000000000000004</v>
      </c>
      <c r="L515">
        <f t="shared" si="99"/>
        <v>0.012000000000000004</v>
      </c>
      <c r="M515">
        <f t="shared" si="99"/>
        <v>0.012000000000000004</v>
      </c>
      <c r="N515">
        <f t="shared" si="99"/>
        <v>0.012000000000000004</v>
      </c>
      <c r="O515">
        <f t="shared" si="99"/>
        <v>-0.012000000000000004</v>
      </c>
    </row>
    <row r="516" ht="12.75">
      <c r="B516" t="s">
        <v>537</v>
      </c>
    </row>
    <row r="517" ht="12.75">
      <c r="C517" t="s">
        <v>538</v>
      </c>
    </row>
    <row r="518" spans="3:15" ht="12.75">
      <c r="C518" t="s">
        <v>468</v>
      </c>
      <c r="D518">
        <f>+D465</f>
        <v>0.001</v>
      </c>
      <c r="E518">
        <f>+E465</f>
        <v>0.001</v>
      </c>
      <c r="F518">
        <f>+F465</f>
        <v>0.001</v>
      </c>
      <c r="G518">
        <f>+D518-E518-F518</f>
        <v>-0.001</v>
      </c>
      <c r="H518">
        <f>+H465</f>
        <v>0.001</v>
      </c>
      <c r="I518">
        <f>+I465</f>
        <v>0.001</v>
      </c>
      <c r="J518">
        <f>+J465</f>
        <v>0.001</v>
      </c>
      <c r="K518">
        <f>+H518-I518-J518</f>
        <v>-0.001</v>
      </c>
      <c r="L518">
        <f>+L465</f>
        <v>0.001</v>
      </c>
      <c r="M518">
        <f>+M465</f>
        <v>0.001</v>
      </c>
      <c r="N518">
        <f>+N465</f>
        <v>0.001</v>
      </c>
      <c r="O518">
        <f>+L518-M518-N518</f>
        <v>-0.001</v>
      </c>
    </row>
    <row r="519" spans="3:15" ht="12.75">
      <c r="C519" t="s">
        <v>539</v>
      </c>
      <c r="D519">
        <f>SUBTOTAL(9,D503:D518)</f>
        <v>0.013000000000000005</v>
      </c>
      <c r="E519">
        <f aca="true" t="shared" si="100" ref="E519:O519">SUBTOTAL(9,E503:E518)</f>
        <v>0.013000000000000005</v>
      </c>
      <c r="F519">
        <f t="shared" si="100"/>
        <v>0.013000000000000005</v>
      </c>
      <c r="G519">
        <f t="shared" si="100"/>
        <v>-0.013000000000000005</v>
      </c>
      <c r="H519">
        <f t="shared" si="100"/>
        <v>0.013000000000000005</v>
      </c>
      <c r="I519">
        <f t="shared" si="100"/>
        <v>0.013000000000000005</v>
      </c>
      <c r="J519">
        <f t="shared" si="100"/>
        <v>0.013000000000000005</v>
      </c>
      <c r="K519">
        <f t="shared" si="100"/>
        <v>-0.013000000000000005</v>
      </c>
      <c r="L519">
        <f t="shared" si="100"/>
        <v>0.013000000000000005</v>
      </c>
      <c r="M519">
        <f t="shared" si="100"/>
        <v>0.013000000000000005</v>
      </c>
      <c r="N519">
        <f t="shared" si="100"/>
        <v>0.013000000000000005</v>
      </c>
      <c r="O519">
        <f t="shared" si="100"/>
        <v>-0.013000000000000005</v>
      </c>
    </row>
    <row r="522" spans="3:15" ht="12.75">
      <c r="C522" t="s">
        <v>456</v>
      </c>
      <c r="D522">
        <f aca="true" t="shared" si="101" ref="D522:F523">+D466</f>
        <v>0.001</v>
      </c>
      <c r="E522">
        <f t="shared" si="101"/>
        <v>0.001</v>
      </c>
      <c r="F522">
        <f t="shared" si="101"/>
        <v>0.001</v>
      </c>
      <c r="G522">
        <f>+D522-E522-F522</f>
        <v>-0.001</v>
      </c>
      <c r="H522">
        <f aca="true" t="shared" si="102" ref="H522:J523">+H466</f>
        <v>0.001</v>
      </c>
      <c r="I522">
        <f t="shared" si="102"/>
        <v>0.001</v>
      </c>
      <c r="J522">
        <f t="shared" si="102"/>
        <v>0.001</v>
      </c>
      <c r="K522">
        <f>+H522-I522-J522</f>
        <v>-0.001</v>
      </c>
      <c r="L522">
        <f aca="true" t="shared" si="103" ref="L522:N523">+L466</f>
        <v>0.001</v>
      </c>
      <c r="M522">
        <f t="shared" si="103"/>
        <v>0.001</v>
      </c>
      <c r="N522">
        <f t="shared" si="103"/>
        <v>0.001</v>
      </c>
      <c r="O522">
        <f>+L522-M522-N522</f>
        <v>-0.001</v>
      </c>
    </row>
    <row r="523" spans="3:15" ht="12.75">
      <c r="C523" t="s">
        <v>451</v>
      </c>
      <c r="D523">
        <f t="shared" si="101"/>
        <v>0.001</v>
      </c>
      <c r="E523">
        <f t="shared" si="101"/>
        <v>0.001</v>
      </c>
      <c r="F523">
        <f t="shared" si="101"/>
        <v>0.001</v>
      </c>
      <c r="G523">
        <f>+D523-E523-F523</f>
        <v>-0.001</v>
      </c>
      <c r="H523">
        <f t="shared" si="102"/>
        <v>0.001</v>
      </c>
      <c r="I523">
        <f t="shared" si="102"/>
        <v>0.001</v>
      </c>
      <c r="J523">
        <f t="shared" si="102"/>
        <v>0.001</v>
      </c>
      <c r="K523">
        <f>+H523-I523-J523</f>
        <v>-0.001</v>
      </c>
      <c r="L523">
        <f t="shared" si="103"/>
        <v>0.001</v>
      </c>
      <c r="M523">
        <f t="shared" si="103"/>
        <v>0.001</v>
      </c>
      <c r="N523">
        <f t="shared" si="103"/>
        <v>0.001</v>
      </c>
      <c r="O523">
        <f>+L523-M523-N523</f>
        <v>-0.001</v>
      </c>
    </row>
    <row r="524" spans="3:15" ht="12.75">
      <c r="C524" t="s">
        <v>540</v>
      </c>
      <c r="D524">
        <f aca="true" t="shared" si="104" ref="D524:O524">SUBTOTAL(9,D503:D523)</f>
        <v>0.015000000000000006</v>
      </c>
      <c r="E524">
        <f t="shared" si="104"/>
        <v>0.015000000000000006</v>
      </c>
      <c r="F524">
        <f t="shared" si="104"/>
        <v>0.015000000000000006</v>
      </c>
      <c r="G524">
        <f t="shared" si="104"/>
        <v>-0.015000000000000006</v>
      </c>
      <c r="H524">
        <f t="shared" si="104"/>
        <v>0.015000000000000006</v>
      </c>
      <c r="I524">
        <f t="shared" si="104"/>
        <v>0.015000000000000006</v>
      </c>
      <c r="J524">
        <f t="shared" si="104"/>
        <v>0.015000000000000006</v>
      </c>
      <c r="K524">
        <f t="shared" si="104"/>
        <v>-0.015000000000000006</v>
      </c>
      <c r="L524">
        <f t="shared" si="104"/>
        <v>0.015000000000000006</v>
      </c>
      <c r="M524">
        <f t="shared" si="104"/>
        <v>0.015000000000000006</v>
      </c>
      <c r="N524">
        <f t="shared" si="104"/>
        <v>0.015000000000000006</v>
      </c>
      <c r="O524">
        <f t="shared" si="104"/>
        <v>-0.015000000000000006</v>
      </c>
    </row>
    <row r="526" spans="3:15" ht="12.75">
      <c r="C526" t="s">
        <v>469</v>
      </c>
      <c r="D526">
        <f aca="true" t="shared" si="105" ref="D526:F527">+D468</f>
        <v>0.001</v>
      </c>
      <c r="E526">
        <f t="shared" si="105"/>
        <v>0.001</v>
      </c>
      <c r="F526">
        <f t="shared" si="105"/>
        <v>0.001</v>
      </c>
      <c r="G526">
        <f>+D526-E526-F526</f>
        <v>-0.001</v>
      </c>
      <c r="H526">
        <f aca="true" t="shared" si="106" ref="H526:J527">+H468</f>
        <v>0.001</v>
      </c>
      <c r="I526">
        <f t="shared" si="106"/>
        <v>0.001</v>
      </c>
      <c r="J526">
        <f t="shared" si="106"/>
        <v>0.001</v>
      </c>
      <c r="K526">
        <f>+H526-I526-J526</f>
        <v>-0.001</v>
      </c>
      <c r="L526">
        <f aca="true" t="shared" si="107" ref="L526:N527">+L468</f>
        <v>0.001</v>
      </c>
      <c r="M526">
        <f t="shared" si="107"/>
        <v>0.001</v>
      </c>
      <c r="N526">
        <f t="shared" si="107"/>
        <v>0.001</v>
      </c>
      <c r="O526">
        <f>+L526-M526-N526</f>
        <v>-0.001</v>
      </c>
    </row>
    <row r="527" spans="3:15" ht="12.75">
      <c r="C527" t="s">
        <v>470</v>
      </c>
      <c r="D527">
        <f t="shared" si="105"/>
        <v>0.001</v>
      </c>
      <c r="E527">
        <f t="shared" si="105"/>
        <v>0.001</v>
      </c>
      <c r="F527">
        <f t="shared" si="105"/>
        <v>0.001</v>
      </c>
      <c r="G527">
        <f>+D527-E527-F527</f>
        <v>-0.001</v>
      </c>
      <c r="H527">
        <f t="shared" si="106"/>
        <v>0.001</v>
      </c>
      <c r="I527">
        <f t="shared" si="106"/>
        <v>0.001</v>
      </c>
      <c r="J527">
        <f t="shared" si="106"/>
        <v>0.001</v>
      </c>
      <c r="K527">
        <f>+H527-I527-J527</f>
        <v>-0.001</v>
      </c>
      <c r="L527">
        <f t="shared" si="107"/>
        <v>0.001</v>
      </c>
      <c r="M527">
        <f t="shared" si="107"/>
        <v>0.001</v>
      </c>
      <c r="N527">
        <f t="shared" si="107"/>
        <v>0.001</v>
      </c>
      <c r="O527">
        <f>+L527-M527-N527</f>
        <v>-0.001</v>
      </c>
    </row>
    <row r="528" spans="3:15" ht="12.75">
      <c r="C528" t="s">
        <v>541</v>
      </c>
      <c r="D528">
        <f>SUBTOTAL(9,D526:D527)</f>
        <v>0.002</v>
      </c>
      <c r="E528">
        <f aca="true" t="shared" si="108" ref="E528:O528">SUBTOTAL(9,E526:E527)</f>
        <v>0.002</v>
      </c>
      <c r="F528">
        <f t="shared" si="108"/>
        <v>0.002</v>
      </c>
      <c r="G528">
        <f t="shared" si="108"/>
        <v>-0.002</v>
      </c>
      <c r="H528">
        <f t="shared" si="108"/>
        <v>0.002</v>
      </c>
      <c r="I528">
        <f t="shared" si="108"/>
        <v>0.002</v>
      </c>
      <c r="J528">
        <f t="shared" si="108"/>
        <v>0.002</v>
      </c>
      <c r="K528">
        <f t="shared" si="108"/>
        <v>-0.002</v>
      </c>
      <c r="L528">
        <f t="shared" si="108"/>
        <v>0.002</v>
      </c>
      <c r="M528">
        <f t="shared" si="108"/>
        <v>0.002</v>
      </c>
      <c r="N528">
        <f t="shared" si="108"/>
        <v>0.002</v>
      </c>
      <c r="O528">
        <f t="shared" si="108"/>
        <v>-0.002</v>
      </c>
    </row>
    <row r="530" ht="12.75">
      <c r="B530" t="s">
        <v>542</v>
      </c>
    </row>
    <row r="531" spans="3:15" ht="12.75">
      <c r="C531" t="str">
        <f>+$P$230</f>
        <v>Sales of Electricity</v>
      </c>
      <c r="D531">
        <f>+D470</f>
        <v>0.001</v>
      </c>
      <c r="E531">
        <f>+E470</f>
        <v>0.001</v>
      </c>
      <c r="F531">
        <f>+F470</f>
        <v>0.001</v>
      </c>
      <c r="G531">
        <f>+D531-E531-F531</f>
        <v>-0.001</v>
      </c>
      <c r="H531">
        <f>+H470</f>
        <v>0.001</v>
      </c>
      <c r="I531">
        <f>+I470</f>
        <v>0.001</v>
      </c>
      <c r="J531">
        <f>+J470</f>
        <v>0.001</v>
      </c>
      <c r="K531">
        <f>+H531-I531-J531</f>
        <v>-0.001</v>
      </c>
      <c r="L531">
        <f>+L470</f>
        <v>0.001</v>
      </c>
      <c r="M531">
        <f>+M470</f>
        <v>0.001</v>
      </c>
      <c r="N531">
        <f>+N470</f>
        <v>0.001</v>
      </c>
      <c r="O531">
        <f>+L531-M531-N531</f>
        <v>-0.001</v>
      </c>
    </row>
    <row r="532" spans="3:15" ht="12.75">
      <c r="C532" t="str">
        <f>+$P$304</f>
        <v>Power Supply Expenses (Working Capital)</v>
      </c>
      <c r="D532">
        <f>+D477</f>
        <v>0.001</v>
      </c>
      <c r="E532">
        <f>+E477</f>
        <v>0.001</v>
      </c>
      <c r="F532">
        <f>+F477</f>
        <v>0.001</v>
      </c>
      <c r="G532">
        <f>+D532-E532-F532</f>
        <v>-0.001</v>
      </c>
      <c r="H532">
        <f>+H477</f>
        <v>0.001</v>
      </c>
      <c r="I532">
        <f>+I477</f>
        <v>0.001</v>
      </c>
      <c r="J532">
        <f>+J477</f>
        <v>0.001</v>
      </c>
      <c r="K532">
        <f>+H532-I532-J532</f>
        <v>-0.001</v>
      </c>
      <c r="L532">
        <f>+L477</f>
        <v>0.001</v>
      </c>
      <c r="M532">
        <f>+M477</f>
        <v>0.001</v>
      </c>
      <c r="N532">
        <f>+N477</f>
        <v>0.001</v>
      </c>
      <c r="O532">
        <f>+L532-M532-N532</f>
        <v>-0.001</v>
      </c>
    </row>
    <row r="533" spans="3:15" ht="12.75">
      <c r="C533" t="s">
        <v>543</v>
      </c>
      <c r="D533">
        <f aca="true" t="shared" si="109" ref="D533:O533">SUBTOTAL(9,D531:D532)</f>
        <v>0.002</v>
      </c>
      <c r="E533">
        <f t="shared" si="109"/>
        <v>0.002</v>
      </c>
      <c r="F533">
        <f t="shared" si="109"/>
        <v>0.002</v>
      </c>
      <c r="G533">
        <f t="shared" si="109"/>
        <v>-0.002</v>
      </c>
      <c r="H533">
        <f t="shared" si="109"/>
        <v>0.002</v>
      </c>
      <c r="I533">
        <f t="shared" si="109"/>
        <v>0.002</v>
      </c>
      <c r="J533">
        <f t="shared" si="109"/>
        <v>0.002</v>
      </c>
      <c r="K533">
        <f t="shared" si="109"/>
        <v>-0.002</v>
      </c>
      <c r="L533">
        <f t="shared" si="109"/>
        <v>0.002</v>
      </c>
      <c r="M533">
        <f t="shared" si="109"/>
        <v>0.002</v>
      </c>
      <c r="N533">
        <f t="shared" si="109"/>
        <v>0.002</v>
      </c>
      <c r="O533">
        <f t="shared" si="109"/>
        <v>-0.002</v>
      </c>
    </row>
    <row r="534" ht="12.75">
      <c r="B534" t="s">
        <v>544</v>
      </c>
    </row>
    <row r="535" spans="3:15" ht="12.75">
      <c r="C535" t="str">
        <f>+$P$246</f>
        <v>Distribution Services Revenue</v>
      </c>
      <c r="D535">
        <f aca="true" t="shared" si="110" ref="D535:F538">+D471</f>
        <v>0.001</v>
      </c>
      <c r="E535">
        <f t="shared" si="110"/>
        <v>0.001</v>
      </c>
      <c r="F535">
        <f t="shared" si="110"/>
        <v>0.001</v>
      </c>
      <c r="G535">
        <f>+D535-E535-F535</f>
        <v>-0.001</v>
      </c>
      <c r="H535">
        <f aca="true" t="shared" si="111" ref="H535:J538">+H471</f>
        <v>0.001</v>
      </c>
      <c r="I535">
        <f t="shared" si="111"/>
        <v>0.001</v>
      </c>
      <c r="J535">
        <f t="shared" si="111"/>
        <v>0.001</v>
      </c>
      <c r="K535">
        <f>+H535-I535-J535</f>
        <v>-0.001</v>
      </c>
      <c r="L535">
        <f aca="true" t="shared" si="112" ref="L535:N538">+L471</f>
        <v>0.001</v>
      </c>
      <c r="M535">
        <f t="shared" si="112"/>
        <v>0.001</v>
      </c>
      <c r="N535">
        <f t="shared" si="112"/>
        <v>0.001</v>
      </c>
      <c r="O535">
        <f>+L535-M535-N535</f>
        <v>-0.001</v>
      </c>
    </row>
    <row r="536" spans="3:15" ht="12.75">
      <c r="C536" t="str">
        <f>+$P$256</f>
        <v>Late Payment Charges</v>
      </c>
      <c r="D536">
        <f t="shared" si="110"/>
        <v>0.001</v>
      </c>
      <c r="E536">
        <f t="shared" si="110"/>
        <v>0.001</v>
      </c>
      <c r="F536">
        <f t="shared" si="110"/>
        <v>0.001</v>
      </c>
      <c r="G536">
        <f>+D536-E536-F536</f>
        <v>-0.001</v>
      </c>
      <c r="H536">
        <f t="shared" si="111"/>
        <v>0.001</v>
      </c>
      <c r="I536">
        <f t="shared" si="111"/>
        <v>0.001</v>
      </c>
      <c r="J536">
        <f t="shared" si="111"/>
        <v>0.001</v>
      </c>
      <c r="K536">
        <f>+H536-I536-J536</f>
        <v>-0.001</v>
      </c>
      <c r="L536">
        <f t="shared" si="112"/>
        <v>0.001</v>
      </c>
      <c r="M536">
        <f t="shared" si="112"/>
        <v>0.001</v>
      </c>
      <c r="N536">
        <f t="shared" si="112"/>
        <v>0.001</v>
      </c>
      <c r="O536">
        <f>+L536-M536-N536</f>
        <v>-0.001</v>
      </c>
    </row>
    <row r="537" spans="3:15" ht="12.75">
      <c r="C537" t="str">
        <f>+$P$258</f>
        <v>Specific Service Charges</v>
      </c>
      <c r="D537">
        <f t="shared" si="110"/>
        <v>0.001</v>
      </c>
      <c r="E537">
        <f t="shared" si="110"/>
        <v>0.001</v>
      </c>
      <c r="F537">
        <f t="shared" si="110"/>
        <v>0.001</v>
      </c>
      <c r="G537">
        <f>+D537-E537-F537</f>
        <v>-0.001</v>
      </c>
      <c r="H537">
        <f t="shared" si="111"/>
        <v>0.001</v>
      </c>
      <c r="I537">
        <f t="shared" si="111"/>
        <v>0.001</v>
      </c>
      <c r="J537">
        <f t="shared" si="111"/>
        <v>0.001</v>
      </c>
      <c r="K537">
        <f>+H537-I537-J537</f>
        <v>-0.001</v>
      </c>
      <c r="L537">
        <f t="shared" si="112"/>
        <v>0.001</v>
      </c>
      <c r="M537">
        <f t="shared" si="112"/>
        <v>0.001</v>
      </c>
      <c r="N537">
        <f t="shared" si="112"/>
        <v>0.001</v>
      </c>
      <c r="O537">
        <f>+L537-M537-N537</f>
        <v>-0.001</v>
      </c>
    </row>
    <row r="538" spans="3:15" ht="12.75">
      <c r="C538" t="str">
        <f>+$P$247</f>
        <v>Other Distribution Revenue</v>
      </c>
      <c r="D538">
        <f t="shared" si="110"/>
        <v>0.001</v>
      </c>
      <c r="E538">
        <f t="shared" si="110"/>
        <v>0.001</v>
      </c>
      <c r="F538">
        <f t="shared" si="110"/>
        <v>0.001</v>
      </c>
      <c r="G538">
        <f>+D538-E538-F538</f>
        <v>-0.001</v>
      </c>
      <c r="H538">
        <f t="shared" si="111"/>
        <v>0.001</v>
      </c>
      <c r="I538">
        <f t="shared" si="111"/>
        <v>0.001</v>
      </c>
      <c r="J538">
        <f t="shared" si="111"/>
        <v>0.001</v>
      </c>
      <c r="K538">
        <f>+H538-I538-J538</f>
        <v>-0.001</v>
      </c>
      <c r="L538">
        <f t="shared" si="112"/>
        <v>0.001</v>
      </c>
      <c r="M538">
        <f t="shared" si="112"/>
        <v>0.001</v>
      </c>
      <c r="N538">
        <f t="shared" si="112"/>
        <v>0.001</v>
      </c>
      <c r="O538">
        <f>+L538-M538-N538</f>
        <v>-0.001</v>
      </c>
    </row>
    <row r="539" spans="3:15" ht="12.75">
      <c r="C539" t="s">
        <v>545</v>
      </c>
      <c r="D539">
        <f>SUBTOTAL(9,D535:D538)</f>
        <v>0.004</v>
      </c>
      <c r="E539">
        <f aca="true" t="shared" si="113" ref="E539:O539">SUBTOTAL(9,E535:E538)</f>
        <v>0.004</v>
      </c>
      <c r="F539">
        <f t="shared" si="113"/>
        <v>0.004</v>
      </c>
      <c r="G539">
        <f t="shared" si="113"/>
        <v>-0.004</v>
      </c>
      <c r="H539">
        <f t="shared" si="113"/>
        <v>0.004</v>
      </c>
      <c r="I539">
        <f t="shared" si="113"/>
        <v>0.004</v>
      </c>
      <c r="J539">
        <f t="shared" si="113"/>
        <v>0.004</v>
      </c>
      <c r="K539">
        <f t="shared" si="113"/>
        <v>-0.004</v>
      </c>
      <c r="L539">
        <f t="shared" si="113"/>
        <v>0.004</v>
      </c>
      <c r="M539">
        <f t="shared" si="113"/>
        <v>0.004</v>
      </c>
      <c r="N539">
        <f t="shared" si="113"/>
        <v>0.004</v>
      </c>
      <c r="O539">
        <f t="shared" si="113"/>
        <v>-0.004</v>
      </c>
    </row>
    <row r="540" spans="3:15" ht="12.75">
      <c r="C540" t="str">
        <f>+$P$250</f>
        <v>Other Revenue - Unclassified</v>
      </c>
      <c r="D540">
        <f aca="true" t="shared" si="114" ref="D540:F541">+D475</f>
        <v>0.001</v>
      </c>
      <c r="E540">
        <f t="shared" si="114"/>
        <v>0.001</v>
      </c>
      <c r="F540">
        <f t="shared" si="114"/>
        <v>0.001</v>
      </c>
      <c r="G540">
        <f>+D540-E540-F540</f>
        <v>-0.001</v>
      </c>
      <c r="H540">
        <f aca="true" t="shared" si="115" ref="H540:J541">+H475</f>
        <v>0.001</v>
      </c>
      <c r="I540">
        <f t="shared" si="115"/>
        <v>0.001</v>
      </c>
      <c r="J540">
        <f t="shared" si="115"/>
        <v>0.001</v>
      </c>
      <c r="K540">
        <f>+H540-I540-J540</f>
        <v>-0.001</v>
      </c>
      <c r="L540">
        <f aca="true" t="shared" si="116" ref="L540:N541">+L475</f>
        <v>0.001</v>
      </c>
      <c r="M540">
        <f t="shared" si="116"/>
        <v>0.001</v>
      </c>
      <c r="N540">
        <f t="shared" si="116"/>
        <v>0.001</v>
      </c>
      <c r="O540">
        <f>+L540-M540-N540</f>
        <v>-0.001</v>
      </c>
    </row>
    <row r="541" spans="3:15" ht="12.75">
      <c r="C541" t="str">
        <f>+$P$261</f>
        <v>Other Income &amp; Deductions</v>
      </c>
      <c r="D541">
        <f t="shared" si="114"/>
        <v>0.001</v>
      </c>
      <c r="E541">
        <f t="shared" si="114"/>
        <v>0.001</v>
      </c>
      <c r="F541">
        <f t="shared" si="114"/>
        <v>0.001</v>
      </c>
      <c r="G541">
        <f>+D541-E541-F541</f>
        <v>-0.001</v>
      </c>
      <c r="H541">
        <f t="shared" si="115"/>
        <v>0.001</v>
      </c>
      <c r="I541">
        <f t="shared" si="115"/>
        <v>0.001</v>
      </c>
      <c r="J541">
        <f t="shared" si="115"/>
        <v>0.001</v>
      </c>
      <c r="K541">
        <f>+H541-I541-J541</f>
        <v>-0.001</v>
      </c>
      <c r="L541">
        <f t="shared" si="116"/>
        <v>0.001</v>
      </c>
      <c r="M541">
        <f t="shared" si="116"/>
        <v>0.001</v>
      </c>
      <c r="N541">
        <f t="shared" si="116"/>
        <v>0.001</v>
      </c>
      <c r="O541">
        <f>+L541-M541-N541</f>
        <v>-0.001</v>
      </c>
    </row>
    <row r="543" ht="12.75">
      <c r="B543" t="s">
        <v>546</v>
      </c>
    </row>
    <row r="544" spans="3:16" ht="12.75">
      <c r="C544" t="str">
        <f>+$P$334</f>
        <v>Operation (Working Capital)</v>
      </c>
      <c r="D544">
        <f aca="true" t="shared" si="117" ref="D544:F545">+D479</f>
        <v>0.001</v>
      </c>
      <c r="E544">
        <f t="shared" si="117"/>
        <v>0.001</v>
      </c>
      <c r="F544">
        <f t="shared" si="117"/>
        <v>0.001</v>
      </c>
      <c r="G544">
        <f aca="true" t="shared" si="118" ref="G544:G556">+D544-E544-F544</f>
        <v>-0.001</v>
      </c>
      <c r="H544">
        <f aca="true" t="shared" si="119" ref="H544:J545">+H479</f>
        <v>0.001</v>
      </c>
      <c r="I544">
        <f t="shared" si="119"/>
        <v>0.001</v>
      </c>
      <c r="J544">
        <f t="shared" si="119"/>
        <v>0.001</v>
      </c>
      <c r="K544">
        <f aca="true" t="shared" si="120" ref="K544:K556">+H544-I544-J544</f>
        <v>-0.001</v>
      </c>
      <c r="L544">
        <f aca="true" t="shared" si="121" ref="L544:N545">+L479</f>
        <v>0.001</v>
      </c>
      <c r="M544">
        <f t="shared" si="121"/>
        <v>0.001</v>
      </c>
      <c r="N544">
        <f t="shared" si="121"/>
        <v>0.001</v>
      </c>
      <c r="O544">
        <f aca="true" t="shared" si="122" ref="O544:O556">+L544-M544-N544</f>
        <v>-0.001</v>
      </c>
      <c r="P544" t="s">
        <v>0</v>
      </c>
    </row>
    <row r="545" spans="3:15" ht="12.75">
      <c r="C545" t="str">
        <f>+$P$358</f>
        <v>Maintenance (Working Capital)</v>
      </c>
      <c r="D545">
        <f t="shared" si="117"/>
        <v>0.001</v>
      </c>
      <c r="E545">
        <f t="shared" si="117"/>
        <v>0.001</v>
      </c>
      <c r="F545">
        <f t="shared" si="117"/>
        <v>0.001</v>
      </c>
      <c r="G545">
        <f t="shared" si="118"/>
        <v>-0.001</v>
      </c>
      <c r="H545">
        <f t="shared" si="119"/>
        <v>0.001</v>
      </c>
      <c r="I545">
        <f t="shared" si="119"/>
        <v>0.001</v>
      </c>
      <c r="J545">
        <f t="shared" si="119"/>
        <v>0.001</v>
      </c>
      <c r="K545">
        <f t="shared" si="120"/>
        <v>-0.001</v>
      </c>
      <c r="L545">
        <f t="shared" si="121"/>
        <v>0.001</v>
      </c>
      <c r="M545">
        <f t="shared" si="121"/>
        <v>0.001</v>
      </c>
      <c r="N545">
        <f t="shared" si="121"/>
        <v>0.001</v>
      </c>
      <c r="O545">
        <f t="shared" si="122"/>
        <v>-0.001</v>
      </c>
    </row>
    <row r="546" spans="3:15" ht="12.75">
      <c r="C546" t="str">
        <f>+$P$382</f>
        <v>Billing and Collection (Working Capital)</v>
      </c>
      <c r="D546">
        <f aca="true" t="shared" si="123" ref="D546:F548">+D481</f>
        <v>0.001</v>
      </c>
      <c r="E546">
        <f t="shared" si="123"/>
        <v>0.001</v>
      </c>
      <c r="F546">
        <f t="shared" si="123"/>
        <v>0.001</v>
      </c>
      <c r="G546">
        <f t="shared" si="118"/>
        <v>-0.001</v>
      </c>
      <c r="H546">
        <f aca="true" t="shared" si="124" ref="H546:J548">+H481</f>
        <v>0.001</v>
      </c>
      <c r="I546">
        <f t="shared" si="124"/>
        <v>0.001</v>
      </c>
      <c r="J546">
        <f t="shared" si="124"/>
        <v>0.001</v>
      </c>
      <c r="K546">
        <f t="shared" si="120"/>
        <v>-0.001</v>
      </c>
      <c r="L546">
        <f aca="true" t="shared" si="125" ref="L546:N548">+L481</f>
        <v>0.001</v>
      </c>
      <c r="M546">
        <f t="shared" si="125"/>
        <v>0.001</v>
      </c>
      <c r="N546">
        <f t="shared" si="125"/>
        <v>0.001</v>
      </c>
      <c r="O546">
        <f t="shared" si="122"/>
        <v>-0.001</v>
      </c>
    </row>
    <row r="547" spans="3:15" ht="12.75">
      <c r="C547" t="str">
        <f>+$P$390</f>
        <v>Community Relations (Working Capital)</v>
      </c>
      <c r="D547">
        <f t="shared" si="123"/>
        <v>0.001</v>
      </c>
      <c r="E547">
        <f t="shared" si="123"/>
        <v>0.001</v>
      </c>
      <c r="F547">
        <f t="shared" si="123"/>
        <v>0.001</v>
      </c>
      <c r="G547">
        <f t="shared" si="118"/>
        <v>-0.001</v>
      </c>
      <c r="H547">
        <f t="shared" si="124"/>
        <v>0.001</v>
      </c>
      <c r="I547">
        <f t="shared" si="124"/>
        <v>0.001</v>
      </c>
      <c r="J547">
        <f t="shared" si="124"/>
        <v>0.001</v>
      </c>
      <c r="K547">
        <f t="shared" si="120"/>
        <v>-0.001</v>
      </c>
      <c r="L547">
        <f t="shared" si="125"/>
        <v>0.001</v>
      </c>
      <c r="M547">
        <f t="shared" si="125"/>
        <v>0.001</v>
      </c>
      <c r="N547">
        <f t="shared" si="125"/>
        <v>0.001</v>
      </c>
      <c r="O547">
        <f t="shared" si="122"/>
        <v>-0.001</v>
      </c>
    </row>
    <row r="548" spans="3:15" ht="12.75">
      <c r="C548" t="str">
        <f>+$P$392</f>
        <v>Community Relations - CDM (Working Capital)</v>
      </c>
      <c r="D548">
        <f t="shared" si="123"/>
        <v>0.001</v>
      </c>
      <c r="E548">
        <f t="shared" si="123"/>
        <v>0.001</v>
      </c>
      <c r="F548">
        <f t="shared" si="123"/>
        <v>0.001</v>
      </c>
      <c r="G548">
        <f t="shared" si="118"/>
        <v>-0.001</v>
      </c>
      <c r="H548">
        <f t="shared" si="124"/>
        <v>0.001</v>
      </c>
      <c r="I548">
        <f t="shared" si="124"/>
        <v>0.001</v>
      </c>
      <c r="J548">
        <f t="shared" si="124"/>
        <v>0.001</v>
      </c>
      <c r="K548">
        <f t="shared" si="120"/>
        <v>-0.001</v>
      </c>
      <c r="L548">
        <f t="shared" si="125"/>
        <v>0.001</v>
      </c>
      <c r="M548">
        <f t="shared" si="125"/>
        <v>0.001</v>
      </c>
      <c r="N548">
        <f t="shared" si="125"/>
        <v>0.001</v>
      </c>
      <c r="O548">
        <f t="shared" si="122"/>
        <v>-0.001</v>
      </c>
    </row>
    <row r="549" ht="12.75">
      <c r="C549" t="s">
        <v>547</v>
      </c>
    </row>
    <row r="550" spans="3:15" ht="12.75">
      <c r="C550" t="str">
        <f>+$P$399</f>
        <v>Administrative and General Expenses (Working Capital)</v>
      </c>
      <c r="D550">
        <f aca="true" t="shared" si="126" ref="D550:F555">+D484</f>
        <v>0.001</v>
      </c>
      <c r="E550">
        <f t="shared" si="126"/>
        <v>0.001</v>
      </c>
      <c r="F550">
        <f t="shared" si="126"/>
        <v>0.001</v>
      </c>
      <c r="G550">
        <f t="shared" si="118"/>
        <v>-0.001</v>
      </c>
      <c r="H550">
        <f aca="true" t="shared" si="127" ref="H550:J555">+H484</f>
        <v>0.001</v>
      </c>
      <c r="I550">
        <f t="shared" si="127"/>
        <v>0.001</v>
      </c>
      <c r="J550">
        <f t="shared" si="127"/>
        <v>0.001</v>
      </c>
      <c r="K550">
        <f t="shared" si="120"/>
        <v>-0.001</v>
      </c>
      <c r="L550">
        <f aca="true" t="shared" si="128" ref="L550:N555">+L484</f>
        <v>0.001</v>
      </c>
      <c r="M550">
        <f t="shared" si="128"/>
        <v>0.001</v>
      </c>
      <c r="N550">
        <f t="shared" si="128"/>
        <v>0.001</v>
      </c>
      <c r="O550">
        <f t="shared" si="122"/>
        <v>-0.001</v>
      </c>
    </row>
    <row r="551" spans="3:15" ht="12.75">
      <c r="C551" t="str">
        <f>+$P$405</f>
        <v>Insurance Expense (Working Capital)</v>
      </c>
      <c r="D551">
        <f t="shared" si="126"/>
        <v>0.001</v>
      </c>
      <c r="E551">
        <f t="shared" si="126"/>
        <v>0.001</v>
      </c>
      <c r="F551">
        <f t="shared" si="126"/>
        <v>0.001</v>
      </c>
      <c r="G551">
        <f>+D551-E551-F551</f>
        <v>-0.001</v>
      </c>
      <c r="H551">
        <f t="shared" si="127"/>
        <v>0.001</v>
      </c>
      <c r="I551">
        <f t="shared" si="127"/>
        <v>0.001</v>
      </c>
      <c r="J551">
        <f t="shared" si="127"/>
        <v>0.001</v>
      </c>
      <c r="K551">
        <f>+H551-I551-J551</f>
        <v>-0.001</v>
      </c>
      <c r="L551">
        <f t="shared" si="128"/>
        <v>0.001</v>
      </c>
      <c r="M551">
        <f t="shared" si="128"/>
        <v>0.001</v>
      </c>
      <c r="N551">
        <f t="shared" si="128"/>
        <v>0.001</v>
      </c>
      <c r="O551">
        <f>+L551-M551-N551</f>
        <v>-0.001</v>
      </c>
    </row>
    <row r="552" spans="3:15" ht="12.75">
      <c r="C552" t="str">
        <f>+$P$388</f>
        <v>Bad Debt Expense (Working Capital)</v>
      </c>
      <c r="D552">
        <f t="shared" si="126"/>
        <v>0.001</v>
      </c>
      <c r="E552">
        <f t="shared" si="126"/>
        <v>0.001</v>
      </c>
      <c r="F552">
        <f t="shared" si="126"/>
        <v>0.001</v>
      </c>
      <c r="G552">
        <f>+D552-E552-F552</f>
        <v>-0.001</v>
      </c>
      <c r="H552">
        <f t="shared" si="127"/>
        <v>0.001</v>
      </c>
      <c r="I552">
        <f t="shared" si="127"/>
        <v>0.001</v>
      </c>
      <c r="J552">
        <f t="shared" si="127"/>
        <v>0.001</v>
      </c>
      <c r="K552">
        <f>+H552-I552-J552</f>
        <v>-0.001</v>
      </c>
      <c r="L552">
        <f t="shared" si="128"/>
        <v>0.001</v>
      </c>
      <c r="M552">
        <f t="shared" si="128"/>
        <v>0.001</v>
      </c>
      <c r="N552">
        <f t="shared" si="128"/>
        <v>0.001</v>
      </c>
      <c r="O552">
        <f>+L552-M552-N552</f>
        <v>-0.001</v>
      </c>
    </row>
    <row r="553" spans="3:15" ht="12.75">
      <c r="C553" t="str">
        <f>+$P$397</f>
        <v>Advertising Expenses</v>
      </c>
      <c r="D553">
        <f t="shared" si="126"/>
        <v>0.001</v>
      </c>
      <c r="E553">
        <f t="shared" si="126"/>
        <v>0.001</v>
      </c>
      <c r="F553">
        <f t="shared" si="126"/>
        <v>0.001</v>
      </c>
      <c r="G553">
        <f>+D553-E553-F553</f>
        <v>-0.001</v>
      </c>
      <c r="H553">
        <f t="shared" si="127"/>
        <v>0.001</v>
      </c>
      <c r="I553">
        <f t="shared" si="127"/>
        <v>0.001</v>
      </c>
      <c r="J553">
        <f t="shared" si="127"/>
        <v>0.001</v>
      </c>
      <c r="K553">
        <f>+H553-I553-J553</f>
        <v>-0.001</v>
      </c>
      <c r="L553">
        <f t="shared" si="128"/>
        <v>0.001</v>
      </c>
      <c r="M553">
        <f t="shared" si="128"/>
        <v>0.001</v>
      </c>
      <c r="N553">
        <f t="shared" si="128"/>
        <v>0.001</v>
      </c>
      <c r="O553">
        <f>+L553-M553-N553</f>
        <v>-0.001</v>
      </c>
    </row>
    <row r="554" spans="3:15" ht="12.75">
      <c r="C554" t="str">
        <f>+$P$437</f>
        <v>Charitable Contributions</v>
      </c>
      <c r="D554">
        <f t="shared" si="126"/>
        <v>0.001</v>
      </c>
      <c r="E554">
        <f t="shared" si="126"/>
        <v>0.001</v>
      </c>
      <c r="F554">
        <f t="shared" si="126"/>
        <v>0.001</v>
      </c>
      <c r="G554">
        <f>+D554-E554-F554</f>
        <v>-0.001</v>
      </c>
      <c r="H554">
        <f t="shared" si="127"/>
        <v>0.001</v>
      </c>
      <c r="I554">
        <f t="shared" si="127"/>
        <v>0.001</v>
      </c>
      <c r="J554">
        <f t="shared" si="127"/>
        <v>0.001</v>
      </c>
      <c r="K554">
        <f>+H554-I554-J554</f>
        <v>-0.001</v>
      </c>
      <c r="L554">
        <f t="shared" si="128"/>
        <v>0.001</v>
      </c>
      <c r="M554">
        <f t="shared" si="128"/>
        <v>0.001</v>
      </c>
      <c r="N554">
        <f t="shared" si="128"/>
        <v>0.001</v>
      </c>
      <c r="O554">
        <f>+L554-M554-N554</f>
        <v>-0.001</v>
      </c>
    </row>
    <row r="555" spans="3:15" ht="12.75">
      <c r="C555" t="str">
        <f>+$P$416</f>
        <v>Amortization of Assets</v>
      </c>
      <c r="D555">
        <f t="shared" si="126"/>
        <v>0.001</v>
      </c>
      <c r="E555">
        <f t="shared" si="126"/>
        <v>0.001</v>
      </c>
      <c r="F555">
        <f t="shared" si="126"/>
        <v>0.001</v>
      </c>
      <c r="G555">
        <f>+D555-E555-F555</f>
        <v>-0.001</v>
      </c>
      <c r="H555">
        <f t="shared" si="127"/>
        <v>0.001</v>
      </c>
      <c r="I555">
        <f t="shared" si="127"/>
        <v>0.001</v>
      </c>
      <c r="J555">
        <f t="shared" si="127"/>
        <v>0.001</v>
      </c>
      <c r="K555">
        <f>+H555-I555-J555</f>
        <v>-0.001</v>
      </c>
      <c r="L555">
        <f t="shared" si="128"/>
        <v>0.001</v>
      </c>
      <c r="M555">
        <f t="shared" si="128"/>
        <v>0.001</v>
      </c>
      <c r="N555">
        <f t="shared" si="128"/>
        <v>0.001</v>
      </c>
      <c r="O555">
        <f>+L555-M555-N555</f>
        <v>-0.001</v>
      </c>
    </row>
    <row r="556" spans="3:15" ht="12.75">
      <c r="C556" t="str">
        <f>+$P$395</f>
        <v>Other Distribution Expenses</v>
      </c>
      <c r="D556">
        <f>+D493</f>
        <v>0.001</v>
      </c>
      <c r="E556">
        <f>+E493</f>
        <v>0.001</v>
      </c>
      <c r="F556">
        <f>+F493</f>
        <v>0.001</v>
      </c>
      <c r="G556">
        <f t="shared" si="118"/>
        <v>-0.001</v>
      </c>
      <c r="H556">
        <f>+H493</f>
        <v>0.001</v>
      </c>
      <c r="I556">
        <f>+I493</f>
        <v>0.001</v>
      </c>
      <c r="J556">
        <f>+J493</f>
        <v>0.001</v>
      </c>
      <c r="K556">
        <f t="shared" si="120"/>
        <v>-0.001</v>
      </c>
      <c r="L556">
        <f>+L493</f>
        <v>0.001</v>
      </c>
      <c r="M556">
        <f>+M493</f>
        <v>0.001</v>
      </c>
      <c r="N556">
        <f>+N493</f>
        <v>0.001</v>
      </c>
      <c r="O556">
        <f t="shared" si="122"/>
        <v>-0.001</v>
      </c>
    </row>
    <row r="557" spans="3:15" ht="12.75">
      <c r="C557" t="s">
        <v>548</v>
      </c>
      <c r="D557">
        <f aca="true" t="shared" si="129" ref="D557:O557">SUBTOTAL(9,D543:D556)</f>
        <v>0.012000000000000004</v>
      </c>
      <c r="E557">
        <f t="shared" si="129"/>
        <v>0.012000000000000004</v>
      </c>
      <c r="F557">
        <f t="shared" si="129"/>
        <v>0.012000000000000004</v>
      </c>
      <c r="G557">
        <f t="shared" si="129"/>
        <v>-0.012000000000000004</v>
      </c>
      <c r="H557">
        <f t="shared" si="129"/>
        <v>0.012000000000000004</v>
      </c>
      <c r="I557">
        <f t="shared" si="129"/>
        <v>0.012000000000000004</v>
      </c>
      <c r="J557">
        <f t="shared" si="129"/>
        <v>0.012000000000000004</v>
      </c>
      <c r="K557">
        <f t="shared" si="129"/>
        <v>-0.012000000000000004</v>
      </c>
      <c r="L557">
        <f t="shared" si="129"/>
        <v>0.012000000000000004</v>
      </c>
      <c r="M557">
        <f t="shared" si="129"/>
        <v>0.012000000000000004</v>
      </c>
      <c r="N557">
        <f t="shared" si="129"/>
        <v>0.012000000000000004</v>
      </c>
      <c r="O557">
        <f t="shared" si="129"/>
        <v>-0.012000000000000004</v>
      </c>
    </row>
    <row r="558" spans="3:15" ht="12.75">
      <c r="C558" t="str">
        <f>+$P$379</f>
        <v>Other Power Supply Expenses</v>
      </c>
      <c r="D558">
        <f>+D478</f>
        <v>0.001</v>
      </c>
      <c r="E558">
        <f>+E478</f>
        <v>0.001</v>
      </c>
      <c r="F558">
        <f>+F478</f>
        <v>0.001</v>
      </c>
      <c r="G558">
        <f aca="true" t="shared" si="130" ref="G558:G563">+D558-E558-F558</f>
        <v>-0.001</v>
      </c>
      <c r="H558">
        <f>+H478</f>
        <v>0.001</v>
      </c>
      <c r="I558">
        <f>+I478</f>
        <v>0.001</v>
      </c>
      <c r="J558">
        <f>+J478</f>
        <v>0.001</v>
      </c>
      <c r="K558">
        <f aca="true" t="shared" si="131" ref="K558:K563">+H558-I558-J558</f>
        <v>-0.001</v>
      </c>
      <c r="L558">
        <f>+L478</f>
        <v>0.001</v>
      </c>
      <c r="M558">
        <f>+M478</f>
        <v>0.001</v>
      </c>
      <c r="N558">
        <f>+N478</f>
        <v>0.001</v>
      </c>
      <c r="O558">
        <f aca="true" t="shared" si="132" ref="O558:O563">+L558-M558-N558</f>
        <v>-0.001</v>
      </c>
    </row>
    <row r="559" spans="3:15" ht="12.75">
      <c r="C559" t="str">
        <f>+$P$419</f>
        <v>Other Amortization - Unclassified</v>
      </c>
      <c r="D559">
        <f aca="true" t="shared" si="133" ref="D559:F561">+D490</f>
        <v>0.001</v>
      </c>
      <c r="E559">
        <f t="shared" si="133"/>
        <v>0.001</v>
      </c>
      <c r="F559">
        <f t="shared" si="133"/>
        <v>0.001</v>
      </c>
      <c r="G559">
        <f t="shared" si="130"/>
        <v>-0.001</v>
      </c>
      <c r="H559">
        <f aca="true" t="shared" si="134" ref="H559:J561">+H490</f>
        <v>0.001</v>
      </c>
      <c r="I559">
        <f t="shared" si="134"/>
        <v>0.001</v>
      </c>
      <c r="J559">
        <f t="shared" si="134"/>
        <v>0.001</v>
      </c>
      <c r="K559">
        <f t="shared" si="131"/>
        <v>-0.001</v>
      </c>
      <c r="L559">
        <f aca="true" t="shared" si="135" ref="L559:N561">+L490</f>
        <v>0.001</v>
      </c>
      <c r="M559">
        <f t="shared" si="135"/>
        <v>0.001</v>
      </c>
      <c r="N559">
        <f t="shared" si="135"/>
        <v>0.001</v>
      </c>
      <c r="O559">
        <f t="shared" si="132"/>
        <v>-0.001</v>
      </c>
    </row>
    <row r="560" spans="3:15" ht="12.75">
      <c r="C560" t="str">
        <f>+$P$424</f>
        <v>Interest Expense - Unclassifed</v>
      </c>
      <c r="D560">
        <f t="shared" si="133"/>
        <v>0.001</v>
      </c>
      <c r="E560">
        <f t="shared" si="133"/>
        <v>0.001</v>
      </c>
      <c r="F560">
        <f t="shared" si="133"/>
        <v>0.001</v>
      </c>
      <c r="G560">
        <f t="shared" si="130"/>
        <v>-0.001</v>
      </c>
      <c r="H560">
        <f t="shared" si="134"/>
        <v>0.001</v>
      </c>
      <c r="I560">
        <f t="shared" si="134"/>
        <v>0.001</v>
      </c>
      <c r="J560">
        <f t="shared" si="134"/>
        <v>0.001</v>
      </c>
      <c r="K560">
        <f t="shared" si="131"/>
        <v>-0.001</v>
      </c>
      <c r="L560">
        <f t="shared" si="135"/>
        <v>0.001</v>
      </c>
      <c r="M560">
        <f t="shared" si="135"/>
        <v>0.001</v>
      </c>
      <c r="N560">
        <f t="shared" si="135"/>
        <v>0.001</v>
      </c>
      <c r="O560">
        <f t="shared" si="132"/>
        <v>-0.001</v>
      </c>
    </row>
    <row r="561" spans="3:15" ht="12.75">
      <c r="C561" t="str">
        <f>+$P$435</f>
        <v>Income Tax Expense - Unclassified</v>
      </c>
      <c r="D561">
        <f t="shared" si="133"/>
        <v>0.001</v>
      </c>
      <c r="E561">
        <f t="shared" si="133"/>
        <v>0.001</v>
      </c>
      <c r="F561">
        <f t="shared" si="133"/>
        <v>0.001</v>
      </c>
      <c r="G561">
        <f t="shared" si="130"/>
        <v>-0.001</v>
      </c>
      <c r="H561">
        <f t="shared" si="134"/>
        <v>0.001</v>
      </c>
      <c r="I561">
        <f t="shared" si="134"/>
        <v>0.001</v>
      </c>
      <c r="J561">
        <f t="shared" si="134"/>
        <v>0.001</v>
      </c>
      <c r="K561">
        <f t="shared" si="131"/>
        <v>-0.001</v>
      </c>
      <c r="L561">
        <f t="shared" si="135"/>
        <v>0.001</v>
      </c>
      <c r="M561">
        <f t="shared" si="135"/>
        <v>0.001</v>
      </c>
      <c r="N561">
        <f t="shared" si="135"/>
        <v>0.001</v>
      </c>
      <c r="O561">
        <f t="shared" si="132"/>
        <v>-0.001</v>
      </c>
    </row>
    <row r="562" spans="3:15" ht="12.75">
      <c r="C562" t="str">
        <f>+$P$283</f>
        <v>Non-Distribution Expenses</v>
      </c>
      <c r="D562">
        <f aca="true" t="shared" si="136" ref="D562:F563">+D494</f>
        <v>0.001</v>
      </c>
      <c r="E562">
        <f t="shared" si="136"/>
        <v>0.001</v>
      </c>
      <c r="F562">
        <f t="shared" si="136"/>
        <v>0.001</v>
      </c>
      <c r="G562">
        <f>+D562-E562-F562</f>
        <v>-0.001</v>
      </c>
      <c r="H562">
        <f aca="true" t="shared" si="137" ref="H562:J563">+H494</f>
        <v>0.001</v>
      </c>
      <c r="I562">
        <f t="shared" si="137"/>
        <v>0.001</v>
      </c>
      <c r="J562">
        <f t="shared" si="137"/>
        <v>0.001</v>
      </c>
      <c r="K562">
        <f>+H562-I562-J562</f>
        <v>-0.001</v>
      </c>
      <c r="L562">
        <f aca="true" t="shared" si="138" ref="L562:N563">+L494</f>
        <v>0.001</v>
      </c>
      <c r="M562">
        <f t="shared" si="138"/>
        <v>0.001</v>
      </c>
      <c r="N562">
        <f t="shared" si="138"/>
        <v>0.001</v>
      </c>
      <c r="O562">
        <f>+L562-M562-N562</f>
        <v>-0.001</v>
      </c>
    </row>
    <row r="563" spans="3:15" ht="12.75">
      <c r="C563" t="str">
        <f>+$P$441</f>
        <v>Unclassified Expenses</v>
      </c>
      <c r="D563">
        <f t="shared" si="136"/>
        <v>0.001</v>
      </c>
      <c r="E563">
        <f t="shared" si="136"/>
        <v>0.001</v>
      </c>
      <c r="F563">
        <f t="shared" si="136"/>
        <v>0.001</v>
      </c>
      <c r="G563">
        <f t="shared" si="130"/>
        <v>-0.001</v>
      </c>
      <c r="H563">
        <f t="shared" si="137"/>
        <v>0.001</v>
      </c>
      <c r="I563">
        <f t="shared" si="137"/>
        <v>0.001</v>
      </c>
      <c r="J563">
        <f t="shared" si="137"/>
        <v>0.001</v>
      </c>
      <c r="K563">
        <f t="shared" si="131"/>
        <v>-0.001</v>
      </c>
      <c r="L563">
        <f t="shared" si="138"/>
        <v>0.001</v>
      </c>
      <c r="M563">
        <f t="shared" si="138"/>
        <v>0.001</v>
      </c>
      <c r="N563">
        <f t="shared" si="138"/>
        <v>0.001</v>
      </c>
      <c r="O563">
        <f t="shared" si="132"/>
        <v>-0.001</v>
      </c>
    </row>
    <row r="564" spans="3:15" ht="12.75">
      <c r="C564" t="s">
        <v>549</v>
      </c>
      <c r="D564">
        <f aca="true" t="shared" si="139" ref="D564:O564">SUBTOTAL(9,D558:D563)</f>
        <v>0.006</v>
      </c>
      <c r="E564">
        <f t="shared" si="139"/>
        <v>0.006</v>
      </c>
      <c r="F564">
        <f t="shared" si="139"/>
        <v>0.006</v>
      </c>
      <c r="G564">
        <f t="shared" si="139"/>
        <v>-0.006</v>
      </c>
      <c r="H564">
        <f t="shared" si="139"/>
        <v>0.006</v>
      </c>
      <c r="I564">
        <f t="shared" si="139"/>
        <v>0.006</v>
      </c>
      <c r="J564">
        <f t="shared" si="139"/>
        <v>0.006</v>
      </c>
      <c r="K564">
        <f t="shared" si="139"/>
        <v>-0.006</v>
      </c>
      <c r="L564">
        <f t="shared" si="139"/>
        <v>0.006</v>
      </c>
      <c r="M564">
        <f t="shared" si="139"/>
        <v>0.006</v>
      </c>
      <c r="N564">
        <f t="shared" si="139"/>
        <v>0.006</v>
      </c>
      <c r="O564">
        <f t="shared" si="139"/>
        <v>-0.006</v>
      </c>
    </row>
    <row r="565" spans="3:16" ht="12.75">
      <c r="C565" t="s">
        <v>550</v>
      </c>
      <c r="D565">
        <f aca="true" t="shared" si="140" ref="D565:O565">SUBTOTAL(9,D503:D564)</f>
        <v>0.04300000000000003</v>
      </c>
      <c r="E565">
        <f t="shared" si="140"/>
        <v>0.04300000000000003</v>
      </c>
      <c r="F565">
        <f t="shared" si="140"/>
        <v>0.04300000000000003</v>
      </c>
      <c r="G565">
        <f t="shared" si="140"/>
        <v>-0.04300000000000003</v>
      </c>
      <c r="H565">
        <f t="shared" si="140"/>
        <v>0.04300000000000003</v>
      </c>
      <c r="I565">
        <f t="shared" si="140"/>
        <v>0.04300000000000003</v>
      </c>
      <c r="J565">
        <f t="shared" si="140"/>
        <v>0.04300000000000003</v>
      </c>
      <c r="K565">
        <f t="shared" si="140"/>
        <v>-0.04300000000000003</v>
      </c>
      <c r="L565">
        <f t="shared" si="140"/>
        <v>0.04300000000000003</v>
      </c>
      <c r="M565">
        <f t="shared" si="140"/>
        <v>0.04300000000000003</v>
      </c>
      <c r="N565">
        <f t="shared" si="140"/>
        <v>0.04300000000000003</v>
      </c>
      <c r="O565">
        <f t="shared" si="140"/>
        <v>-0.04300000000000003</v>
      </c>
      <c r="P565" t="s">
        <v>531</v>
      </c>
    </row>
    <row r="566" spans="4:16" ht="12.75">
      <c r="D566">
        <f aca="true" t="shared" si="141" ref="D566:O566">+D565-D496</f>
        <v>0</v>
      </c>
      <c r="E566">
        <f t="shared" si="141"/>
        <v>0</v>
      </c>
      <c r="F566">
        <f t="shared" si="141"/>
        <v>0</v>
      </c>
      <c r="G566">
        <f t="shared" si="141"/>
        <v>0</v>
      </c>
      <c r="H566">
        <f t="shared" si="141"/>
        <v>0</v>
      </c>
      <c r="I566">
        <f t="shared" si="141"/>
        <v>0</v>
      </c>
      <c r="J566">
        <f t="shared" si="141"/>
        <v>0</v>
      </c>
      <c r="K566">
        <f t="shared" si="141"/>
        <v>0</v>
      </c>
      <c r="L566">
        <f t="shared" si="141"/>
        <v>0</v>
      </c>
      <c r="M566">
        <f t="shared" si="141"/>
        <v>0</v>
      </c>
      <c r="N566">
        <f t="shared" si="141"/>
        <v>0</v>
      </c>
      <c r="O566">
        <f t="shared" si="141"/>
        <v>0</v>
      </c>
      <c r="P566" t="s">
        <v>532</v>
      </c>
    </row>
    <row r="567" spans="6:15" ht="12.75">
      <c r="F567" t="s">
        <v>495</v>
      </c>
      <c r="G567">
        <f>-D565+E565+F565+G565</f>
        <v>0</v>
      </c>
      <c r="J567" t="s">
        <v>495</v>
      </c>
      <c r="K567">
        <f>-H565+I565+J565+K565</f>
        <v>0</v>
      </c>
      <c r="N567" t="s">
        <v>495</v>
      </c>
      <c r="O567">
        <f>-L565+M565+N565+O565</f>
        <v>0</v>
      </c>
    </row>
    <row r="568" ht="12.75">
      <c r="B568" t="s">
        <v>551</v>
      </c>
    </row>
    <row r="569" ht="12.75">
      <c r="B569" t="s">
        <v>552</v>
      </c>
    </row>
    <row r="570" spans="3:12" ht="12.75">
      <c r="C570" t="str">
        <f>+$P$304</f>
        <v>Power Supply Expenses (Working Capital)</v>
      </c>
      <c r="D570">
        <f>+D477</f>
        <v>0.001</v>
      </c>
      <c r="H570">
        <f>+H477</f>
        <v>0.001</v>
      </c>
      <c r="L570">
        <f>+L477</f>
        <v>0.001</v>
      </c>
    </row>
    <row r="571" spans="3:12" ht="12.75">
      <c r="C571" t="s">
        <v>553</v>
      </c>
      <c r="D571">
        <f>SUBTOTAL(9,D570:D570)</f>
        <v>0.001</v>
      </c>
      <c r="H571">
        <f>SUBTOTAL(9,H570:H570)</f>
        <v>0.001</v>
      </c>
      <c r="L571">
        <f>SUBTOTAL(9,L570:L570)</f>
        <v>0.001</v>
      </c>
    </row>
    <row r="572" ht="12.75">
      <c r="B572" t="s">
        <v>554</v>
      </c>
    </row>
    <row r="573" spans="3:12" ht="12.75">
      <c r="C573" t="str">
        <f>+$P$334</f>
        <v>Operation (Working Capital)</v>
      </c>
      <c r="D573">
        <f>+D479</f>
        <v>0.001</v>
      </c>
      <c r="H573">
        <f>+H479</f>
        <v>0.001</v>
      </c>
      <c r="L573">
        <f>+L479</f>
        <v>0.001</v>
      </c>
    </row>
    <row r="574" spans="3:12" ht="12.75">
      <c r="C574" t="str">
        <f>+$P$358</f>
        <v>Maintenance (Working Capital)</v>
      </c>
      <c r="D574">
        <f>+D480</f>
        <v>0.001</v>
      </c>
      <c r="H574">
        <f>+H480</f>
        <v>0.001</v>
      </c>
      <c r="L574">
        <f>+L480</f>
        <v>0.001</v>
      </c>
    </row>
    <row r="575" spans="3:12" ht="12.75">
      <c r="C575" t="str">
        <f>+$P$382</f>
        <v>Billing and Collection (Working Capital)</v>
      </c>
      <c r="D575">
        <f>+D481</f>
        <v>0.001</v>
      </c>
      <c r="H575">
        <f>+H481</f>
        <v>0.001</v>
      </c>
      <c r="L575">
        <f>+L481</f>
        <v>0.001</v>
      </c>
    </row>
    <row r="576" spans="3:12" ht="12.75">
      <c r="C576" t="str">
        <f>+$P$390</f>
        <v>Community Relations (Working Capital)</v>
      </c>
      <c r="D576">
        <f>+D482</f>
        <v>0.001</v>
      </c>
      <c r="H576">
        <f>+H482</f>
        <v>0.001</v>
      </c>
      <c r="L576">
        <f>+L482</f>
        <v>0.001</v>
      </c>
    </row>
    <row r="577" spans="3:12" ht="12.75">
      <c r="C577" t="str">
        <f>+$P$392</f>
        <v>Community Relations - CDM (Working Capital)</v>
      </c>
      <c r="D577">
        <f>+D483</f>
        <v>0.001</v>
      </c>
      <c r="H577">
        <f>+H483</f>
        <v>0.001</v>
      </c>
      <c r="L577">
        <f>+L483</f>
        <v>0.001</v>
      </c>
    </row>
    <row r="578" ht="12.75">
      <c r="C578" t="s">
        <v>555</v>
      </c>
    </row>
    <row r="579" spans="3:12" ht="12.75">
      <c r="C579" t="str">
        <f>+$P$399</f>
        <v>Administrative and General Expenses (Working Capital)</v>
      </c>
      <c r="D579">
        <f>+D484</f>
        <v>0.001</v>
      </c>
      <c r="H579">
        <f>+H484</f>
        <v>0.001</v>
      </c>
      <c r="L579">
        <f>+L484</f>
        <v>0.001</v>
      </c>
    </row>
    <row r="580" spans="3:12" ht="12.75">
      <c r="C580" t="str">
        <f>+$P$405</f>
        <v>Insurance Expense (Working Capital)</v>
      </c>
      <c r="D580">
        <f>+D485</f>
        <v>0.001</v>
      </c>
      <c r="H580">
        <f>+H485</f>
        <v>0.001</v>
      </c>
      <c r="L580">
        <f>+L485</f>
        <v>0.001</v>
      </c>
    </row>
    <row r="581" spans="3:12" ht="12.75">
      <c r="C581" t="str">
        <f>+$P$388</f>
        <v>Bad Debt Expense (Working Capital)</v>
      </c>
      <c r="D581">
        <f>+D486</f>
        <v>0.001</v>
      </c>
      <c r="H581">
        <f>+H486</f>
        <v>0.001</v>
      </c>
      <c r="L581">
        <f>+L486</f>
        <v>0.001</v>
      </c>
    </row>
    <row r="582" spans="3:12" ht="12.75">
      <c r="C582" t="str">
        <f>+$P$397</f>
        <v>Advertising Expenses</v>
      </c>
      <c r="D582">
        <f>+D487</f>
        <v>0.001</v>
      </c>
      <c r="H582">
        <f>+H487</f>
        <v>0.001</v>
      </c>
      <c r="L582">
        <f>+L487</f>
        <v>0.001</v>
      </c>
    </row>
    <row r="583" spans="3:12" ht="12.75">
      <c r="C583" t="str">
        <f>+$P$437</f>
        <v>Charitable Contributions</v>
      </c>
      <c r="D583">
        <f>+D488</f>
        <v>0.001</v>
      </c>
      <c r="H583">
        <f>+H488</f>
        <v>0.001</v>
      </c>
      <c r="L583">
        <f>+L488</f>
        <v>0.001</v>
      </c>
    </row>
    <row r="584" spans="3:12" ht="12.75">
      <c r="C584" t="str">
        <f>+$P$395</f>
        <v>Other Distribution Expenses</v>
      </c>
      <c r="D584">
        <f>+D493</f>
        <v>0.001</v>
      </c>
      <c r="H584">
        <f>+H493</f>
        <v>0.001</v>
      </c>
      <c r="L584">
        <f>+L493</f>
        <v>0.001</v>
      </c>
    </row>
    <row r="585" spans="3:12" ht="12.75">
      <c r="C585" t="s">
        <v>556</v>
      </c>
      <c r="D585">
        <f>SUBTOTAL(9,D572:D584)</f>
        <v>0.011000000000000003</v>
      </c>
      <c r="H585">
        <f>SUBTOTAL(9,H572:H584)</f>
        <v>0.011000000000000003</v>
      </c>
      <c r="L585">
        <f>SUBTOTAL(9,L572:L584)</f>
        <v>0.011000000000000003</v>
      </c>
    </row>
    <row r="587" spans="3:12" ht="12.75">
      <c r="C587" t="s">
        <v>557</v>
      </c>
      <c r="D587">
        <f>SUBTOTAL(9,D569:D585)</f>
        <v>0.012000000000000004</v>
      </c>
      <c r="H587">
        <f>SUBTOTAL(9,H569:H585)</f>
        <v>0.012000000000000004</v>
      </c>
      <c r="L587">
        <f>SUBTOTAL(9,L569:L585)</f>
        <v>0.012000000000000004</v>
      </c>
    </row>
    <row r="588" spans="3:12" ht="12.75">
      <c r="C588" t="str">
        <f>+$P$312</f>
        <v>Other Power Supply Expenses</v>
      </c>
      <c r="D588">
        <f>+D478</f>
        <v>0.001</v>
      </c>
      <c r="H588">
        <f>+H478</f>
        <v>0.001</v>
      </c>
      <c r="L588">
        <f>+L478</f>
        <v>0.001</v>
      </c>
    </row>
    <row r="589" spans="3:12" ht="12.75">
      <c r="C589" t="str">
        <f>+$P$416</f>
        <v>Amortization of Assets</v>
      </c>
      <c r="D589">
        <f>+D489</f>
        <v>0.001</v>
      </c>
      <c r="H589">
        <f>+H489</f>
        <v>0.001</v>
      </c>
      <c r="L589">
        <f>+L489</f>
        <v>0.001</v>
      </c>
    </row>
    <row r="590" spans="3:12" ht="12.75">
      <c r="C590" t="str">
        <f>+$P$419</f>
        <v>Other Amortization - Unclassified</v>
      </c>
      <c r="D590">
        <f>+D490</f>
        <v>0.001</v>
      </c>
      <c r="H590">
        <f>+H490</f>
        <v>0.001</v>
      </c>
      <c r="L590">
        <f>+L490</f>
        <v>0.001</v>
      </c>
    </row>
    <row r="591" spans="3:12" ht="12.75">
      <c r="C591" t="str">
        <f>+$P$424</f>
        <v>Interest Expense - Unclassifed</v>
      </c>
      <c r="D591">
        <f>+D491</f>
        <v>0.001</v>
      </c>
      <c r="H591">
        <f>+H491</f>
        <v>0.001</v>
      </c>
      <c r="L591">
        <f>+L491</f>
        <v>0.001</v>
      </c>
    </row>
    <row r="592" spans="3:12" ht="12.75">
      <c r="C592" t="str">
        <f>+$P$435</f>
        <v>Income Tax Expense - Unclassified</v>
      </c>
      <c r="D592">
        <f>+D492</f>
        <v>0.001</v>
      </c>
      <c r="H592">
        <f>+H492</f>
        <v>0.001</v>
      </c>
      <c r="L592">
        <f>+L492</f>
        <v>0.001</v>
      </c>
    </row>
    <row r="593" spans="3:12" ht="12.75">
      <c r="C593" t="str">
        <f>+$P$283</f>
        <v>Non-Distribution Expenses</v>
      </c>
      <c r="D593">
        <f>+D494</f>
        <v>0.001</v>
      </c>
      <c r="H593">
        <f>+H494</f>
        <v>0.001</v>
      </c>
      <c r="L593">
        <f>+L494</f>
        <v>0.001</v>
      </c>
    </row>
    <row r="594" spans="3:12" ht="12.75">
      <c r="C594" t="str">
        <f>+$P$441</f>
        <v>Unclassified Expenses</v>
      </c>
      <c r="D594">
        <f>+D495</f>
        <v>0.001</v>
      </c>
      <c r="H594">
        <f>+H495</f>
        <v>0.001</v>
      </c>
      <c r="L594">
        <f>+L495</f>
        <v>0.001</v>
      </c>
    </row>
    <row r="595" spans="3:12" ht="12.75">
      <c r="C595" t="s">
        <v>558</v>
      </c>
      <c r="D595">
        <f>+D585+SUM(D588:D594)</f>
        <v>0.018000000000000002</v>
      </c>
      <c r="H595">
        <f>+H585+SUM(H588:H594)</f>
        <v>0.018000000000000002</v>
      </c>
      <c r="L595">
        <f>+L585+SUM(L588:L594)</f>
        <v>0.018000000000000002</v>
      </c>
    </row>
    <row r="596" spans="4:16" ht="12.75">
      <c r="D596">
        <f>+D557+D564-D595</f>
        <v>0</v>
      </c>
      <c r="H596">
        <f>+H557+H564-H595</f>
        <v>0</v>
      </c>
      <c r="L596">
        <f>+L557+L564-L595</f>
        <v>0</v>
      </c>
      <c r="P596" t="s">
        <v>532</v>
      </c>
    </row>
    <row r="598" ht="12.75">
      <c r="A598" t="s">
        <v>559</v>
      </c>
    </row>
    <row r="600" ht="12.75">
      <c r="B600" t="s">
        <v>496</v>
      </c>
    </row>
    <row r="602" spans="3:15" ht="12.75">
      <c r="C602" t="s">
        <v>459</v>
      </c>
      <c r="D602">
        <f aca="true" t="shared" si="142" ref="D602:D644">SUMIF($P$17:$P$446,$C602,D$17:D$446)+0.001</f>
        <v>0.001</v>
      </c>
      <c r="E602">
        <f aca="true" t="shared" si="143" ref="E602:F644">SUMIF($P$17:$P$446,$C602,E$17:E$446)+0.001</f>
        <v>0.001</v>
      </c>
      <c r="F602">
        <f t="shared" si="143"/>
        <v>0.001</v>
      </c>
      <c r="G602">
        <f>+D602-E602-F602</f>
        <v>-0.001</v>
      </c>
      <c r="H602">
        <f aca="true" t="shared" si="144" ref="H602:J644">SUMIF($P$17:$P$446,$C602,H$17:H$446)+0.001</f>
        <v>0.001</v>
      </c>
      <c r="I602">
        <f t="shared" si="144"/>
        <v>0.001</v>
      </c>
      <c r="J602">
        <f t="shared" si="144"/>
        <v>0.001</v>
      </c>
      <c r="K602">
        <f>+H602-I602-J602</f>
        <v>-0.001</v>
      </c>
      <c r="L602">
        <f aca="true" t="shared" si="145" ref="L602:N644">SUMIF($P$17:$P$446,$C602,L$17:L$446)+0.001</f>
        <v>0.001</v>
      </c>
      <c r="M602">
        <f t="shared" si="145"/>
        <v>0.001</v>
      </c>
      <c r="N602">
        <f t="shared" si="145"/>
        <v>0.001</v>
      </c>
      <c r="O602">
        <f>+L602-M602-N602</f>
        <v>-0.001</v>
      </c>
    </row>
    <row r="603" spans="3:15" ht="12.75">
      <c r="C603" t="s">
        <v>460</v>
      </c>
      <c r="D603">
        <f t="shared" si="142"/>
        <v>0.001</v>
      </c>
      <c r="E603">
        <f t="shared" si="143"/>
        <v>0.001</v>
      </c>
      <c r="F603">
        <f t="shared" si="143"/>
        <v>0.001</v>
      </c>
      <c r="G603">
        <f aca="true" t="shared" si="146" ref="G603:G631">+D603-E603-F603</f>
        <v>-0.001</v>
      </c>
      <c r="H603">
        <f t="shared" si="144"/>
        <v>0.001</v>
      </c>
      <c r="I603">
        <f t="shared" si="144"/>
        <v>0.001</v>
      </c>
      <c r="J603">
        <f t="shared" si="144"/>
        <v>0.001</v>
      </c>
      <c r="K603">
        <f aca="true" t="shared" si="147" ref="K603:K631">+H603-I603-J603</f>
        <v>-0.001</v>
      </c>
      <c r="L603">
        <f t="shared" si="145"/>
        <v>0.001</v>
      </c>
      <c r="M603">
        <f t="shared" si="145"/>
        <v>0.001</v>
      </c>
      <c r="N603">
        <f t="shared" si="145"/>
        <v>0.001</v>
      </c>
      <c r="O603">
        <f aca="true" t="shared" si="148" ref="O603:O631">+L603-M603-N603</f>
        <v>-0.001</v>
      </c>
    </row>
    <row r="604" spans="3:15" ht="12.75">
      <c r="C604" t="s">
        <v>461</v>
      </c>
      <c r="D604">
        <f t="shared" si="142"/>
        <v>0.001</v>
      </c>
      <c r="E604">
        <f t="shared" si="143"/>
        <v>0.001</v>
      </c>
      <c r="F604">
        <f t="shared" si="143"/>
        <v>0.001</v>
      </c>
      <c r="G604">
        <f t="shared" si="146"/>
        <v>-0.001</v>
      </c>
      <c r="H604">
        <f t="shared" si="144"/>
        <v>0.001</v>
      </c>
      <c r="I604">
        <f t="shared" si="144"/>
        <v>0.001</v>
      </c>
      <c r="J604">
        <f t="shared" si="144"/>
        <v>0.001</v>
      </c>
      <c r="K604">
        <f t="shared" si="147"/>
        <v>-0.001</v>
      </c>
      <c r="L604">
        <f t="shared" si="145"/>
        <v>0.001</v>
      </c>
      <c r="M604">
        <f t="shared" si="145"/>
        <v>0.001</v>
      </c>
      <c r="N604">
        <f t="shared" si="145"/>
        <v>0.001</v>
      </c>
      <c r="O604">
        <f t="shared" si="148"/>
        <v>-0.001</v>
      </c>
    </row>
    <row r="605" spans="3:15" ht="12.75">
      <c r="C605" t="s">
        <v>462</v>
      </c>
      <c r="D605">
        <f t="shared" si="142"/>
        <v>0.001</v>
      </c>
      <c r="E605">
        <f t="shared" si="143"/>
        <v>0.001</v>
      </c>
      <c r="F605">
        <f t="shared" si="143"/>
        <v>0.001</v>
      </c>
      <c r="G605">
        <f t="shared" si="146"/>
        <v>-0.001</v>
      </c>
      <c r="H605">
        <f t="shared" si="144"/>
        <v>0.001</v>
      </c>
      <c r="I605">
        <f t="shared" si="144"/>
        <v>0.001</v>
      </c>
      <c r="J605">
        <f t="shared" si="144"/>
        <v>0.001</v>
      </c>
      <c r="K605">
        <f t="shared" si="147"/>
        <v>-0.001</v>
      </c>
      <c r="L605">
        <f t="shared" si="145"/>
        <v>0.001</v>
      </c>
      <c r="M605">
        <f t="shared" si="145"/>
        <v>0.001</v>
      </c>
      <c r="N605">
        <f t="shared" si="145"/>
        <v>0.001</v>
      </c>
      <c r="O605">
        <f t="shared" si="148"/>
        <v>-0.001</v>
      </c>
    </row>
    <row r="606" spans="3:15" ht="12.75">
      <c r="C606" t="s">
        <v>109</v>
      </c>
      <c r="D606">
        <f t="shared" si="142"/>
        <v>0.001</v>
      </c>
      <c r="E606">
        <f t="shared" si="143"/>
        <v>0.001</v>
      </c>
      <c r="F606">
        <f t="shared" si="143"/>
        <v>0.001</v>
      </c>
      <c r="G606">
        <f t="shared" si="146"/>
        <v>-0.001</v>
      </c>
      <c r="H606">
        <f t="shared" si="144"/>
        <v>0.001</v>
      </c>
      <c r="I606">
        <f t="shared" si="144"/>
        <v>0.001</v>
      </c>
      <c r="J606">
        <f t="shared" si="144"/>
        <v>0.001</v>
      </c>
      <c r="K606">
        <f t="shared" si="147"/>
        <v>-0.001</v>
      </c>
      <c r="L606">
        <f t="shared" si="145"/>
        <v>0.001</v>
      </c>
      <c r="M606">
        <f t="shared" si="145"/>
        <v>0.001</v>
      </c>
      <c r="N606">
        <f t="shared" si="145"/>
        <v>0.001</v>
      </c>
      <c r="O606">
        <f t="shared" si="148"/>
        <v>-0.001</v>
      </c>
    </row>
    <row r="607" spans="3:15" ht="12.75">
      <c r="C607" t="s">
        <v>463</v>
      </c>
      <c r="D607">
        <f t="shared" si="142"/>
        <v>0.001</v>
      </c>
      <c r="E607">
        <f t="shared" si="143"/>
        <v>0.001</v>
      </c>
      <c r="F607">
        <f t="shared" si="143"/>
        <v>0.001</v>
      </c>
      <c r="G607">
        <f t="shared" si="146"/>
        <v>-0.001</v>
      </c>
      <c r="H607">
        <f t="shared" si="144"/>
        <v>0.001</v>
      </c>
      <c r="I607">
        <f t="shared" si="144"/>
        <v>0.001</v>
      </c>
      <c r="J607">
        <f t="shared" si="144"/>
        <v>0.001</v>
      </c>
      <c r="K607">
        <f t="shared" si="147"/>
        <v>-0.001</v>
      </c>
      <c r="L607">
        <f t="shared" si="145"/>
        <v>0.001</v>
      </c>
      <c r="M607">
        <f t="shared" si="145"/>
        <v>0.001</v>
      </c>
      <c r="N607">
        <f t="shared" si="145"/>
        <v>0.001</v>
      </c>
      <c r="O607">
        <f t="shared" si="148"/>
        <v>-0.001</v>
      </c>
    </row>
    <row r="608" spans="3:15" ht="12.75">
      <c r="C608" t="s">
        <v>464</v>
      </c>
      <c r="D608">
        <f t="shared" si="142"/>
        <v>0.001</v>
      </c>
      <c r="E608">
        <f t="shared" si="143"/>
        <v>0.001</v>
      </c>
      <c r="F608">
        <f t="shared" si="143"/>
        <v>0.001</v>
      </c>
      <c r="G608">
        <f t="shared" si="146"/>
        <v>-0.001</v>
      </c>
      <c r="H608">
        <f t="shared" si="144"/>
        <v>0.001</v>
      </c>
      <c r="I608">
        <f t="shared" si="144"/>
        <v>0.001</v>
      </c>
      <c r="J608">
        <f t="shared" si="144"/>
        <v>0.001</v>
      </c>
      <c r="K608">
        <f t="shared" si="147"/>
        <v>-0.001</v>
      </c>
      <c r="L608">
        <f t="shared" si="145"/>
        <v>0.001</v>
      </c>
      <c r="M608">
        <f t="shared" si="145"/>
        <v>0.001</v>
      </c>
      <c r="N608">
        <f t="shared" si="145"/>
        <v>0.001</v>
      </c>
      <c r="O608">
        <f t="shared" si="148"/>
        <v>-0.001</v>
      </c>
    </row>
    <row r="609" spans="3:15" ht="12.75">
      <c r="C609" t="s">
        <v>465</v>
      </c>
      <c r="D609">
        <f t="shared" si="142"/>
        <v>0.001</v>
      </c>
      <c r="E609">
        <f t="shared" si="143"/>
        <v>0.001</v>
      </c>
      <c r="F609">
        <f t="shared" si="143"/>
        <v>0.001</v>
      </c>
      <c r="G609">
        <f t="shared" si="146"/>
        <v>-0.001</v>
      </c>
      <c r="H609">
        <f t="shared" si="144"/>
        <v>0.001</v>
      </c>
      <c r="I609">
        <f t="shared" si="144"/>
        <v>0.001</v>
      </c>
      <c r="J609">
        <f t="shared" si="144"/>
        <v>0.001</v>
      </c>
      <c r="K609">
        <f t="shared" si="147"/>
        <v>-0.001</v>
      </c>
      <c r="L609">
        <f t="shared" si="145"/>
        <v>0.001</v>
      </c>
      <c r="M609">
        <f t="shared" si="145"/>
        <v>0.001</v>
      </c>
      <c r="N609">
        <f t="shared" si="145"/>
        <v>0.001</v>
      </c>
      <c r="O609">
        <f t="shared" si="148"/>
        <v>-0.001</v>
      </c>
    </row>
    <row r="610" spans="3:15" ht="12.75">
      <c r="C610" t="s">
        <v>466</v>
      </c>
      <c r="D610">
        <f t="shared" si="142"/>
        <v>0.001</v>
      </c>
      <c r="E610">
        <f t="shared" si="143"/>
        <v>0.001</v>
      </c>
      <c r="F610">
        <f t="shared" si="143"/>
        <v>0.001</v>
      </c>
      <c r="G610">
        <f t="shared" si="146"/>
        <v>-0.001</v>
      </c>
      <c r="H610">
        <f t="shared" si="144"/>
        <v>0.001</v>
      </c>
      <c r="I610">
        <f t="shared" si="144"/>
        <v>0.001</v>
      </c>
      <c r="J610">
        <f t="shared" si="144"/>
        <v>0.001</v>
      </c>
      <c r="K610">
        <f t="shared" si="147"/>
        <v>-0.001</v>
      </c>
      <c r="L610">
        <f t="shared" si="145"/>
        <v>0.001</v>
      </c>
      <c r="M610">
        <f t="shared" si="145"/>
        <v>0.001</v>
      </c>
      <c r="N610">
        <f t="shared" si="145"/>
        <v>0.001</v>
      </c>
      <c r="O610">
        <f t="shared" si="148"/>
        <v>-0.001</v>
      </c>
    </row>
    <row r="611" spans="3:15" ht="12.75">
      <c r="C611" t="s">
        <v>67</v>
      </c>
      <c r="D611">
        <f t="shared" si="142"/>
        <v>0.001</v>
      </c>
      <c r="E611">
        <f t="shared" si="143"/>
        <v>0.001</v>
      </c>
      <c r="F611">
        <f t="shared" si="143"/>
        <v>0.001</v>
      </c>
      <c r="G611">
        <f>+D611-E611-F611</f>
        <v>-0.001</v>
      </c>
      <c r="H611">
        <f t="shared" si="144"/>
        <v>0.001</v>
      </c>
      <c r="I611">
        <f t="shared" si="144"/>
        <v>0.001</v>
      </c>
      <c r="J611">
        <f t="shared" si="144"/>
        <v>0.001</v>
      </c>
      <c r="K611">
        <f>+H611-I611-J611</f>
        <v>-0.001</v>
      </c>
      <c r="L611">
        <f t="shared" si="145"/>
        <v>0.001</v>
      </c>
      <c r="M611">
        <f t="shared" si="145"/>
        <v>0.001</v>
      </c>
      <c r="N611">
        <f t="shared" si="145"/>
        <v>0.001</v>
      </c>
      <c r="O611">
        <f>+L611-M611-N611</f>
        <v>-0.001</v>
      </c>
    </row>
    <row r="612" spans="3:15" ht="12.75">
      <c r="C612" t="s">
        <v>458</v>
      </c>
      <c r="D612">
        <f t="shared" si="142"/>
        <v>0.001</v>
      </c>
      <c r="E612">
        <f t="shared" si="143"/>
        <v>0.001</v>
      </c>
      <c r="F612">
        <f t="shared" si="143"/>
        <v>0.001</v>
      </c>
      <c r="G612">
        <f t="shared" si="146"/>
        <v>-0.001</v>
      </c>
      <c r="H612">
        <f t="shared" si="144"/>
        <v>0.001</v>
      </c>
      <c r="I612">
        <f t="shared" si="144"/>
        <v>0.001</v>
      </c>
      <c r="J612">
        <f t="shared" si="144"/>
        <v>0.001</v>
      </c>
      <c r="K612">
        <f t="shared" si="147"/>
        <v>-0.001</v>
      </c>
      <c r="L612">
        <f t="shared" si="145"/>
        <v>0.001</v>
      </c>
      <c r="M612">
        <f t="shared" si="145"/>
        <v>0.001</v>
      </c>
      <c r="N612">
        <f t="shared" si="145"/>
        <v>0.001</v>
      </c>
      <c r="O612">
        <f t="shared" si="148"/>
        <v>-0.001</v>
      </c>
    </row>
    <row r="613" spans="3:15" ht="12.75">
      <c r="C613" t="s">
        <v>467</v>
      </c>
      <c r="D613">
        <f t="shared" si="142"/>
        <v>0.001</v>
      </c>
      <c r="E613">
        <f t="shared" si="143"/>
        <v>0.001</v>
      </c>
      <c r="F613">
        <f t="shared" si="143"/>
        <v>0.001</v>
      </c>
      <c r="G613">
        <f t="shared" si="146"/>
        <v>-0.001</v>
      </c>
      <c r="H613">
        <f t="shared" si="144"/>
        <v>0.001</v>
      </c>
      <c r="I613">
        <f t="shared" si="144"/>
        <v>0.001</v>
      </c>
      <c r="J613">
        <f t="shared" si="144"/>
        <v>0.001</v>
      </c>
      <c r="K613">
        <f t="shared" si="147"/>
        <v>-0.001</v>
      </c>
      <c r="L613">
        <f t="shared" si="145"/>
        <v>0.001</v>
      </c>
      <c r="M613">
        <f t="shared" si="145"/>
        <v>0.001</v>
      </c>
      <c r="N613">
        <f t="shared" si="145"/>
        <v>0.001</v>
      </c>
      <c r="O613">
        <f t="shared" si="148"/>
        <v>-0.001</v>
      </c>
    </row>
    <row r="614" spans="3:15" ht="12.75">
      <c r="C614" t="s">
        <v>468</v>
      </c>
      <c r="D614">
        <f t="shared" si="142"/>
        <v>0.001</v>
      </c>
      <c r="E614">
        <f t="shared" si="143"/>
        <v>0.001</v>
      </c>
      <c r="F614">
        <f t="shared" si="143"/>
        <v>0.001</v>
      </c>
      <c r="G614">
        <f>+D614-E614-F614</f>
        <v>-0.001</v>
      </c>
      <c r="H614">
        <f t="shared" si="144"/>
        <v>0.001</v>
      </c>
      <c r="I614">
        <f t="shared" si="144"/>
        <v>0.001</v>
      </c>
      <c r="J614">
        <f t="shared" si="144"/>
        <v>0.001</v>
      </c>
      <c r="K614">
        <f>+H614-I614-J614</f>
        <v>-0.001</v>
      </c>
      <c r="L614">
        <f t="shared" si="145"/>
        <v>0.001</v>
      </c>
      <c r="M614">
        <f t="shared" si="145"/>
        <v>0.001</v>
      </c>
      <c r="N614">
        <f t="shared" si="145"/>
        <v>0.001</v>
      </c>
      <c r="O614">
        <f>+L614-M614-N614</f>
        <v>-0.001</v>
      </c>
    </row>
    <row r="615" spans="3:15" ht="12.75">
      <c r="C615" t="s">
        <v>456</v>
      </c>
      <c r="D615">
        <f t="shared" si="142"/>
        <v>0.001</v>
      </c>
      <c r="E615">
        <f t="shared" si="143"/>
        <v>0.001</v>
      </c>
      <c r="F615">
        <f t="shared" si="143"/>
        <v>0.001</v>
      </c>
      <c r="G615">
        <f t="shared" si="146"/>
        <v>-0.001</v>
      </c>
      <c r="H615">
        <f t="shared" si="144"/>
        <v>0.001</v>
      </c>
      <c r="I615">
        <f t="shared" si="144"/>
        <v>0.001</v>
      </c>
      <c r="J615">
        <f t="shared" si="144"/>
        <v>0.001</v>
      </c>
      <c r="K615">
        <f t="shared" si="147"/>
        <v>-0.001</v>
      </c>
      <c r="L615">
        <f t="shared" si="145"/>
        <v>0.001</v>
      </c>
      <c r="M615">
        <f t="shared" si="145"/>
        <v>0.001</v>
      </c>
      <c r="N615">
        <f t="shared" si="145"/>
        <v>0.001</v>
      </c>
      <c r="O615">
        <f t="shared" si="148"/>
        <v>-0.001</v>
      </c>
    </row>
    <row r="616" spans="3:15" ht="12.75">
      <c r="C616" t="s">
        <v>451</v>
      </c>
      <c r="D616">
        <f t="shared" si="142"/>
        <v>0.001</v>
      </c>
      <c r="E616">
        <f t="shared" si="143"/>
        <v>0.001</v>
      </c>
      <c r="F616">
        <f t="shared" si="143"/>
        <v>0.001</v>
      </c>
      <c r="G616">
        <f t="shared" si="146"/>
        <v>-0.001</v>
      </c>
      <c r="H616">
        <f t="shared" si="144"/>
        <v>0.001</v>
      </c>
      <c r="I616">
        <f t="shared" si="144"/>
        <v>0.001</v>
      </c>
      <c r="J616">
        <f t="shared" si="144"/>
        <v>0.001</v>
      </c>
      <c r="K616">
        <f t="shared" si="147"/>
        <v>-0.001</v>
      </c>
      <c r="L616">
        <f t="shared" si="145"/>
        <v>0.001</v>
      </c>
      <c r="M616">
        <f t="shared" si="145"/>
        <v>0.001</v>
      </c>
      <c r="N616">
        <f t="shared" si="145"/>
        <v>0.001</v>
      </c>
      <c r="O616">
        <f t="shared" si="148"/>
        <v>-0.001</v>
      </c>
    </row>
    <row r="617" spans="3:15" ht="12.75">
      <c r="C617" t="s">
        <v>469</v>
      </c>
      <c r="D617">
        <f t="shared" si="142"/>
        <v>0.001</v>
      </c>
      <c r="E617">
        <f t="shared" si="143"/>
        <v>0.001</v>
      </c>
      <c r="F617">
        <f t="shared" si="143"/>
        <v>0.001</v>
      </c>
      <c r="G617">
        <f t="shared" si="146"/>
        <v>-0.001</v>
      </c>
      <c r="H617">
        <f t="shared" si="144"/>
        <v>0.001</v>
      </c>
      <c r="I617">
        <f t="shared" si="144"/>
        <v>0.001</v>
      </c>
      <c r="J617">
        <f t="shared" si="144"/>
        <v>0.001</v>
      </c>
      <c r="K617">
        <f t="shared" si="147"/>
        <v>-0.001</v>
      </c>
      <c r="L617">
        <f t="shared" si="145"/>
        <v>0.001</v>
      </c>
      <c r="M617">
        <f t="shared" si="145"/>
        <v>0.001</v>
      </c>
      <c r="N617">
        <f t="shared" si="145"/>
        <v>0.001</v>
      </c>
      <c r="O617">
        <f t="shared" si="148"/>
        <v>-0.001</v>
      </c>
    </row>
    <row r="618" spans="3:15" ht="12.75">
      <c r="C618" t="s">
        <v>470</v>
      </c>
      <c r="D618">
        <f t="shared" si="142"/>
        <v>0.001</v>
      </c>
      <c r="E618">
        <f t="shared" si="143"/>
        <v>0.001</v>
      </c>
      <c r="F618">
        <f t="shared" si="143"/>
        <v>0.001</v>
      </c>
      <c r="G618">
        <f t="shared" si="146"/>
        <v>-0.001</v>
      </c>
      <c r="H618">
        <f t="shared" si="144"/>
        <v>0.001</v>
      </c>
      <c r="I618">
        <f t="shared" si="144"/>
        <v>0.001</v>
      </c>
      <c r="J618">
        <f t="shared" si="144"/>
        <v>0.001</v>
      </c>
      <c r="K618">
        <f t="shared" si="147"/>
        <v>-0.001</v>
      </c>
      <c r="L618">
        <f t="shared" si="145"/>
        <v>0.001</v>
      </c>
      <c r="M618">
        <f t="shared" si="145"/>
        <v>0.001</v>
      </c>
      <c r="N618">
        <f t="shared" si="145"/>
        <v>0.001</v>
      </c>
      <c r="O618">
        <f t="shared" si="148"/>
        <v>-0.001</v>
      </c>
    </row>
    <row r="619" spans="3:15" ht="12.75">
      <c r="C619" t="str">
        <f>+$P$230</f>
        <v>Sales of Electricity</v>
      </c>
      <c r="D619">
        <f t="shared" si="142"/>
        <v>0.001</v>
      </c>
      <c r="E619">
        <f t="shared" si="143"/>
        <v>0.001</v>
      </c>
      <c r="F619">
        <f t="shared" si="143"/>
        <v>0.001</v>
      </c>
      <c r="G619">
        <f aca="true" t="shared" si="149" ref="G619:G625">+D619-E619-F619</f>
        <v>-0.001</v>
      </c>
      <c r="H619">
        <f t="shared" si="144"/>
        <v>0.001</v>
      </c>
      <c r="I619">
        <f t="shared" si="144"/>
        <v>0.001</v>
      </c>
      <c r="J619">
        <f t="shared" si="144"/>
        <v>0.001</v>
      </c>
      <c r="K619">
        <f aca="true" t="shared" si="150" ref="K619:K625">+H619-I619-J619</f>
        <v>-0.001</v>
      </c>
      <c r="L619">
        <f t="shared" si="145"/>
        <v>0.001</v>
      </c>
      <c r="M619">
        <f t="shared" si="145"/>
        <v>0.001</v>
      </c>
      <c r="N619">
        <f t="shared" si="145"/>
        <v>0.001</v>
      </c>
      <c r="O619">
        <f aca="true" t="shared" si="151" ref="O619:O625">+L619-M619-N619</f>
        <v>-0.001</v>
      </c>
    </row>
    <row r="620" spans="3:15" ht="12.75">
      <c r="C620" t="str">
        <f>+$P$246</f>
        <v>Distribution Services Revenue</v>
      </c>
      <c r="D620">
        <f t="shared" si="142"/>
        <v>0.001</v>
      </c>
      <c r="E620">
        <f t="shared" si="143"/>
        <v>0.001</v>
      </c>
      <c r="F620">
        <f t="shared" si="143"/>
        <v>0.001</v>
      </c>
      <c r="G620">
        <f t="shared" si="149"/>
        <v>-0.001</v>
      </c>
      <c r="H620">
        <f t="shared" si="144"/>
        <v>0.001</v>
      </c>
      <c r="I620">
        <f t="shared" si="144"/>
        <v>0.001</v>
      </c>
      <c r="J620">
        <f t="shared" si="144"/>
        <v>0.001</v>
      </c>
      <c r="K620">
        <f t="shared" si="150"/>
        <v>-0.001</v>
      </c>
      <c r="L620">
        <f t="shared" si="145"/>
        <v>0.001</v>
      </c>
      <c r="M620">
        <f t="shared" si="145"/>
        <v>0.001</v>
      </c>
      <c r="N620">
        <f t="shared" si="145"/>
        <v>0.001</v>
      </c>
      <c r="O620">
        <f t="shared" si="151"/>
        <v>-0.001</v>
      </c>
    </row>
    <row r="621" spans="3:15" ht="12.75">
      <c r="C621" t="str">
        <f>+$P$256</f>
        <v>Late Payment Charges</v>
      </c>
      <c r="D621">
        <f t="shared" si="142"/>
        <v>0.001</v>
      </c>
      <c r="E621">
        <f t="shared" si="143"/>
        <v>0.001</v>
      </c>
      <c r="F621">
        <f t="shared" si="143"/>
        <v>0.001</v>
      </c>
      <c r="G621">
        <f t="shared" si="149"/>
        <v>-0.001</v>
      </c>
      <c r="H621">
        <f t="shared" si="144"/>
        <v>0.001</v>
      </c>
      <c r="I621">
        <f t="shared" si="144"/>
        <v>0.001</v>
      </c>
      <c r="J621">
        <f t="shared" si="144"/>
        <v>0.001</v>
      </c>
      <c r="K621">
        <f t="shared" si="150"/>
        <v>-0.001</v>
      </c>
      <c r="L621">
        <f t="shared" si="145"/>
        <v>0.001</v>
      </c>
      <c r="M621">
        <f t="shared" si="145"/>
        <v>0.001</v>
      </c>
      <c r="N621">
        <f t="shared" si="145"/>
        <v>0.001</v>
      </c>
      <c r="O621">
        <f t="shared" si="151"/>
        <v>-0.001</v>
      </c>
    </row>
    <row r="622" spans="3:15" ht="12.75">
      <c r="C622" t="str">
        <f>+$P$258</f>
        <v>Specific Service Charges</v>
      </c>
      <c r="D622">
        <f t="shared" si="142"/>
        <v>0.001</v>
      </c>
      <c r="E622">
        <f t="shared" si="143"/>
        <v>0.001</v>
      </c>
      <c r="F622">
        <f t="shared" si="143"/>
        <v>0.001</v>
      </c>
      <c r="G622">
        <f t="shared" si="149"/>
        <v>-0.001</v>
      </c>
      <c r="H622">
        <f t="shared" si="144"/>
        <v>0.001</v>
      </c>
      <c r="I622">
        <f t="shared" si="144"/>
        <v>0.001</v>
      </c>
      <c r="J622">
        <f t="shared" si="144"/>
        <v>0.001</v>
      </c>
      <c r="K622">
        <f t="shared" si="150"/>
        <v>-0.001</v>
      </c>
      <c r="L622">
        <f t="shared" si="145"/>
        <v>0.001</v>
      </c>
      <c r="M622">
        <f t="shared" si="145"/>
        <v>0.001</v>
      </c>
      <c r="N622">
        <f t="shared" si="145"/>
        <v>0.001</v>
      </c>
      <c r="O622">
        <f t="shared" si="151"/>
        <v>-0.001</v>
      </c>
    </row>
    <row r="623" spans="3:15" ht="12.75">
      <c r="C623" t="str">
        <f>+$P$247</f>
        <v>Other Distribution Revenue</v>
      </c>
      <c r="D623">
        <f t="shared" si="142"/>
        <v>0.001</v>
      </c>
      <c r="E623">
        <f t="shared" si="143"/>
        <v>0.001</v>
      </c>
      <c r="F623">
        <f t="shared" si="143"/>
        <v>0.001</v>
      </c>
      <c r="G623">
        <f t="shared" si="149"/>
        <v>-0.001</v>
      </c>
      <c r="H623">
        <f t="shared" si="144"/>
        <v>0.001</v>
      </c>
      <c r="I623">
        <f t="shared" si="144"/>
        <v>0.001</v>
      </c>
      <c r="J623">
        <f t="shared" si="144"/>
        <v>0.001</v>
      </c>
      <c r="K623">
        <f t="shared" si="150"/>
        <v>-0.001</v>
      </c>
      <c r="L623">
        <f t="shared" si="145"/>
        <v>0.001</v>
      </c>
      <c r="M623">
        <f t="shared" si="145"/>
        <v>0.001</v>
      </c>
      <c r="N623">
        <f t="shared" si="145"/>
        <v>0.001</v>
      </c>
      <c r="O623">
        <f t="shared" si="151"/>
        <v>-0.001</v>
      </c>
    </row>
    <row r="624" spans="3:15" ht="12.75">
      <c r="C624" t="str">
        <f>+$P$250</f>
        <v>Other Revenue - Unclassified</v>
      </c>
      <c r="D624">
        <f t="shared" si="142"/>
        <v>0.001</v>
      </c>
      <c r="E624">
        <f t="shared" si="143"/>
        <v>0.001</v>
      </c>
      <c r="F624">
        <f t="shared" si="143"/>
        <v>0.001</v>
      </c>
      <c r="G624">
        <f>+D624-E624-F624</f>
        <v>-0.001</v>
      </c>
      <c r="H624">
        <f t="shared" si="144"/>
        <v>0.001</v>
      </c>
      <c r="I624">
        <f t="shared" si="144"/>
        <v>0.001</v>
      </c>
      <c r="J624">
        <f t="shared" si="144"/>
        <v>0.001</v>
      </c>
      <c r="K624">
        <f>+H624-I624-J624</f>
        <v>-0.001</v>
      </c>
      <c r="L624">
        <f t="shared" si="145"/>
        <v>0.001</v>
      </c>
      <c r="M624">
        <f t="shared" si="145"/>
        <v>0.001</v>
      </c>
      <c r="N624">
        <f t="shared" si="145"/>
        <v>0.001</v>
      </c>
      <c r="O624">
        <f>+L624-M624-N624</f>
        <v>-0.001</v>
      </c>
    </row>
    <row r="625" spans="3:15" ht="12.75">
      <c r="C625" t="str">
        <f>+$P$261</f>
        <v>Other Income &amp; Deductions</v>
      </c>
      <c r="D625">
        <f t="shared" si="142"/>
        <v>0.001</v>
      </c>
      <c r="E625">
        <f t="shared" si="143"/>
        <v>0.001</v>
      </c>
      <c r="F625">
        <f t="shared" si="143"/>
        <v>0.001</v>
      </c>
      <c r="G625">
        <f t="shared" si="149"/>
        <v>-0.001</v>
      </c>
      <c r="H625">
        <f t="shared" si="144"/>
        <v>0.001</v>
      </c>
      <c r="I625">
        <f t="shared" si="144"/>
        <v>0.001</v>
      </c>
      <c r="J625">
        <f t="shared" si="144"/>
        <v>0.001</v>
      </c>
      <c r="K625">
        <f t="shared" si="150"/>
        <v>-0.001</v>
      </c>
      <c r="L625">
        <f t="shared" si="145"/>
        <v>0.001</v>
      </c>
      <c r="M625">
        <f t="shared" si="145"/>
        <v>0.001</v>
      </c>
      <c r="N625">
        <f t="shared" si="145"/>
        <v>0.001</v>
      </c>
      <c r="O625">
        <f t="shared" si="151"/>
        <v>-0.001</v>
      </c>
    </row>
    <row r="626" spans="3:15" ht="12.75">
      <c r="C626" t="str">
        <f>+$P$304</f>
        <v>Power Supply Expenses (Working Capital)</v>
      </c>
      <c r="D626">
        <f t="shared" si="142"/>
        <v>0.001</v>
      </c>
      <c r="E626">
        <f t="shared" si="143"/>
        <v>0.001</v>
      </c>
      <c r="F626">
        <f t="shared" si="143"/>
        <v>0.001</v>
      </c>
      <c r="G626">
        <f t="shared" si="146"/>
        <v>-0.001</v>
      </c>
      <c r="H626">
        <f t="shared" si="144"/>
        <v>0.001</v>
      </c>
      <c r="I626">
        <f t="shared" si="144"/>
        <v>0.001</v>
      </c>
      <c r="J626">
        <f t="shared" si="144"/>
        <v>0.001</v>
      </c>
      <c r="K626">
        <f t="shared" si="147"/>
        <v>-0.001</v>
      </c>
      <c r="L626">
        <f t="shared" si="145"/>
        <v>0.001</v>
      </c>
      <c r="M626">
        <f t="shared" si="145"/>
        <v>0.001</v>
      </c>
      <c r="N626">
        <f t="shared" si="145"/>
        <v>0.001</v>
      </c>
      <c r="O626">
        <f t="shared" si="148"/>
        <v>-0.001</v>
      </c>
    </row>
    <row r="627" spans="3:15" ht="12.75">
      <c r="C627" t="str">
        <f>+$P$309</f>
        <v>Other Power Supply Expenses</v>
      </c>
      <c r="D627">
        <f t="shared" si="142"/>
        <v>0.001</v>
      </c>
      <c r="E627">
        <f t="shared" si="143"/>
        <v>0.001</v>
      </c>
      <c r="F627">
        <f t="shared" si="143"/>
        <v>0.001</v>
      </c>
      <c r="G627">
        <f>+D627-E627-F627</f>
        <v>-0.001</v>
      </c>
      <c r="H627">
        <f t="shared" si="144"/>
        <v>0.001</v>
      </c>
      <c r="I627">
        <f t="shared" si="144"/>
        <v>0.001</v>
      </c>
      <c r="J627">
        <f t="shared" si="144"/>
        <v>0.001</v>
      </c>
      <c r="K627">
        <f>+H627-I627-J627</f>
        <v>-0.001</v>
      </c>
      <c r="L627">
        <f t="shared" si="145"/>
        <v>0.001</v>
      </c>
      <c r="M627">
        <f t="shared" si="145"/>
        <v>0.001</v>
      </c>
      <c r="N627">
        <f t="shared" si="145"/>
        <v>0.001</v>
      </c>
      <c r="O627">
        <f>+L627-M627-N627</f>
        <v>-0.001</v>
      </c>
    </row>
    <row r="628" spans="3:15" ht="12.75">
      <c r="C628" t="str">
        <f>+$P$334</f>
        <v>Operation (Working Capital)</v>
      </c>
      <c r="D628">
        <f t="shared" si="142"/>
        <v>0.001</v>
      </c>
      <c r="E628">
        <f t="shared" si="143"/>
        <v>0.001</v>
      </c>
      <c r="F628">
        <f t="shared" si="143"/>
        <v>0.001</v>
      </c>
      <c r="G628">
        <f t="shared" si="146"/>
        <v>-0.001</v>
      </c>
      <c r="H628">
        <f t="shared" si="144"/>
        <v>0.001</v>
      </c>
      <c r="I628">
        <f t="shared" si="144"/>
        <v>0.001</v>
      </c>
      <c r="J628">
        <f t="shared" si="144"/>
        <v>0.001</v>
      </c>
      <c r="K628">
        <f t="shared" si="147"/>
        <v>-0.001</v>
      </c>
      <c r="L628">
        <f t="shared" si="145"/>
        <v>0.001</v>
      </c>
      <c r="M628">
        <f t="shared" si="145"/>
        <v>0.001</v>
      </c>
      <c r="N628">
        <f t="shared" si="145"/>
        <v>0.001</v>
      </c>
      <c r="O628">
        <f t="shared" si="148"/>
        <v>-0.001</v>
      </c>
    </row>
    <row r="629" spans="3:15" ht="12.75">
      <c r="C629" t="str">
        <f>+$P$359</f>
        <v>Maintenance (Working Capital)</v>
      </c>
      <c r="D629">
        <f t="shared" si="142"/>
        <v>0.001</v>
      </c>
      <c r="E629">
        <f t="shared" si="143"/>
        <v>0.001</v>
      </c>
      <c r="F629">
        <f t="shared" si="143"/>
        <v>0.001</v>
      </c>
      <c r="G629">
        <f t="shared" si="146"/>
        <v>-0.001</v>
      </c>
      <c r="H629">
        <f t="shared" si="144"/>
        <v>0.001</v>
      </c>
      <c r="I629">
        <f t="shared" si="144"/>
        <v>0.001</v>
      </c>
      <c r="J629">
        <f t="shared" si="144"/>
        <v>0.001</v>
      </c>
      <c r="K629">
        <f t="shared" si="147"/>
        <v>-0.001</v>
      </c>
      <c r="L629">
        <f t="shared" si="145"/>
        <v>0.001</v>
      </c>
      <c r="M629">
        <f t="shared" si="145"/>
        <v>0.001</v>
      </c>
      <c r="N629">
        <f t="shared" si="145"/>
        <v>0.001</v>
      </c>
      <c r="O629">
        <f t="shared" si="148"/>
        <v>-0.001</v>
      </c>
    </row>
    <row r="630" spans="3:15" ht="12.75">
      <c r="C630" t="str">
        <f>+$P$382</f>
        <v>Billing and Collection (Working Capital)</v>
      </c>
      <c r="D630">
        <f t="shared" si="142"/>
        <v>0.001</v>
      </c>
      <c r="E630">
        <f t="shared" si="143"/>
        <v>0.001</v>
      </c>
      <c r="F630">
        <f t="shared" si="143"/>
        <v>0.001</v>
      </c>
      <c r="G630">
        <f t="shared" si="146"/>
        <v>-0.001</v>
      </c>
      <c r="H630">
        <f t="shared" si="144"/>
        <v>0.001</v>
      </c>
      <c r="I630">
        <f t="shared" si="144"/>
        <v>0.001</v>
      </c>
      <c r="J630">
        <f t="shared" si="144"/>
        <v>0.001</v>
      </c>
      <c r="K630">
        <f t="shared" si="147"/>
        <v>-0.001</v>
      </c>
      <c r="L630">
        <f t="shared" si="145"/>
        <v>0.001</v>
      </c>
      <c r="M630">
        <f t="shared" si="145"/>
        <v>0.001</v>
      </c>
      <c r="N630">
        <f t="shared" si="145"/>
        <v>0.001</v>
      </c>
      <c r="O630">
        <f t="shared" si="148"/>
        <v>-0.001</v>
      </c>
    </row>
    <row r="631" spans="3:15" ht="12.75">
      <c r="C631" t="str">
        <f>+$P$390</f>
        <v>Community Relations (Working Capital)</v>
      </c>
      <c r="D631">
        <f t="shared" si="142"/>
        <v>0.001</v>
      </c>
      <c r="E631">
        <f t="shared" si="143"/>
        <v>0.001</v>
      </c>
      <c r="F631">
        <f t="shared" si="143"/>
        <v>0.001</v>
      </c>
      <c r="G631">
        <f t="shared" si="146"/>
        <v>-0.001</v>
      </c>
      <c r="H631">
        <f t="shared" si="144"/>
        <v>0.001</v>
      </c>
      <c r="I631">
        <f t="shared" si="144"/>
        <v>0.001</v>
      </c>
      <c r="J631">
        <f t="shared" si="144"/>
        <v>0.001</v>
      </c>
      <c r="K631">
        <f t="shared" si="147"/>
        <v>-0.001</v>
      </c>
      <c r="L631">
        <f t="shared" si="145"/>
        <v>0.001</v>
      </c>
      <c r="M631">
        <f t="shared" si="145"/>
        <v>0.001</v>
      </c>
      <c r="N631">
        <f t="shared" si="145"/>
        <v>0.001</v>
      </c>
      <c r="O631">
        <f t="shared" si="148"/>
        <v>-0.001</v>
      </c>
    </row>
    <row r="632" spans="3:15" ht="12.75">
      <c r="C632" t="str">
        <f>+$P$392</f>
        <v>Community Relations - CDM (Working Capital)</v>
      </c>
      <c r="D632">
        <f t="shared" si="142"/>
        <v>0.001</v>
      </c>
      <c r="E632">
        <f t="shared" si="143"/>
        <v>0.001</v>
      </c>
      <c r="F632">
        <f t="shared" si="143"/>
        <v>0.001</v>
      </c>
      <c r="G632">
        <f aca="true" t="shared" si="152" ref="G632:G644">+D632-E632-F632</f>
        <v>-0.001</v>
      </c>
      <c r="H632">
        <f t="shared" si="144"/>
        <v>0.001</v>
      </c>
      <c r="I632">
        <f t="shared" si="144"/>
        <v>0.001</v>
      </c>
      <c r="J632">
        <f t="shared" si="144"/>
        <v>0.001</v>
      </c>
      <c r="K632">
        <f aca="true" t="shared" si="153" ref="K632:K644">+H632-I632-J632</f>
        <v>-0.001</v>
      </c>
      <c r="L632">
        <f t="shared" si="145"/>
        <v>0.001</v>
      </c>
      <c r="M632">
        <f t="shared" si="145"/>
        <v>0.001</v>
      </c>
      <c r="N632">
        <f t="shared" si="145"/>
        <v>0.001</v>
      </c>
      <c r="O632">
        <f aca="true" t="shared" si="154" ref="O632:O644">+L632-M632-N632</f>
        <v>-0.001</v>
      </c>
    </row>
    <row r="633" spans="3:15" ht="12.75">
      <c r="C633" t="str">
        <f>+$P$399</f>
        <v>Administrative and General Expenses (Working Capital)</v>
      </c>
      <c r="D633">
        <f t="shared" si="142"/>
        <v>0.001</v>
      </c>
      <c r="E633">
        <f t="shared" si="143"/>
        <v>0.001</v>
      </c>
      <c r="F633">
        <f t="shared" si="143"/>
        <v>0.001</v>
      </c>
      <c r="G633">
        <f t="shared" si="152"/>
        <v>-0.001</v>
      </c>
      <c r="H633">
        <f t="shared" si="144"/>
        <v>0.001</v>
      </c>
      <c r="I633">
        <f t="shared" si="144"/>
        <v>0.001</v>
      </c>
      <c r="J633">
        <f t="shared" si="144"/>
        <v>0.001</v>
      </c>
      <c r="K633">
        <f t="shared" si="153"/>
        <v>-0.001</v>
      </c>
      <c r="L633">
        <f t="shared" si="145"/>
        <v>0.001</v>
      </c>
      <c r="M633">
        <f t="shared" si="145"/>
        <v>0.001</v>
      </c>
      <c r="N633">
        <f t="shared" si="145"/>
        <v>0.001</v>
      </c>
      <c r="O633">
        <f t="shared" si="154"/>
        <v>-0.001</v>
      </c>
    </row>
    <row r="634" spans="3:15" ht="12.75">
      <c r="C634" t="str">
        <f>+$P$405</f>
        <v>Insurance Expense (Working Capital)</v>
      </c>
      <c r="D634">
        <f t="shared" si="142"/>
        <v>0.001</v>
      </c>
      <c r="E634">
        <f t="shared" si="143"/>
        <v>0.001</v>
      </c>
      <c r="F634">
        <f t="shared" si="143"/>
        <v>0.001</v>
      </c>
      <c r="G634">
        <f>+D634-E634-F634</f>
        <v>-0.001</v>
      </c>
      <c r="H634">
        <f t="shared" si="144"/>
        <v>0.001</v>
      </c>
      <c r="I634">
        <f t="shared" si="144"/>
        <v>0.001</v>
      </c>
      <c r="J634">
        <f t="shared" si="144"/>
        <v>0.001</v>
      </c>
      <c r="K634">
        <f>+H634-I634-J634</f>
        <v>-0.001</v>
      </c>
      <c r="L634">
        <f t="shared" si="145"/>
        <v>0.001</v>
      </c>
      <c r="M634">
        <f t="shared" si="145"/>
        <v>0.001</v>
      </c>
      <c r="N634">
        <f t="shared" si="145"/>
        <v>0.001</v>
      </c>
      <c r="O634">
        <f>+L634-M634-N634</f>
        <v>-0.001</v>
      </c>
    </row>
    <row r="635" spans="3:15" ht="12.75">
      <c r="C635" t="str">
        <f>+$P$388</f>
        <v>Bad Debt Expense (Working Capital)</v>
      </c>
      <c r="D635">
        <f t="shared" si="142"/>
        <v>0.001</v>
      </c>
      <c r="E635">
        <f t="shared" si="143"/>
        <v>0.001</v>
      </c>
      <c r="F635">
        <f t="shared" si="143"/>
        <v>0.001</v>
      </c>
      <c r="G635">
        <f>+D635-E635-F635</f>
        <v>-0.001</v>
      </c>
      <c r="H635">
        <f t="shared" si="144"/>
        <v>0.001</v>
      </c>
      <c r="I635">
        <f t="shared" si="144"/>
        <v>0.001</v>
      </c>
      <c r="J635">
        <f t="shared" si="144"/>
        <v>0.001</v>
      </c>
      <c r="K635">
        <f>+H635-I635-J635</f>
        <v>-0.001</v>
      </c>
      <c r="L635">
        <f t="shared" si="145"/>
        <v>0.001</v>
      </c>
      <c r="M635">
        <f t="shared" si="145"/>
        <v>0.001</v>
      </c>
      <c r="N635">
        <f t="shared" si="145"/>
        <v>0.001</v>
      </c>
      <c r="O635">
        <f>+L635-M635-N635</f>
        <v>-0.001</v>
      </c>
    </row>
    <row r="636" spans="3:15" ht="12.75">
      <c r="C636" t="str">
        <f>+$P$397</f>
        <v>Advertising Expenses</v>
      </c>
      <c r="D636">
        <f t="shared" si="142"/>
        <v>0.001</v>
      </c>
      <c r="E636">
        <f t="shared" si="143"/>
        <v>0.001</v>
      </c>
      <c r="F636">
        <f t="shared" si="143"/>
        <v>0.001</v>
      </c>
      <c r="G636">
        <f>+D636-E636-F636</f>
        <v>-0.001</v>
      </c>
      <c r="H636">
        <f t="shared" si="144"/>
        <v>0.001</v>
      </c>
      <c r="I636">
        <f t="shared" si="144"/>
        <v>0.001</v>
      </c>
      <c r="J636">
        <f t="shared" si="144"/>
        <v>0.001</v>
      </c>
      <c r="K636">
        <f>+H636-I636-J636</f>
        <v>-0.001</v>
      </c>
      <c r="L636">
        <f t="shared" si="145"/>
        <v>0.001</v>
      </c>
      <c r="M636">
        <f t="shared" si="145"/>
        <v>0.001</v>
      </c>
      <c r="N636">
        <f t="shared" si="145"/>
        <v>0.001</v>
      </c>
      <c r="O636">
        <f>+L636-M636-N636</f>
        <v>-0.001</v>
      </c>
    </row>
    <row r="637" spans="3:15" ht="12.75">
      <c r="C637" t="str">
        <f>+$P$437</f>
        <v>Charitable Contributions</v>
      </c>
      <c r="D637">
        <f t="shared" si="142"/>
        <v>0.001</v>
      </c>
      <c r="E637">
        <f t="shared" si="143"/>
        <v>0.001</v>
      </c>
      <c r="F637">
        <f t="shared" si="143"/>
        <v>0.001</v>
      </c>
      <c r="G637">
        <f>+D637-E637-F637</f>
        <v>-0.001</v>
      </c>
      <c r="H637">
        <f t="shared" si="144"/>
        <v>0.001</v>
      </c>
      <c r="I637">
        <f t="shared" si="144"/>
        <v>0.001</v>
      </c>
      <c r="J637">
        <f t="shared" si="144"/>
        <v>0.001</v>
      </c>
      <c r="K637">
        <f>+H637-I637-J637</f>
        <v>-0.001</v>
      </c>
      <c r="L637">
        <f t="shared" si="145"/>
        <v>0.001</v>
      </c>
      <c r="M637">
        <f t="shared" si="145"/>
        <v>0.001</v>
      </c>
      <c r="N637">
        <f t="shared" si="145"/>
        <v>0.001</v>
      </c>
      <c r="O637">
        <f>+L637-M637-N637</f>
        <v>-0.001</v>
      </c>
    </row>
    <row r="638" spans="3:15" ht="12.75">
      <c r="C638" t="str">
        <f>+$P$416</f>
        <v>Amortization of Assets</v>
      </c>
      <c r="D638">
        <f t="shared" si="142"/>
        <v>0.001</v>
      </c>
      <c r="E638">
        <f t="shared" si="143"/>
        <v>0.001</v>
      </c>
      <c r="F638">
        <f t="shared" si="143"/>
        <v>0.001</v>
      </c>
      <c r="G638">
        <f t="shared" si="152"/>
        <v>-0.001</v>
      </c>
      <c r="H638">
        <f t="shared" si="144"/>
        <v>0.001</v>
      </c>
      <c r="I638">
        <f t="shared" si="144"/>
        <v>0.001</v>
      </c>
      <c r="J638">
        <f t="shared" si="144"/>
        <v>0.001</v>
      </c>
      <c r="K638">
        <f t="shared" si="153"/>
        <v>-0.001</v>
      </c>
      <c r="L638">
        <f t="shared" si="145"/>
        <v>0.001</v>
      </c>
      <c r="M638">
        <f t="shared" si="145"/>
        <v>0.001</v>
      </c>
      <c r="N638">
        <f t="shared" si="145"/>
        <v>0.001</v>
      </c>
      <c r="O638">
        <f t="shared" si="154"/>
        <v>-0.001</v>
      </c>
    </row>
    <row r="639" spans="3:15" ht="12.75">
      <c r="C639" t="str">
        <f>+$P$419</f>
        <v>Other Amortization - Unclassified</v>
      </c>
      <c r="D639">
        <f t="shared" si="142"/>
        <v>0.001</v>
      </c>
      <c r="E639">
        <f t="shared" si="143"/>
        <v>0.001</v>
      </c>
      <c r="F639">
        <f t="shared" si="143"/>
        <v>0.001</v>
      </c>
      <c r="G639">
        <f>+D639-E639-F639</f>
        <v>-0.001</v>
      </c>
      <c r="H639">
        <f t="shared" si="144"/>
        <v>0.001</v>
      </c>
      <c r="I639">
        <f t="shared" si="144"/>
        <v>0.001</v>
      </c>
      <c r="J639">
        <f t="shared" si="144"/>
        <v>0.001</v>
      </c>
      <c r="K639">
        <f>+H639-I639-J639</f>
        <v>-0.001</v>
      </c>
      <c r="L639">
        <f t="shared" si="145"/>
        <v>0.001</v>
      </c>
      <c r="M639">
        <f t="shared" si="145"/>
        <v>0.001</v>
      </c>
      <c r="N639">
        <f t="shared" si="145"/>
        <v>0.001</v>
      </c>
      <c r="O639">
        <f>+L639-M639-N639</f>
        <v>-0.001</v>
      </c>
    </row>
    <row r="640" spans="3:15" ht="12.75">
      <c r="C640" t="str">
        <f>+$P$424</f>
        <v>Interest Expense - Unclassifed</v>
      </c>
      <c r="D640">
        <f t="shared" si="142"/>
        <v>0.001</v>
      </c>
      <c r="E640">
        <f t="shared" si="143"/>
        <v>0.001</v>
      </c>
      <c r="F640">
        <f t="shared" si="143"/>
        <v>0.001</v>
      </c>
      <c r="G640">
        <f t="shared" si="152"/>
        <v>-0.001</v>
      </c>
      <c r="H640">
        <f t="shared" si="144"/>
        <v>0.001</v>
      </c>
      <c r="I640">
        <f t="shared" si="144"/>
        <v>0.001</v>
      </c>
      <c r="J640">
        <f t="shared" si="144"/>
        <v>0.001</v>
      </c>
      <c r="K640">
        <f t="shared" si="153"/>
        <v>-0.001</v>
      </c>
      <c r="L640">
        <f t="shared" si="145"/>
        <v>0.001</v>
      </c>
      <c r="M640">
        <f t="shared" si="145"/>
        <v>0.001</v>
      </c>
      <c r="N640">
        <f t="shared" si="145"/>
        <v>0.001</v>
      </c>
      <c r="O640">
        <f t="shared" si="154"/>
        <v>-0.001</v>
      </c>
    </row>
    <row r="641" spans="3:15" ht="12.75">
      <c r="C641" t="str">
        <f>+$P$435</f>
        <v>Income Tax Expense - Unclassified</v>
      </c>
      <c r="D641">
        <f t="shared" si="142"/>
        <v>0.001</v>
      </c>
      <c r="E641">
        <f t="shared" si="143"/>
        <v>0.001</v>
      </c>
      <c r="F641">
        <f t="shared" si="143"/>
        <v>0.001</v>
      </c>
      <c r="G641">
        <f t="shared" si="152"/>
        <v>-0.001</v>
      </c>
      <c r="H641">
        <f t="shared" si="144"/>
        <v>0.001</v>
      </c>
      <c r="I641">
        <f t="shared" si="144"/>
        <v>0.001</v>
      </c>
      <c r="J641">
        <f t="shared" si="144"/>
        <v>0.001</v>
      </c>
      <c r="K641">
        <f t="shared" si="153"/>
        <v>-0.001</v>
      </c>
      <c r="L641">
        <f t="shared" si="145"/>
        <v>0.001</v>
      </c>
      <c r="M641">
        <f t="shared" si="145"/>
        <v>0.001</v>
      </c>
      <c r="N641">
        <f t="shared" si="145"/>
        <v>0.001</v>
      </c>
      <c r="O641">
        <f t="shared" si="154"/>
        <v>-0.001</v>
      </c>
    </row>
    <row r="642" spans="3:15" ht="12.75">
      <c r="C642" t="str">
        <f>+$P$395</f>
        <v>Other Distribution Expenses</v>
      </c>
      <c r="D642">
        <f t="shared" si="142"/>
        <v>0.001</v>
      </c>
      <c r="E642">
        <f t="shared" si="143"/>
        <v>0.001</v>
      </c>
      <c r="F642">
        <f t="shared" si="143"/>
        <v>0.001</v>
      </c>
      <c r="G642">
        <f t="shared" si="152"/>
        <v>-0.001</v>
      </c>
      <c r="H642">
        <f t="shared" si="144"/>
        <v>0.001</v>
      </c>
      <c r="I642">
        <f t="shared" si="144"/>
        <v>0.001</v>
      </c>
      <c r="J642">
        <f t="shared" si="144"/>
        <v>0.001</v>
      </c>
      <c r="K642">
        <f t="shared" si="153"/>
        <v>-0.001</v>
      </c>
      <c r="L642">
        <f t="shared" si="145"/>
        <v>0.001</v>
      </c>
      <c r="M642">
        <f t="shared" si="145"/>
        <v>0.001</v>
      </c>
      <c r="N642">
        <f t="shared" si="145"/>
        <v>0.001</v>
      </c>
      <c r="O642">
        <f t="shared" si="154"/>
        <v>-0.001</v>
      </c>
    </row>
    <row r="643" spans="3:15" ht="12.75">
      <c r="C643" t="str">
        <f>+$P$283</f>
        <v>Non-Distribution Expenses</v>
      </c>
      <c r="D643">
        <f t="shared" si="142"/>
        <v>0.001</v>
      </c>
      <c r="E643">
        <f t="shared" si="143"/>
        <v>0.001</v>
      </c>
      <c r="F643">
        <f t="shared" si="143"/>
        <v>0.001</v>
      </c>
      <c r="G643">
        <f>+D643-E643-F643</f>
        <v>-0.001</v>
      </c>
      <c r="H643">
        <f t="shared" si="144"/>
        <v>0.001</v>
      </c>
      <c r="I643">
        <f t="shared" si="144"/>
        <v>0.001</v>
      </c>
      <c r="J643">
        <f t="shared" si="144"/>
        <v>0.001</v>
      </c>
      <c r="K643">
        <f>+H643-I643-J643</f>
        <v>-0.001</v>
      </c>
      <c r="L643">
        <f t="shared" si="145"/>
        <v>0.001</v>
      </c>
      <c r="M643">
        <f t="shared" si="145"/>
        <v>0.001</v>
      </c>
      <c r="N643">
        <f t="shared" si="145"/>
        <v>0.001</v>
      </c>
      <c r="O643">
        <f>+L643-M643-N643</f>
        <v>-0.001</v>
      </c>
    </row>
    <row r="644" spans="3:15" ht="12.75">
      <c r="C644" t="str">
        <f>+$P$441</f>
        <v>Unclassified Expenses</v>
      </c>
      <c r="D644">
        <f t="shared" si="142"/>
        <v>0.001</v>
      </c>
      <c r="E644">
        <f t="shared" si="143"/>
        <v>0.001</v>
      </c>
      <c r="F644">
        <f t="shared" si="143"/>
        <v>0.001</v>
      </c>
      <c r="G644">
        <f t="shared" si="152"/>
        <v>-0.001</v>
      </c>
      <c r="H644">
        <f t="shared" si="144"/>
        <v>0.001</v>
      </c>
      <c r="I644">
        <f t="shared" si="144"/>
        <v>0.001</v>
      </c>
      <c r="J644">
        <f t="shared" si="144"/>
        <v>0.001</v>
      </c>
      <c r="K644">
        <f t="shared" si="153"/>
        <v>-0.001</v>
      </c>
      <c r="L644">
        <f t="shared" si="145"/>
        <v>0.001</v>
      </c>
      <c r="M644">
        <f t="shared" si="145"/>
        <v>0.001</v>
      </c>
      <c r="N644">
        <f t="shared" si="145"/>
        <v>0.001</v>
      </c>
      <c r="O644">
        <f t="shared" si="154"/>
        <v>-0.001</v>
      </c>
    </row>
    <row r="645" spans="4:16" ht="12.75">
      <c r="D645">
        <f aca="true" t="shared" si="155" ref="D645:O645">SUM(D602:D644)</f>
        <v>0.04300000000000003</v>
      </c>
      <c r="E645">
        <f t="shared" si="155"/>
        <v>0.04300000000000003</v>
      </c>
      <c r="F645">
        <f t="shared" si="155"/>
        <v>0.04300000000000003</v>
      </c>
      <c r="G645">
        <f t="shared" si="155"/>
        <v>-0.04300000000000003</v>
      </c>
      <c r="H645">
        <f t="shared" si="155"/>
        <v>0.04300000000000003</v>
      </c>
      <c r="I645">
        <f t="shared" si="155"/>
        <v>0.04300000000000003</v>
      </c>
      <c r="J645">
        <f t="shared" si="155"/>
        <v>0.04300000000000003</v>
      </c>
      <c r="K645">
        <f t="shared" si="155"/>
        <v>-0.04300000000000003</v>
      </c>
      <c r="L645">
        <f t="shared" si="155"/>
        <v>0.04300000000000003</v>
      </c>
      <c r="M645">
        <f t="shared" si="155"/>
        <v>0.04300000000000003</v>
      </c>
      <c r="N645">
        <f t="shared" si="155"/>
        <v>0.04300000000000003</v>
      </c>
      <c r="O645">
        <f t="shared" si="155"/>
        <v>-0.04300000000000003</v>
      </c>
      <c r="P645" t="s">
        <v>531</v>
      </c>
    </row>
    <row r="646" spans="4:16" ht="12.75">
      <c r="D646">
        <f aca="true" t="shared" si="156" ref="D646:O646">+D645-D447</f>
        <v>0.04300000000000003</v>
      </c>
      <c r="E646">
        <f t="shared" si="156"/>
        <v>0.04300000000000003</v>
      </c>
      <c r="F646">
        <f t="shared" si="156"/>
        <v>0.04300000000000003</v>
      </c>
      <c r="G646">
        <f t="shared" si="156"/>
        <v>-0.04300000000000003</v>
      </c>
      <c r="H646">
        <f t="shared" si="156"/>
        <v>0.04300000000000003</v>
      </c>
      <c r="I646">
        <f t="shared" si="156"/>
        <v>0.04300000000000003</v>
      </c>
      <c r="J646">
        <f t="shared" si="156"/>
        <v>0.04300000000000003</v>
      </c>
      <c r="K646">
        <f t="shared" si="156"/>
        <v>-0.04300000000000003</v>
      </c>
      <c r="L646">
        <f t="shared" si="156"/>
        <v>0.04300000000000003</v>
      </c>
      <c r="M646">
        <f t="shared" si="156"/>
        <v>0.04300000000000003</v>
      </c>
      <c r="N646">
        <f t="shared" si="156"/>
        <v>0.04300000000000003</v>
      </c>
      <c r="O646">
        <f t="shared" si="156"/>
        <v>-0.04300000000000003</v>
      </c>
      <c r="P646" t="s">
        <v>532</v>
      </c>
    </row>
    <row r="647" spans="6:15" ht="12.75">
      <c r="F647" t="s">
        <v>495</v>
      </c>
      <c r="G647">
        <f>-D645+E645+F645+G645</f>
        <v>0</v>
      </c>
      <c r="J647" t="s">
        <v>495</v>
      </c>
      <c r="K647">
        <f>-H645+I645+J645+K645</f>
        <v>0</v>
      </c>
      <c r="N647" t="s">
        <v>495</v>
      </c>
      <c r="O647">
        <f>-L645+M645+N645+O645</f>
        <v>0</v>
      </c>
    </row>
    <row r="649" ht="12.75">
      <c r="H649" t="s">
        <v>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104"/>
  <sheetViews>
    <sheetView workbookViewId="0" topLeftCell="A1">
      <selection activeCell="A1" sqref="A1"/>
    </sheetView>
  </sheetViews>
  <sheetFormatPr defaultColWidth="9.140625" defaultRowHeight="12.75"/>
  <sheetData>
    <row r="2" spans="2:14" ht="12.75">
      <c r="B2" t="s">
        <v>801</v>
      </c>
      <c r="C2" t="s">
        <v>802</v>
      </c>
      <c r="D2" t="s">
        <v>803</v>
      </c>
      <c r="E2" t="s">
        <v>804</v>
      </c>
      <c r="F2" t="s">
        <v>805</v>
      </c>
      <c r="G2" t="s">
        <v>806</v>
      </c>
      <c r="H2" t="s">
        <v>807</v>
      </c>
      <c r="I2" t="s">
        <v>808</v>
      </c>
      <c r="J2" t="s">
        <v>809</v>
      </c>
      <c r="K2" t="s">
        <v>810</v>
      </c>
      <c r="L2" t="s">
        <v>811</v>
      </c>
      <c r="M2" t="s">
        <v>812</v>
      </c>
      <c r="N2" t="s">
        <v>531</v>
      </c>
    </row>
    <row r="3" ht="12.75">
      <c r="A3" t="s">
        <v>813</v>
      </c>
    </row>
    <row r="4" spans="1:13" ht="12.75">
      <c r="A4" t="s">
        <v>814</v>
      </c>
      <c r="C4">
        <f>B4</f>
        <v>0</v>
      </c>
      <c r="D4">
        <f aca="true" t="shared" si="0" ref="D4:M4">C4</f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</row>
    <row r="5" spans="1:13" ht="12.75">
      <c r="A5" t="s">
        <v>815</v>
      </c>
      <c r="C5">
        <f aca="true" t="shared" si="1" ref="C5:M14">B5</f>
        <v>0</v>
      </c>
      <c r="D5">
        <f t="shared" si="1"/>
        <v>0</v>
      </c>
      <c r="E5">
        <f t="shared" si="1"/>
        <v>0</v>
      </c>
      <c r="F5">
        <f t="shared" si="1"/>
        <v>0</v>
      </c>
      <c r="G5">
        <f t="shared" si="1"/>
        <v>0</v>
      </c>
      <c r="H5">
        <f t="shared" si="1"/>
        <v>0</v>
      </c>
      <c r="I5">
        <f t="shared" si="1"/>
        <v>0</v>
      </c>
      <c r="J5">
        <f t="shared" si="1"/>
        <v>0</v>
      </c>
      <c r="K5">
        <f t="shared" si="1"/>
        <v>0</v>
      </c>
      <c r="L5">
        <f t="shared" si="1"/>
        <v>0</v>
      </c>
      <c r="M5">
        <f t="shared" si="1"/>
        <v>0</v>
      </c>
    </row>
    <row r="6" spans="1:13" ht="12.75">
      <c r="A6" t="s">
        <v>816</v>
      </c>
      <c r="C6">
        <f t="shared" si="1"/>
        <v>0</v>
      </c>
      <c r="D6">
        <f t="shared" si="1"/>
        <v>0</v>
      </c>
      <c r="E6">
        <f t="shared" si="1"/>
        <v>0</v>
      </c>
      <c r="F6">
        <f t="shared" si="1"/>
        <v>0</v>
      </c>
      <c r="G6">
        <f t="shared" si="1"/>
        <v>0</v>
      </c>
      <c r="H6">
        <f t="shared" si="1"/>
        <v>0</v>
      </c>
      <c r="I6">
        <f t="shared" si="1"/>
        <v>0</v>
      </c>
      <c r="J6">
        <f t="shared" si="1"/>
        <v>0</v>
      </c>
      <c r="K6">
        <f t="shared" si="1"/>
        <v>0</v>
      </c>
      <c r="L6">
        <f t="shared" si="1"/>
        <v>0</v>
      </c>
      <c r="M6">
        <f t="shared" si="1"/>
        <v>0</v>
      </c>
    </row>
    <row r="7" spans="1:13" ht="12.75">
      <c r="A7" t="s">
        <v>817</v>
      </c>
      <c r="C7">
        <f t="shared" si="1"/>
        <v>0</v>
      </c>
      <c r="D7">
        <f t="shared" si="1"/>
        <v>0</v>
      </c>
      <c r="E7">
        <f t="shared" si="1"/>
        <v>0</v>
      </c>
      <c r="F7">
        <f t="shared" si="1"/>
        <v>0</v>
      </c>
      <c r="G7">
        <f t="shared" si="1"/>
        <v>0</v>
      </c>
      <c r="H7">
        <f t="shared" si="1"/>
        <v>0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0</v>
      </c>
      <c r="M7">
        <f t="shared" si="1"/>
        <v>0</v>
      </c>
    </row>
    <row r="8" spans="1:13" ht="12.75">
      <c r="A8" t="s">
        <v>818</v>
      </c>
      <c r="C8">
        <f t="shared" si="1"/>
        <v>0</v>
      </c>
      <c r="D8">
        <f t="shared" si="1"/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</row>
    <row r="9" spans="1:13" ht="12.75">
      <c r="A9" t="s">
        <v>736</v>
      </c>
      <c r="C9">
        <f t="shared" si="1"/>
        <v>0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0" spans="1:13" ht="12.75">
      <c r="A10" t="s">
        <v>819</v>
      </c>
      <c r="C10">
        <f t="shared" si="1"/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</row>
    <row r="11" spans="1:13" ht="12.75">
      <c r="A11" t="s">
        <v>820</v>
      </c>
      <c r="C11">
        <f t="shared" si="1"/>
        <v>0</v>
      </c>
      <c r="D11">
        <f t="shared" si="1"/>
        <v>0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</row>
    <row r="12" spans="1:13" ht="12.75">
      <c r="A12" t="s">
        <v>821</v>
      </c>
      <c r="C12">
        <f t="shared" si="1"/>
        <v>0</v>
      </c>
      <c r="D12">
        <f t="shared" si="1"/>
        <v>0</v>
      </c>
      <c r="E12">
        <f t="shared" si="1"/>
        <v>0</v>
      </c>
      <c r="F12">
        <f t="shared" si="1"/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</row>
    <row r="13" spans="1:13" ht="12.75">
      <c r="A13" t="s">
        <v>822</v>
      </c>
      <c r="B13">
        <f>B12</f>
        <v>0</v>
      </c>
      <c r="C13">
        <f t="shared" si="1"/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</row>
    <row r="14" spans="1:13" ht="12.75">
      <c r="A14" t="s">
        <v>823</v>
      </c>
      <c r="B14">
        <f>B13</f>
        <v>0</v>
      </c>
      <c r="C14">
        <f t="shared" si="1"/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</row>
    <row r="16" ht="12.75">
      <c r="A16" t="s">
        <v>824</v>
      </c>
    </row>
    <row r="17" spans="1:13" ht="12.75">
      <c r="A17" t="s">
        <v>814</v>
      </c>
      <c r="C17">
        <f>B17</f>
        <v>0</v>
      </c>
      <c r="D17">
        <f aca="true" t="shared" si="2" ref="D17:M17">C17</f>
        <v>0</v>
      </c>
      <c r="E17">
        <f t="shared" si="2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</row>
    <row r="18" spans="1:13" ht="12.75">
      <c r="A18" t="s">
        <v>815</v>
      </c>
      <c r="C18">
        <f aca="true" t="shared" si="3" ref="C18:M27">B18</f>
        <v>0</v>
      </c>
      <c r="D18">
        <f t="shared" si="3"/>
        <v>0</v>
      </c>
      <c r="E18">
        <f t="shared" si="3"/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</row>
    <row r="19" spans="1:13" ht="12.75">
      <c r="A19" t="s">
        <v>816</v>
      </c>
      <c r="C19">
        <f t="shared" si="3"/>
        <v>0</v>
      </c>
      <c r="D19">
        <f t="shared" si="3"/>
        <v>0</v>
      </c>
      <c r="E19">
        <f t="shared" si="3"/>
        <v>0</v>
      </c>
      <c r="F19">
        <f t="shared" si="3"/>
        <v>0</v>
      </c>
      <c r="G19">
        <f t="shared" si="3"/>
        <v>0</v>
      </c>
      <c r="H19">
        <f t="shared" si="3"/>
        <v>0</v>
      </c>
      <c r="I19">
        <f t="shared" si="3"/>
        <v>0</v>
      </c>
      <c r="J19">
        <f t="shared" si="3"/>
        <v>0</v>
      </c>
      <c r="K19">
        <f t="shared" si="3"/>
        <v>0</v>
      </c>
      <c r="L19">
        <f t="shared" si="3"/>
        <v>0</v>
      </c>
      <c r="M19">
        <f t="shared" si="3"/>
        <v>0</v>
      </c>
    </row>
    <row r="20" spans="1:13" ht="12.75">
      <c r="A20" t="s">
        <v>817</v>
      </c>
      <c r="C20">
        <f t="shared" si="3"/>
        <v>0</v>
      </c>
      <c r="D20">
        <f t="shared" si="3"/>
        <v>0</v>
      </c>
      <c r="E20">
        <f t="shared" si="3"/>
        <v>0</v>
      </c>
      <c r="F20">
        <f t="shared" si="3"/>
        <v>0</v>
      </c>
      <c r="G20">
        <f t="shared" si="3"/>
        <v>0</v>
      </c>
      <c r="H20">
        <f t="shared" si="3"/>
        <v>0</v>
      </c>
      <c r="I20">
        <f t="shared" si="3"/>
        <v>0</v>
      </c>
      <c r="J20">
        <f t="shared" si="3"/>
        <v>0</v>
      </c>
      <c r="K20">
        <f t="shared" si="3"/>
        <v>0</v>
      </c>
      <c r="L20">
        <f t="shared" si="3"/>
        <v>0</v>
      </c>
      <c r="M20">
        <f t="shared" si="3"/>
        <v>0</v>
      </c>
    </row>
    <row r="21" spans="1:13" ht="12.75">
      <c r="A21" t="s">
        <v>818</v>
      </c>
      <c r="C21">
        <f t="shared" si="3"/>
        <v>0</v>
      </c>
      <c r="D21">
        <f t="shared" si="3"/>
        <v>0</v>
      </c>
      <c r="E21">
        <f t="shared" si="3"/>
        <v>0</v>
      </c>
      <c r="F21">
        <f t="shared" si="3"/>
        <v>0</v>
      </c>
      <c r="G21">
        <f t="shared" si="3"/>
        <v>0</v>
      </c>
      <c r="H21">
        <f t="shared" si="3"/>
        <v>0</v>
      </c>
      <c r="I21">
        <f t="shared" si="3"/>
        <v>0</v>
      </c>
      <c r="J21">
        <f t="shared" si="3"/>
        <v>0</v>
      </c>
      <c r="K21">
        <f t="shared" si="3"/>
        <v>0</v>
      </c>
      <c r="L21">
        <f t="shared" si="3"/>
        <v>0</v>
      </c>
      <c r="M21">
        <f t="shared" si="3"/>
        <v>0</v>
      </c>
    </row>
    <row r="22" spans="1:13" ht="12.75">
      <c r="A22" t="s">
        <v>736</v>
      </c>
      <c r="C22">
        <f t="shared" si="3"/>
        <v>0</v>
      </c>
      <c r="D22">
        <f t="shared" si="3"/>
        <v>0</v>
      </c>
      <c r="E22">
        <f t="shared" si="3"/>
        <v>0</v>
      </c>
      <c r="F22">
        <f t="shared" si="3"/>
        <v>0</v>
      </c>
      <c r="G22">
        <f t="shared" si="3"/>
        <v>0</v>
      </c>
      <c r="H22">
        <f t="shared" si="3"/>
        <v>0</v>
      </c>
      <c r="I22">
        <f t="shared" si="3"/>
        <v>0</v>
      </c>
      <c r="J22">
        <f t="shared" si="3"/>
        <v>0</v>
      </c>
      <c r="K22">
        <f t="shared" si="3"/>
        <v>0</v>
      </c>
      <c r="L22">
        <f t="shared" si="3"/>
        <v>0</v>
      </c>
      <c r="M22">
        <f t="shared" si="3"/>
        <v>0</v>
      </c>
    </row>
    <row r="23" spans="1:13" ht="12.75">
      <c r="A23" t="s">
        <v>819</v>
      </c>
      <c r="C23">
        <f t="shared" si="3"/>
        <v>0</v>
      </c>
      <c r="D23">
        <f t="shared" si="3"/>
        <v>0</v>
      </c>
      <c r="E23">
        <f t="shared" si="3"/>
        <v>0</v>
      </c>
      <c r="F23">
        <f t="shared" si="3"/>
        <v>0</v>
      </c>
      <c r="G23">
        <f t="shared" si="3"/>
        <v>0</v>
      </c>
      <c r="H23">
        <f t="shared" si="3"/>
        <v>0</v>
      </c>
      <c r="I23">
        <f t="shared" si="3"/>
        <v>0</v>
      </c>
      <c r="J23">
        <f t="shared" si="3"/>
        <v>0</v>
      </c>
      <c r="K23">
        <f t="shared" si="3"/>
        <v>0</v>
      </c>
      <c r="L23">
        <f t="shared" si="3"/>
        <v>0</v>
      </c>
      <c r="M23">
        <f t="shared" si="3"/>
        <v>0</v>
      </c>
    </row>
    <row r="24" spans="1:13" ht="12.75">
      <c r="A24" t="s">
        <v>820</v>
      </c>
      <c r="C24">
        <f t="shared" si="3"/>
        <v>0</v>
      </c>
      <c r="D24">
        <f t="shared" si="3"/>
        <v>0</v>
      </c>
      <c r="E24">
        <f t="shared" si="3"/>
        <v>0</v>
      </c>
      <c r="F24">
        <f t="shared" si="3"/>
        <v>0</v>
      </c>
      <c r="G24">
        <f t="shared" si="3"/>
        <v>0</v>
      </c>
      <c r="H24">
        <f t="shared" si="3"/>
        <v>0</v>
      </c>
      <c r="I24">
        <f t="shared" si="3"/>
        <v>0</v>
      </c>
      <c r="J24">
        <f t="shared" si="3"/>
        <v>0</v>
      </c>
      <c r="K24">
        <f t="shared" si="3"/>
        <v>0</v>
      </c>
      <c r="L24">
        <f t="shared" si="3"/>
        <v>0</v>
      </c>
      <c r="M24">
        <f t="shared" si="3"/>
        <v>0</v>
      </c>
    </row>
    <row r="25" spans="1:13" ht="12.75">
      <c r="A25" t="s">
        <v>821</v>
      </c>
      <c r="C25">
        <f t="shared" si="3"/>
        <v>0</v>
      </c>
      <c r="D25">
        <f t="shared" si="3"/>
        <v>0</v>
      </c>
      <c r="E25">
        <f t="shared" si="3"/>
        <v>0</v>
      </c>
      <c r="F25">
        <f t="shared" si="3"/>
        <v>0</v>
      </c>
      <c r="G25">
        <f t="shared" si="3"/>
        <v>0</v>
      </c>
      <c r="H25">
        <f t="shared" si="3"/>
        <v>0</v>
      </c>
      <c r="I25">
        <f t="shared" si="3"/>
        <v>0</v>
      </c>
      <c r="J25">
        <f t="shared" si="3"/>
        <v>0</v>
      </c>
      <c r="K25">
        <f t="shared" si="3"/>
        <v>0</v>
      </c>
      <c r="L25">
        <f t="shared" si="3"/>
        <v>0</v>
      </c>
      <c r="M25">
        <f t="shared" si="3"/>
        <v>0</v>
      </c>
    </row>
    <row r="26" spans="1:13" ht="12.75">
      <c r="A26" t="s">
        <v>822</v>
      </c>
      <c r="C26">
        <f t="shared" si="3"/>
        <v>0</v>
      </c>
      <c r="D26">
        <f t="shared" si="3"/>
        <v>0</v>
      </c>
      <c r="E26">
        <f t="shared" si="3"/>
        <v>0</v>
      </c>
      <c r="F26">
        <f t="shared" si="3"/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 t="shared" si="3"/>
        <v>0</v>
      </c>
    </row>
    <row r="27" spans="1:13" ht="12.75">
      <c r="A27" t="s">
        <v>823</v>
      </c>
      <c r="C27">
        <f t="shared" si="3"/>
        <v>0</v>
      </c>
      <c r="D27">
        <f t="shared" si="3"/>
        <v>0</v>
      </c>
      <c r="E27">
        <f t="shared" si="3"/>
        <v>0</v>
      </c>
      <c r="F27">
        <f t="shared" si="3"/>
        <v>0</v>
      </c>
      <c r="G27">
        <f t="shared" si="3"/>
        <v>0</v>
      </c>
      <c r="H27">
        <f t="shared" si="3"/>
        <v>0</v>
      </c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 t="shared" si="3"/>
        <v>0</v>
      </c>
    </row>
    <row r="29" ht="12.75">
      <c r="A29" t="s">
        <v>825</v>
      </c>
    </row>
    <row r="30" spans="1:14" ht="12.75">
      <c r="A30" t="s">
        <v>814</v>
      </c>
      <c r="B30">
        <v>280575.06</v>
      </c>
      <c r="C30">
        <v>280919.11</v>
      </c>
      <c r="D30">
        <v>281262.85</v>
      </c>
      <c r="E30">
        <v>281606.2</v>
      </c>
      <c r="F30">
        <v>281949.16</v>
      </c>
      <c r="G30">
        <v>282291.82</v>
      </c>
      <c r="H30">
        <v>282884.09</v>
      </c>
      <c r="I30">
        <v>283225.97</v>
      </c>
      <c r="J30">
        <v>283567.58</v>
      </c>
      <c r="K30">
        <v>284158.79</v>
      </c>
      <c r="L30">
        <v>284499.62</v>
      </c>
      <c r="M30">
        <v>284840.24</v>
      </c>
      <c r="N30">
        <f aca="true" t="shared" si="4" ref="N30:N40">AVERAGE(B30:M30)</f>
        <v>282648.3741666667</v>
      </c>
    </row>
    <row r="31" spans="1:14" ht="12.75">
      <c r="A31" t="s">
        <v>815</v>
      </c>
      <c r="B31">
        <v>23594.43</v>
      </c>
      <c r="C31">
        <v>23602.06</v>
      </c>
      <c r="D31">
        <v>23609.68</v>
      </c>
      <c r="E31">
        <v>23617.3</v>
      </c>
      <c r="F31">
        <v>23624.9</v>
      </c>
      <c r="G31">
        <v>23632.5</v>
      </c>
      <c r="H31">
        <v>23640.09</v>
      </c>
      <c r="I31">
        <v>23647.67</v>
      </c>
      <c r="J31">
        <v>23655.25</v>
      </c>
      <c r="K31">
        <v>23662.81</v>
      </c>
      <c r="L31">
        <v>23670.37</v>
      </c>
      <c r="M31">
        <v>23677.93</v>
      </c>
      <c r="N31">
        <f t="shared" si="4"/>
        <v>23636.249166666665</v>
      </c>
    </row>
    <row r="32" spans="1:14" ht="12.75">
      <c r="A32" t="s">
        <v>816</v>
      </c>
      <c r="B32">
        <v>3295.29</v>
      </c>
      <c r="C32">
        <v>3298.21</v>
      </c>
      <c r="D32">
        <v>3301.01</v>
      </c>
      <c r="E32">
        <v>3303.71</v>
      </c>
      <c r="F32">
        <v>3306.36</v>
      </c>
      <c r="G32">
        <v>3308.74</v>
      </c>
      <c r="H32">
        <v>3310.96</v>
      </c>
      <c r="I32">
        <v>3313.15</v>
      </c>
      <c r="J32">
        <v>3315.2</v>
      </c>
      <c r="K32">
        <v>3317.15</v>
      </c>
      <c r="L32">
        <v>3319.07</v>
      </c>
      <c r="M32">
        <v>3320.39</v>
      </c>
      <c r="N32">
        <f t="shared" si="4"/>
        <v>3309.103333333333</v>
      </c>
    </row>
    <row r="33" spans="1:14" ht="12.75">
      <c r="A33" t="s">
        <v>817</v>
      </c>
      <c r="B33">
        <v>67.03</v>
      </c>
      <c r="C33">
        <v>67.07</v>
      </c>
      <c r="D33">
        <v>67.11</v>
      </c>
      <c r="E33">
        <v>67.15</v>
      </c>
      <c r="F33">
        <v>67.18</v>
      </c>
      <c r="G33">
        <v>67.21</v>
      </c>
      <c r="H33">
        <v>67.24</v>
      </c>
      <c r="I33">
        <v>67.27</v>
      </c>
      <c r="J33">
        <v>67.3</v>
      </c>
      <c r="K33">
        <v>67.32</v>
      </c>
      <c r="L33">
        <v>67.35</v>
      </c>
      <c r="M33">
        <v>67.36</v>
      </c>
      <c r="N33">
        <f t="shared" si="4"/>
        <v>67.21583333333332</v>
      </c>
    </row>
    <row r="34" spans="1:14" ht="12.75">
      <c r="A34" t="s">
        <v>818</v>
      </c>
      <c r="B34">
        <v>12</v>
      </c>
      <c r="C34">
        <v>12</v>
      </c>
      <c r="D34">
        <v>12</v>
      </c>
      <c r="E34">
        <v>12</v>
      </c>
      <c r="F34">
        <v>12</v>
      </c>
      <c r="G34">
        <v>12</v>
      </c>
      <c r="H34">
        <v>12</v>
      </c>
      <c r="I34">
        <v>12</v>
      </c>
      <c r="J34">
        <v>12</v>
      </c>
      <c r="K34">
        <v>12</v>
      </c>
      <c r="L34">
        <v>12</v>
      </c>
      <c r="M34">
        <v>12</v>
      </c>
      <c r="N34">
        <f t="shared" si="4"/>
        <v>12</v>
      </c>
    </row>
    <row r="35" spans="1:14" ht="12.75">
      <c r="A35" t="s">
        <v>736</v>
      </c>
      <c r="B35">
        <v>3093.22</v>
      </c>
      <c r="C35">
        <v>3093.22</v>
      </c>
      <c r="D35">
        <v>3093.22</v>
      </c>
      <c r="E35">
        <v>3093.22</v>
      </c>
      <c r="F35">
        <v>3093.22</v>
      </c>
      <c r="G35">
        <v>3093.22</v>
      </c>
      <c r="H35">
        <v>3093.22</v>
      </c>
      <c r="I35">
        <v>3093.22</v>
      </c>
      <c r="J35">
        <v>3093.22</v>
      </c>
      <c r="K35">
        <v>3093.22</v>
      </c>
      <c r="L35">
        <v>3093.22</v>
      </c>
      <c r="M35">
        <v>3093.22</v>
      </c>
      <c r="N35">
        <f t="shared" si="4"/>
        <v>3093.2200000000007</v>
      </c>
    </row>
    <row r="36" spans="1:14" ht="12.75">
      <c r="A36" t="s">
        <v>819</v>
      </c>
      <c r="B36">
        <v>73</v>
      </c>
      <c r="C36">
        <v>73</v>
      </c>
      <c r="D36">
        <v>73</v>
      </c>
      <c r="E36">
        <v>73</v>
      </c>
      <c r="F36">
        <v>73</v>
      </c>
      <c r="G36">
        <v>73</v>
      </c>
      <c r="H36">
        <v>73</v>
      </c>
      <c r="I36">
        <v>73</v>
      </c>
      <c r="J36">
        <v>73</v>
      </c>
      <c r="K36">
        <v>73</v>
      </c>
      <c r="L36">
        <v>73</v>
      </c>
      <c r="M36">
        <v>73</v>
      </c>
      <c r="N36">
        <f t="shared" si="4"/>
        <v>73</v>
      </c>
    </row>
    <row r="37" spans="1:14" ht="12.75">
      <c r="A37" t="s">
        <v>820</v>
      </c>
      <c r="B37">
        <v>55121.52</v>
      </c>
      <c r="C37">
        <v>55192.98</v>
      </c>
      <c r="D37">
        <v>55267.57</v>
      </c>
      <c r="E37">
        <v>55342.84</v>
      </c>
      <c r="F37">
        <v>55418.73</v>
      </c>
      <c r="G37">
        <v>55497.95</v>
      </c>
      <c r="H37">
        <v>55577.69</v>
      </c>
      <c r="I37">
        <v>55657.9</v>
      </c>
      <c r="J37">
        <v>55741.79</v>
      </c>
      <c r="K37">
        <v>55826.07</v>
      </c>
      <c r="L37">
        <v>55910.7</v>
      </c>
      <c r="M37">
        <v>56000.87</v>
      </c>
      <c r="N37">
        <f t="shared" si="4"/>
        <v>55546.38416666666</v>
      </c>
    </row>
    <row r="38" spans="1:14" ht="12.75">
      <c r="A38" t="s">
        <v>821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f t="shared" si="4"/>
        <v>0</v>
      </c>
    </row>
    <row r="39" spans="1:14" ht="12.75">
      <c r="A39" t="s">
        <v>822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f t="shared" si="4"/>
        <v>2</v>
      </c>
    </row>
    <row r="40" spans="1:14" ht="12.75">
      <c r="A40" t="s">
        <v>823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f t="shared" si="4"/>
        <v>0</v>
      </c>
    </row>
    <row r="41" ht="12.75">
      <c r="A41" t="s">
        <v>0</v>
      </c>
    </row>
    <row r="42" ht="12.75">
      <c r="A42" t="s">
        <v>826</v>
      </c>
    </row>
    <row r="43" spans="1:14" ht="12.75">
      <c r="A43" t="s">
        <v>814</v>
      </c>
      <c r="B43">
        <v>230141430.85999998</v>
      </c>
      <c r="C43">
        <v>210819651.9</v>
      </c>
      <c r="D43">
        <v>199653187.69</v>
      </c>
      <c r="E43">
        <v>166384192.92</v>
      </c>
      <c r="F43">
        <v>158296801.18999997</v>
      </c>
      <c r="G43">
        <v>179036739.97</v>
      </c>
      <c r="H43">
        <v>198019782.55</v>
      </c>
      <c r="I43">
        <v>196357176.22</v>
      </c>
      <c r="J43">
        <v>161984486.22</v>
      </c>
      <c r="K43">
        <v>167808476.52</v>
      </c>
      <c r="L43">
        <v>182570954.57999998</v>
      </c>
      <c r="M43">
        <v>216470728.84</v>
      </c>
      <c r="N43">
        <f>SUM(B43:M43)</f>
        <v>2267543609.46</v>
      </c>
    </row>
    <row r="44" spans="1:14" ht="12.75">
      <c r="A44" t="s">
        <v>815</v>
      </c>
      <c r="B44">
        <v>75042963.92999999</v>
      </c>
      <c r="C44">
        <v>69425403.19</v>
      </c>
      <c r="D44">
        <v>66821791.849999994</v>
      </c>
      <c r="E44">
        <v>57780413.57</v>
      </c>
      <c r="F44">
        <v>56332756.480000004</v>
      </c>
      <c r="G44">
        <v>59568723.5</v>
      </c>
      <c r="H44">
        <v>63299418.38</v>
      </c>
      <c r="I44">
        <v>63059622.12</v>
      </c>
      <c r="J44">
        <v>57046819.5</v>
      </c>
      <c r="K44">
        <v>58643206.269999996</v>
      </c>
      <c r="L44">
        <v>62254159.66</v>
      </c>
      <c r="M44">
        <v>71426782.68</v>
      </c>
      <c r="N44">
        <f>SUM(B44:M44)</f>
        <v>760702061.1299999</v>
      </c>
    </row>
    <row r="45" spans="1:14" ht="12.75">
      <c r="A45" t="s">
        <v>736</v>
      </c>
      <c r="B45">
        <v>1470526.53</v>
      </c>
      <c r="C45">
        <v>1409358.61</v>
      </c>
      <c r="D45">
        <v>1425854.76</v>
      </c>
      <c r="E45">
        <v>1373106.24</v>
      </c>
      <c r="F45">
        <v>1433021.04</v>
      </c>
      <c r="G45">
        <v>1435703.5</v>
      </c>
      <c r="H45">
        <v>1451347.92</v>
      </c>
      <c r="I45">
        <v>1458621.89</v>
      </c>
      <c r="J45">
        <v>1452532.51</v>
      </c>
      <c r="K45">
        <v>1417405.99</v>
      </c>
      <c r="L45">
        <v>1405432.82</v>
      </c>
      <c r="M45">
        <v>1451436.03</v>
      </c>
      <c r="N45">
        <f>SUM(B45:M45)</f>
        <v>17184347.84</v>
      </c>
    </row>
    <row r="46" spans="1:14" ht="12.75">
      <c r="A46" t="s">
        <v>827</v>
      </c>
      <c r="B46">
        <f aca="true" t="shared" si="5" ref="B46:N46">SUM(B43:B45)</f>
        <v>306654921.31999993</v>
      </c>
      <c r="C46">
        <f t="shared" si="5"/>
        <v>281654413.70000005</v>
      </c>
      <c r="D46">
        <f t="shared" si="5"/>
        <v>267900834.29999998</v>
      </c>
      <c r="E46">
        <f t="shared" si="5"/>
        <v>225537712.73</v>
      </c>
      <c r="F46">
        <f t="shared" si="5"/>
        <v>216062578.70999995</v>
      </c>
      <c r="G46">
        <f t="shared" si="5"/>
        <v>240041166.97</v>
      </c>
      <c r="H46">
        <f t="shared" si="5"/>
        <v>262770548.85</v>
      </c>
      <c r="I46">
        <f t="shared" si="5"/>
        <v>260875420.23</v>
      </c>
      <c r="J46">
        <f t="shared" si="5"/>
        <v>220483838.23</v>
      </c>
      <c r="K46">
        <f t="shared" si="5"/>
        <v>227869088.78000003</v>
      </c>
      <c r="L46">
        <f t="shared" si="5"/>
        <v>246230547.05999997</v>
      </c>
      <c r="M46">
        <f t="shared" si="5"/>
        <v>289348947.54999995</v>
      </c>
      <c r="N46">
        <f t="shared" si="5"/>
        <v>3045430018.4300003</v>
      </c>
    </row>
    <row r="48" ht="12.75">
      <c r="A48" t="s">
        <v>828</v>
      </c>
    </row>
    <row r="49" spans="1:14" ht="12.75">
      <c r="A49" t="s">
        <v>816</v>
      </c>
      <c r="B49">
        <v>625114.2076</v>
      </c>
      <c r="C49">
        <v>619574.0526</v>
      </c>
      <c r="D49">
        <v>644894.1566</v>
      </c>
      <c r="E49">
        <v>618993.3718</v>
      </c>
      <c r="F49">
        <v>604153.3418</v>
      </c>
      <c r="G49">
        <v>627767.856</v>
      </c>
      <c r="H49">
        <v>601868.6019</v>
      </c>
      <c r="I49">
        <v>611430.8230999999</v>
      </c>
      <c r="J49">
        <v>620793.5444</v>
      </c>
      <c r="K49">
        <v>596205.0027999999</v>
      </c>
      <c r="L49">
        <v>603170.5630999999</v>
      </c>
      <c r="M49">
        <v>609342.3433000001</v>
      </c>
      <c r="N49">
        <f aca="true" t="shared" si="6" ref="N49:N56">SUM(B49:M49)</f>
        <v>7383307.864999999</v>
      </c>
    </row>
    <row r="50" spans="1:14" ht="12.75">
      <c r="A50" t="s">
        <v>817</v>
      </c>
      <c r="B50">
        <v>135525.75189999997</v>
      </c>
      <c r="C50">
        <v>136124.4359</v>
      </c>
      <c r="D50">
        <v>134721.2727</v>
      </c>
      <c r="E50">
        <v>134691.193</v>
      </c>
      <c r="F50">
        <v>141096.8693</v>
      </c>
      <c r="G50">
        <v>149113.9969</v>
      </c>
      <c r="H50">
        <v>152502.1487</v>
      </c>
      <c r="I50">
        <v>157198.8014</v>
      </c>
      <c r="J50">
        <v>156993.6852</v>
      </c>
      <c r="K50">
        <v>144699.5366</v>
      </c>
      <c r="L50">
        <v>144498.9309</v>
      </c>
      <c r="M50">
        <v>132511.2344</v>
      </c>
      <c r="N50">
        <f t="shared" si="6"/>
        <v>1719677.8569</v>
      </c>
    </row>
    <row r="51" spans="1:14" ht="12.75">
      <c r="A51" t="s">
        <v>818</v>
      </c>
      <c r="B51">
        <v>92664.4298</v>
      </c>
      <c r="C51">
        <v>88217.0477</v>
      </c>
      <c r="D51">
        <v>91031.36690000001</v>
      </c>
      <c r="E51">
        <v>89468.7745</v>
      </c>
      <c r="F51">
        <v>94223.5205</v>
      </c>
      <c r="G51">
        <v>103161.4497</v>
      </c>
      <c r="H51">
        <v>109796.9966</v>
      </c>
      <c r="I51">
        <v>115154.2193</v>
      </c>
      <c r="J51">
        <v>110913.1853</v>
      </c>
      <c r="K51">
        <v>103139.1203</v>
      </c>
      <c r="L51">
        <v>96326.1119</v>
      </c>
      <c r="M51">
        <v>93526.84709999998</v>
      </c>
      <c r="N51">
        <f t="shared" si="6"/>
        <v>1187623.0695999998</v>
      </c>
    </row>
    <row r="52" spans="1:14" ht="12.75">
      <c r="A52" t="s">
        <v>819</v>
      </c>
      <c r="B52">
        <v>18.416666666666668</v>
      </c>
      <c r="C52">
        <v>18.416666666666668</v>
      </c>
      <c r="D52">
        <v>18.416666666666668</v>
      </c>
      <c r="E52">
        <v>18.416666666666668</v>
      </c>
      <c r="F52">
        <v>18.416666666666668</v>
      </c>
      <c r="G52">
        <v>18.416666666666668</v>
      </c>
      <c r="H52">
        <v>18.416666666666668</v>
      </c>
      <c r="I52">
        <v>18.416666666666668</v>
      </c>
      <c r="J52">
        <v>18.416666666666668</v>
      </c>
      <c r="K52">
        <v>18.416666666666668</v>
      </c>
      <c r="L52">
        <v>18.416666666666668</v>
      </c>
      <c r="M52">
        <v>18.416666666666668</v>
      </c>
      <c r="N52">
        <f t="shared" si="6"/>
        <v>220.99999999999997</v>
      </c>
    </row>
    <row r="53" spans="1:14" ht="12.75">
      <c r="A53" t="s">
        <v>820</v>
      </c>
      <c r="B53">
        <v>10002.1841</v>
      </c>
      <c r="C53">
        <v>10024.5135</v>
      </c>
      <c r="D53">
        <v>10046.8429</v>
      </c>
      <c r="E53">
        <v>10069.1723</v>
      </c>
      <c r="F53">
        <v>10091.5017</v>
      </c>
      <c r="G53">
        <v>10113.8311</v>
      </c>
      <c r="H53">
        <v>10136.1605</v>
      </c>
      <c r="I53">
        <v>10158.4899</v>
      </c>
      <c r="J53">
        <v>10180.819300000001</v>
      </c>
      <c r="K53">
        <v>10203.1487</v>
      </c>
      <c r="L53">
        <v>10225.478099999998</v>
      </c>
      <c r="M53">
        <v>10247.807499999999</v>
      </c>
      <c r="N53">
        <f t="shared" si="6"/>
        <v>121499.94959999999</v>
      </c>
    </row>
    <row r="54" spans="1:14" ht="12.75">
      <c r="A54" t="s">
        <v>821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f t="shared" si="6"/>
        <v>0</v>
      </c>
    </row>
    <row r="55" spans="1:14" ht="12.75">
      <c r="A55" t="s">
        <v>822</v>
      </c>
      <c r="B55">
        <v>7200</v>
      </c>
      <c r="C55">
        <v>7200</v>
      </c>
      <c r="D55">
        <v>7200</v>
      </c>
      <c r="E55">
        <v>7200</v>
      </c>
      <c r="F55">
        <v>7200</v>
      </c>
      <c r="G55">
        <v>7200</v>
      </c>
      <c r="H55">
        <v>7200</v>
      </c>
      <c r="I55">
        <v>7200</v>
      </c>
      <c r="J55">
        <v>7200</v>
      </c>
      <c r="K55">
        <v>7200</v>
      </c>
      <c r="L55">
        <v>7200</v>
      </c>
      <c r="M55">
        <v>7200</v>
      </c>
      <c r="N55">
        <f t="shared" si="6"/>
        <v>86400</v>
      </c>
    </row>
    <row r="56" spans="1:14" ht="12.75">
      <c r="A56" t="s">
        <v>823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f t="shared" si="6"/>
        <v>0</v>
      </c>
    </row>
    <row r="57" ht="12.75">
      <c r="N57">
        <f>SUM(N49:N56)</f>
        <v>10498729.741099998</v>
      </c>
    </row>
    <row r="59" ht="12.75">
      <c r="A59" t="s">
        <v>829</v>
      </c>
    </row>
    <row r="60" spans="1:14" ht="12.75">
      <c r="A60" t="s">
        <v>814</v>
      </c>
      <c r="B60">
        <f aca="true" t="shared" si="7" ref="B60:M67">B4*B30</f>
        <v>0</v>
      </c>
      <c r="C60">
        <f t="shared" si="7"/>
        <v>0</v>
      </c>
      <c r="D60">
        <f t="shared" si="7"/>
        <v>0</v>
      </c>
      <c r="E60">
        <f t="shared" si="7"/>
        <v>0</v>
      </c>
      <c r="F60">
        <f t="shared" si="7"/>
        <v>0</v>
      </c>
      <c r="G60">
        <f t="shared" si="7"/>
        <v>0</v>
      </c>
      <c r="H60">
        <f t="shared" si="7"/>
        <v>0</v>
      </c>
      <c r="I60">
        <f t="shared" si="7"/>
        <v>0</v>
      </c>
      <c r="J60">
        <f t="shared" si="7"/>
        <v>0</v>
      </c>
      <c r="K60">
        <f t="shared" si="7"/>
        <v>0</v>
      </c>
      <c r="L60">
        <f t="shared" si="7"/>
        <v>0</v>
      </c>
      <c r="M60">
        <f t="shared" si="7"/>
        <v>0</v>
      </c>
      <c r="N60">
        <f aca="true" t="shared" si="8" ref="N60:N70">SUM(B60:M60)</f>
        <v>0</v>
      </c>
    </row>
    <row r="61" spans="1:14" ht="12.75">
      <c r="A61" t="s">
        <v>815</v>
      </c>
      <c r="B61">
        <f t="shared" si="7"/>
        <v>0</v>
      </c>
      <c r="C61">
        <f t="shared" si="7"/>
        <v>0</v>
      </c>
      <c r="D61">
        <f t="shared" si="7"/>
        <v>0</v>
      </c>
      <c r="E61">
        <f t="shared" si="7"/>
        <v>0</v>
      </c>
      <c r="F61">
        <f t="shared" si="7"/>
        <v>0</v>
      </c>
      <c r="G61">
        <f t="shared" si="7"/>
        <v>0</v>
      </c>
      <c r="H61">
        <f t="shared" si="7"/>
        <v>0</v>
      </c>
      <c r="I61">
        <f t="shared" si="7"/>
        <v>0</v>
      </c>
      <c r="J61">
        <f t="shared" si="7"/>
        <v>0</v>
      </c>
      <c r="K61">
        <f t="shared" si="7"/>
        <v>0</v>
      </c>
      <c r="L61">
        <f t="shared" si="7"/>
        <v>0</v>
      </c>
      <c r="M61">
        <f t="shared" si="7"/>
        <v>0</v>
      </c>
      <c r="N61">
        <f t="shared" si="8"/>
        <v>0</v>
      </c>
    </row>
    <row r="62" spans="1:14" ht="12.75">
      <c r="A62" t="s">
        <v>816</v>
      </c>
      <c r="B62">
        <f t="shared" si="7"/>
        <v>0</v>
      </c>
      <c r="C62">
        <f t="shared" si="7"/>
        <v>0</v>
      </c>
      <c r="D62">
        <f t="shared" si="7"/>
        <v>0</v>
      </c>
      <c r="E62">
        <f t="shared" si="7"/>
        <v>0</v>
      </c>
      <c r="F62">
        <f t="shared" si="7"/>
        <v>0</v>
      </c>
      <c r="G62">
        <f t="shared" si="7"/>
        <v>0</v>
      </c>
      <c r="H62">
        <f t="shared" si="7"/>
        <v>0</v>
      </c>
      <c r="I62">
        <f t="shared" si="7"/>
        <v>0</v>
      </c>
      <c r="J62">
        <f t="shared" si="7"/>
        <v>0</v>
      </c>
      <c r="K62">
        <f t="shared" si="7"/>
        <v>0</v>
      </c>
      <c r="L62">
        <f t="shared" si="7"/>
        <v>0</v>
      </c>
      <c r="M62">
        <f t="shared" si="7"/>
        <v>0</v>
      </c>
      <c r="N62">
        <f t="shared" si="8"/>
        <v>0</v>
      </c>
    </row>
    <row r="63" spans="1:14" ht="12.75">
      <c r="A63" t="s">
        <v>817</v>
      </c>
      <c r="B63">
        <f t="shared" si="7"/>
        <v>0</v>
      </c>
      <c r="C63">
        <f t="shared" si="7"/>
        <v>0</v>
      </c>
      <c r="D63">
        <f t="shared" si="7"/>
        <v>0</v>
      </c>
      <c r="E63">
        <f t="shared" si="7"/>
        <v>0</v>
      </c>
      <c r="F63">
        <f t="shared" si="7"/>
        <v>0</v>
      </c>
      <c r="G63">
        <f t="shared" si="7"/>
        <v>0</v>
      </c>
      <c r="H63">
        <f t="shared" si="7"/>
        <v>0</v>
      </c>
      <c r="I63">
        <f t="shared" si="7"/>
        <v>0</v>
      </c>
      <c r="J63">
        <f t="shared" si="7"/>
        <v>0</v>
      </c>
      <c r="K63">
        <f t="shared" si="7"/>
        <v>0</v>
      </c>
      <c r="L63">
        <f t="shared" si="7"/>
        <v>0</v>
      </c>
      <c r="M63">
        <f t="shared" si="7"/>
        <v>0</v>
      </c>
      <c r="N63">
        <f t="shared" si="8"/>
        <v>0</v>
      </c>
    </row>
    <row r="64" spans="1:14" ht="12.75">
      <c r="A64" t="s">
        <v>818</v>
      </c>
      <c r="B64">
        <f t="shared" si="7"/>
        <v>0</v>
      </c>
      <c r="C64">
        <f t="shared" si="7"/>
        <v>0</v>
      </c>
      <c r="D64">
        <f t="shared" si="7"/>
        <v>0</v>
      </c>
      <c r="E64">
        <f t="shared" si="7"/>
        <v>0</v>
      </c>
      <c r="F64">
        <f t="shared" si="7"/>
        <v>0</v>
      </c>
      <c r="G64">
        <f t="shared" si="7"/>
        <v>0</v>
      </c>
      <c r="H64">
        <f t="shared" si="7"/>
        <v>0</v>
      </c>
      <c r="I64">
        <f t="shared" si="7"/>
        <v>0</v>
      </c>
      <c r="J64">
        <f t="shared" si="7"/>
        <v>0</v>
      </c>
      <c r="K64">
        <f t="shared" si="7"/>
        <v>0</v>
      </c>
      <c r="L64">
        <f t="shared" si="7"/>
        <v>0</v>
      </c>
      <c r="M64">
        <f t="shared" si="7"/>
        <v>0</v>
      </c>
      <c r="N64">
        <f t="shared" si="8"/>
        <v>0</v>
      </c>
    </row>
    <row r="65" spans="1:14" ht="12.75">
      <c r="A65" t="s">
        <v>736</v>
      </c>
      <c r="B65">
        <f t="shared" si="7"/>
        <v>0</v>
      </c>
      <c r="C65">
        <f t="shared" si="7"/>
        <v>0</v>
      </c>
      <c r="D65">
        <f t="shared" si="7"/>
        <v>0</v>
      </c>
      <c r="E65">
        <f t="shared" si="7"/>
        <v>0</v>
      </c>
      <c r="F65">
        <f t="shared" si="7"/>
        <v>0</v>
      </c>
      <c r="G65">
        <f t="shared" si="7"/>
        <v>0</v>
      </c>
      <c r="H65">
        <f t="shared" si="7"/>
        <v>0</v>
      </c>
      <c r="I65">
        <f t="shared" si="7"/>
        <v>0</v>
      </c>
      <c r="J65">
        <f t="shared" si="7"/>
        <v>0</v>
      </c>
      <c r="K65">
        <f t="shared" si="7"/>
        <v>0</v>
      </c>
      <c r="L65">
        <f t="shared" si="7"/>
        <v>0</v>
      </c>
      <c r="M65">
        <f t="shared" si="7"/>
        <v>0</v>
      </c>
      <c r="N65">
        <f t="shared" si="8"/>
        <v>0</v>
      </c>
    </row>
    <row r="66" spans="1:14" ht="12.75">
      <c r="A66" t="s">
        <v>819</v>
      </c>
      <c r="B66">
        <f t="shared" si="7"/>
        <v>0</v>
      </c>
      <c r="C66">
        <f t="shared" si="7"/>
        <v>0</v>
      </c>
      <c r="D66">
        <f t="shared" si="7"/>
        <v>0</v>
      </c>
      <c r="E66">
        <f t="shared" si="7"/>
        <v>0</v>
      </c>
      <c r="F66">
        <f t="shared" si="7"/>
        <v>0</v>
      </c>
      <c r="G66">
        <f t="shared" si="7"/>
        <v>0</v>
      </c>
      <c r="H66">
        <f t="shared" si="7"/>
        <v>0</v>
      </c>
      <c r="I66">
        <f t="shared" si="7"/>
        <v>0</v>
      </c>
      <c r="J66">
        <f t="shared" si="7"/>
        <v>0</v>
      </c>
      <c r="K66">
        <f t="shared" si="7"/>
        <v>0</v>
      </c>
      <c r="L66">
        <f t="shared" si="7"/>
        <v>0</v>
      </c>
      <c r="M66">
        <f t="shared" si="7"/>
        <v>0</v>
      </c>
      <c r="N66">
        <f t="shared" si="8"/>
        <v>0</v>
      </c>
    </row>
    <row r="67" spans="1:14" ht="12.75">
      <c r="A67" t="s">
        <v>820</v>
      </c>
      <c r="B67">
        <f t="shared" si="7"/>
        <v>0</v>
      </c>
      <c r="C67">
        <f t="shared" si="7"/>
        <v>0</v>
      </c>
      <c r="D67">
        <f t="shared" si="7"/>
        <v>0</v>
      </c>
      <c r="E67">
        <f t="shared" si="7"/>
        <v>0</v>
      </c>
      <c r="F67">
        <f t="shared" si="7"/>
        <v>0</v>
      </c>
      <c r="G67">
        <f t="shared" si="7"/>
        <v>0</v>
      </c>
      <c r="H67">
        <f t="shared" si="7"/>
        <v>0</v>
      </c>
      <c r="I67">
        <f t="shared" si="7"/>
        <v>0</v>
      </c>
      <c r="J67">
        <f t="shared" si="7"/>
        <v>0</v>
      </c>
      <c r="K67">
        <f t="shared" si="7"/>
        <v>0</v>
      </c>
      <c r="L67">
        <f t="shared" si="7"/>
        <v>0</v>
      </c>
      <c r="M67">
        <f t="shared" si="7"/>
        <v>0</v>
      </c>
      <c r="N67">
        <f t="shared" si="8"/>
        <v>0</v>
      </c>
    </row>
    <row r="68" spans="1:14" ht="12.75">
      <c r="A68" t="s">
        <v>821</v>
      </c>
      <c r="B68">
        <f aca="true" t="shared" si="9" ref="B68:M70">B38*B12</f>
        <v>0</v>
      </c>
      <c r="C68">
        <f t="shared" si="9"/>
        <v>0</v>
      </c>
      <c r="D68">
        <f t="shared" si="9"/>
        <v>0</v>
      </c>
      <c r="E68">
        <f t="shared" si="9"/>
        <v>0</v>
      </c>
      <c r="F68">
        <f t="shared" si="9"/>
        <v>0</v>
      </c>
      <c r="G68">
        <f t="shared" si="9"/>
        <v>0</v>
      </c>
      <c r="H68">
        <f t="shared" si="9"/>
        <v>0</v>
      </c>
      <c r="I68">
        <f t="shared" si="9"/>
        <v>0</v>
      </c>
      <c r="J68">
        <f t="shared" si="9"/>
        <v>0</v>
      </c>
      <c r="K68">
        <f t="shared" si="9"/>
        <v>0</v>
      </c>
      <c r="L68">
        <f t="shared" si="9"/>
        <v>0</v>
      </c>
      <c r="M68">
        <f t="shared" si="9"/>
        <v>0</v>
      </c>
      <c r="N68">
        <f t="shared" si="8"/>
        <v>0</v>
      </c>
    </row>
    <row r="69" spans="1:14" ht="12.75">
      <c r="A69" t="s">
        <v>822</v>
      </c>
      <c r="B69">
        <f t="shared" si="9"/>
        <v>0</v>
      </c>
      <c r="C69">
        <f t="shared" si="9"/>
        <v>0</v>
      </c>
      <c r="D69">
        <f t="shared" si="9"/>
        <v>0</v>
      </c>
      <c r="E69">
        <f t="shared" si="9"/>
        <v>0</v>
      </c>
      <c r="F69">
        <f t="shared" si="9"/>
        <v>0</v>
      </c>
      <c r="G69">
        <f t="shared" si="9"/>
        <v>0</v>
      </c>
      <c r="H69">
        <f t="shared" si="9"/>
        <v>0</v>
      </c>
      <c r="I69">
        <f t="shared" si="9"/>
        <v>0</v>
      </c>
      <c r="J69">
        <f t="shared" si="9"/>
        <v>0</v>
      </c>
      <c r="K69">
        <f t="shared" si="9"/>
        <v>0</v>
      </c>
      <c r="L69">
        <f t="shared" si="9"/>
        <v>0</v>
      </c>
      <c r="M69">
        <f t="shared" si="9"/>
        <v>0</v>
      </c>
      <c r="N69">
        <f t="shared" si="8"/>
        <v>0</v>
      </c>
    </row>
    <row r="70" spans="1:14" ht="12.75">
      <c r="A70" t="s">
        <v>823</v>
      </c>
      <c r="B70">
        <f t="shared" si="9"/>
        <v>0</v>
      </c>
      <c r="C70">
        <f t="shared" si="9"/>
        <v>0</v>
      </c>
      <c r="D70">
        <f t="shared" si="9"/>
        <v>0</v>
      </c>
      <c r="E70">
        <f t="shared" si="9"/>
        <v>0</v>
      </c>
      <c r="F70">
        <f t="shared" si="9"/>
        <v>0</v>
      </c>
      <c r="G70">
        <f t="shared" si="9"/>
        <v>0</v>
      </c>
      <c r="H70">
        <f t="shared" si="9"/>
        <v>0</v>
      </c>
      <c r="I70">
        <f t="shared" si="9"/>
        <v>0</v>
      </c>
      <c r="J70">
        <f t="shared" si="9"/>
        <v>0</v>
      </c>
      <c r="K70">
        <f t="shared" si="9"/>
        <v>0</v>
      </c>
      <c r="L70">
        <f t="shared" si="9"/>
        <v>0</v>
      </c>
      <c r="M70">
        <f t="shared" si="9"/>
        <v>0</v>
      </c>
      <c r="N70">
        <f t="shared" si="8"/>
        <v>0</v>
      </c>
    </row>
    <row r="71" spans="1:14" ht="12.75">
      <c r="A71" t="s">
        <v>830</v>
      </c>
      <c r="N71">
        <f>SUM(N60:N70)</f>
        <v>0</v>
      </c>
    </row>
    <row r="73" ht="12.75">
      <c r="A73" t="s">
        <v>831</v>
      </c>
    </row>
    <row r="74" spans="1:14" ht="12.75">
      <c r="A74" t="s">
        <v>814</v>
      </c>
      <c r="B74">
        <f aca="true" t="shared" si="10" ref="B74:M75">B43*B17</f>
        <v>0</v>
      </c>
      <c r="C74">
        <f t="shared" si="10"/>
        <v>0</v>
      </c>
      <c r="D74">
        <f t="shared" si="10"/>
        <v>0</v>
      </c>
      <c r="E74">
        <f t="shared" si="10"/>
        <v>0</v>
      </c>
      <c r="F74">
        <f t="shared" si="10"/>
        <v>0</v>
      </c>
      <c r="G74">
        <f t="shared" si="10"/>
        <v>0</v>
      </c>
      <c r="H74">
        <f t="shared" si="10"/>
        <v>0</v>
      </c>
      <c r="I74">
        <f t="shared" si="10"/>
        <v>0</v>
      </c>
      <c r="J74">
        <f t="shared" si="10"/>
        <v>0</v>
      </c>
      <c r="K74">
        <f t="shared" si="10"/>
        <v>0</v>
      </c>
      <c r="L74">
        <f t="shared" si="10"/>
        <v>0</v>
      </c>
      <c r="M74">
        <f t="shared" si="10"/>
        <v>0</v>
      </c>
      <c r="N74">
        <f aca="true" t="shared" si="11" ref="N74:N84">SUM(B74:M74)</f>
        <v>0</v>
      </c>
    </row>
    <row r="75" spans="1:14" ht="12.75">
      <c r="A75" t="s">
        <v>815</v>
      </c>
      <c r="B75">
        <f t="shared" si="10"/>
        <v>0</v>
      </c>
      <c r="C75">
        <f t="shared" si="10"/>
        <v>0</v>
      </c>
      <c r="D75">
        <f t="shared" si="10"/>
        <v>0</v>
      </c>
      <c r="E75">
        <f t="shared" si="10"/>
        <v>0</v>
      </c>
      <c r="F75">
        <f t="shared" si="10"/>
        <v>0</v>
      </c>
      <c r="G75">
        <f t="shared" si="10"/>
        <v>0</v>
      </c>
      <c r="H75">
        <f t="shared" si="10"/>
        <v>0</v>
      </c>
      <c r="I75">
        <f t="shared" si="10"/>
        <v>0</v>
      </c>
      <c r="J75">
        <f t="shared" si="10"/>
        <v>0</v>
      </c>
      <c r="K75">
        <f t="shared" si="10"/>
        <v>0</v>
      </c>
      <c r="L75">
        <f t="shared" si="10"/>
        <v>0</v>
      </c>
      <c r="M75">
        <f t="shared" si="10"/>
        <v>0</v>
      </c>
      <c r="N75">
        <f t="shared" si="11"/>
        <v>0</v>
      </c>
    </row>
    <row r="76" spans="1:14" ht="12.75">
      <c r="A76" t="s">
        <v>816</v>
      </c>
      <c r="B76">
        <f aca="true" t="shared" si="12" ref="B76:M76">B49*B19</f>
        <v>0</v>
      </c>
      <c r="C76">
        <f t="shared" si="12"/>
        <v>0</v>
      </c>
      <c r="D76">
        <f t="shared" si="12"/>
        <v>0</v>
      </c>
      <c r="E76">
        <f t="shared" si="12"/>
        <v>0</v>
      </c>
      <c r="F76">
        <f t="shared" si="12"/>
        <v>0</v>
      </c>
      <c r="G76">
        <f t="shared" si="12"/>
        <v>0</v>
      </c>
      <c r="H76">
        <f t="shared" si="12"/>
        <v>0</v>
      </c>
      <c r="I76">
        <f t="shared" si="12"/>
        <v>0</v>
      </c>
      <c r="J76">
        <f t="shared" si="12"/>
        <v>0</v>
      </c>
      <c r="K76">
        <f t="shared" si="12"/>
        <v>0</v>
      </c>
      <c r="L76">
        <f t="shared" si="12"/>
        <v>0</v>
      </c>
      <c r="M76">
        <f t="shared" si="12"/>
        <v>0</v>
      </c>
      <c r="N76">
        <f t="shared" si="11"/>
        <v>0</v>
      </c>
    </row>
    <row r="77" spans="1:14" ht="12.75">
      <c r="A77" t="s">
        <v>817</v>
      </c>
      <c r="B77">
        <f aca="true" t="shared" si="13" ref="B77:M77">B50*B20</f>
        <v>0</v>
      </c>
      <c r="C77">
        <f t="shared" si="13"/>
        <v>0</v>
      </c>
      <c r="D77">
        <f t="shared" si="13"/>
        <v>0</v>
      </c>
      <c r="E77">
        <f t="shared" si="13"/>
        <v>0</v>
      </c>
      <c r="F77">
        <f t="shared" si="13"/>
        <v>0</v>
      </c>
      <c r="G77">
        <f t="shared" si="13"/>
        <v>0</v>
      </c>
      <c r="H77">
        <f t="shared" si="13"/>
        <v>0</v>
      </c>
      <c r="I77">
        <f t="shared" si="13"/>
        <v>0</v>
      </c>
      <c r="J77">
        <f t="shared" si="13"/>
        <v>0</v>
      </c>
      <c r="K77">
        <f t="shared" si="13"/>
        <v>0</v>
      </c>
      <c r="L77">
        <f t="shared" si="13"/>
        <v>0</v>
      </c>
      <c r="M77">
        <f t="shared" si="13"/>
        <v>0</v>
      </c>
      <c r="N77">
        <f t="shared" si="11"/>
        <v>0</v>
      </c>
    </row>
    <row r="78" spans="1:14" ht="12.75">
      <c r="A78" t="s">
        <v>818</v>
      </c>
      <c r="B78">
        <f aca="true" t="shared" si="14" ref="B78:M78">B51*B21</f>
        <v>0</v>
      </c>
      <c r="C78">
        <f t="shared" si="14"/>
        <v>0</v>
      </c>
      <c r="D78">
        <f t="shared" si="14"/>
        <v>0</v>
      </c>
      <c r="E78">
        <f t="shared" si="14"/>
        <v>0</v>
      </c>
      <c r="F78">
        <f t="shared" si="14"/>
        <v>0</v>
      </c>
      <c r="G78">
        <f t="shared" si="14"/>
        <v>0</v>
      </c>
      <c r="H78">
        <f t="shared" si="14"/>
        <v>0</v>
      </c>
      <c r="I78">
        <f t="shared" si="14"/>
        <v>0</v>
      </c>
      <c r="J78">
        <f t="shared" si="14"/>
        <v>0</v>
      </c>
      <c r="K78">
        <f t="shared" si="14"/>
        <v>0</v>
      </c>
      <c r="L78">
        <f t="shared" si="14"/>
        <v>0</v>
      </c>
      <c r="M78">
        <f t="shared" si="14"/>
        <v>0</v>
      </c>
      <c r="N78">
        <f t="shared" si="11"/>
        <v>0</v>
      </c>
    </row>
    <row r="79" spans="1:14" ht="12.75">
      <c r="A79" t="s">
        <v>736</v>
      </c>
      <c r="B79">
        <f aca="true" t="shared" si="15" ref="B79:M79">B45*B22</f>
        <v>0</v>
      </c>
      <c r="C79">
        <f t="shared" si="15"/>
        <v>0</v>
      </c>
      <c r="D79">
        <f t="shared" si="15"/>
        <v>0</v>
      </c>
      <c r="E79">
        <f t="shared" si="15"/>
        <v>0</v>
      </c>
      <c r="F79">
        <f t="shared" si="15"/>
        <v>0</v>
      </c>
      <c r="G79">
        <f t="shared" si="15"/>
        <v>0</v>
      </c>
      <c r="H79">
        <f t="shared" si="15"/>
        <v>0</v>
      </c>
      <c r="I79">
        <f t="shared" si="15"/>
        <v>0</v>
      </c>
      <c r="J79">
        <f t="shared" si="15"/>
        <v>0</v>
      </c>
      <c r="K79">
        <f t="shared" si="15"/>
        <v>0</v>
      </c>
      <c r="L79">
        <f t="shared" si="15"/>
        <v>0</v>
      </c>
      <c r="M79">
        <f t="shared" si="15"/>
        <v>0</v>
      </c>
      <c r="N79">
        <f t="shared" si="11"/>
        <v>0</v>
      </c>
    </row>
    <row r="80" spans="1:14" ht="12.75">
      <c r="A80" t="s">
        <v>819</v>
      </c>
      <c r="B80">
        <f aca="true" t="shared" si="16" ref="B80:M80">B52*B23</f>
        <v>0</v>
      </c>
      <c r="C80">
        <f t="shared" si="16"/>
        <v>0</v>
      </c>
      <c r="D80">
        <f t="shared" si="16"/>
        <v>0</v>
      </c>
      <c r="E80">
        <f t="shared" si="16"/>
        <v>0</v>
      </c>
      <c r="F80">
        <f t="shared" si="16"/>
        <v>0</v>
      </c>
      <c r="G80">
        <f t="shared" si="16"/>
        <v>0</v>
      </c>
      <c r="H80">
        <f t="shared" si="16"/>
        <v>0</v>
      </c>
      <c r="I80">
        <f t="shared" si="16"/>
        <v>0</v>
      </c>
      <c r="J80">
        <f t="shared" si="16"/>
        <v>0</v>
      </c>
      <c r="K80">
        <f t="shared" si="16"/>
        <v>0</v>
      </c>
      <c r="L80">
        <f t="shared" si="16"/>
        <v>0</v>
      </c>
      <c r="M80">
        <f t="shared" si="16"/>
        <v>0</v>
      </c>
      <c r="N80">
        <f t="shared" si="11"/>
        <v>0</v>
      </c>
    </row>
    <row r="81" spans="1:14" ht="12.75">
      <c r="A81" t="s">
        <v>820</v>
      </c>
      <c r="B81">
        <f aca="true" t="shared" si="17" ref="B81:M81">B53*B24</f>
        <v>0</v>
      </c>
      <c r="C81">
        <f t="shared" si="17"/>
        <v>0</v>
      </c>
      <c r="D81">
        <f t="shared" si="17"/>
        <v>0</v>
      </c>
      <c r="E81">
        <f t="shared" si="17"/>
        <v>0</v>
      </c>
      <c r="F81">
        <f t="shared" si="17"/>
        <v>0</v>
      </c>
      <c r="G81">
        <f t="shared" si="17"/>
        <v>0</v>
      </c>
      <c r="H81">
        <f t="shared" si="17"/>
        <v>0</v>
      </c>
      <c r="I81">
        <f t="shared" si="17"/>
        <v>0</v>
      </c>
      <c r="J81">
        <f t="shared" si="17"/>
        <v>0</v>
      </c>
      <c r="K81">
        <f t="shared" si="17"/>
        <v>0</v>
      </c>
      <c r="L81">
        <f t="shared" si="17"/>
        <v>0</v>
      </c>
      <c r="M81">
        <f t="shared" si="17"/>
        <v>0</v>
      </c>
      <c r="N81">
        <f t="shared" si="11"/>
        <v>0</v>
      </c>
    </row>
    <row r="82" spans="1:14" ht="12.75">
      <c r="A82" t="s">
        <v>821</v>
      </c>
      <c r="B82">
        <f aca="true" t="shared" si="18" ref="B82:M82">B54*B25</f>
        <v>0</v>
      </c>
      <c r="C82">
        <f t="shared" si="18"/>
        <v>0</v>
      </c>
      <c r="D82">
        <f t="shared" si="18"/>
        <v>0</v>
      </c>
      <c r="E82">
        <f t="shared" si="18"/>
        <v>0</v>
      </c>
      <c r="F82">
        <f t="shared" si="18"/>
        <v>0</v>
      </c>
      <c r="G82">
        <f t="shared" si="18"/>
        <v>0</v>
      </c>
      <c r="H82">
        <f t="shared" si="18"/>
        <v>0</v>
      </c>
      <c r="I82">
        <f t="shared" si="18"/>
        <v>0</v>
      </c>
      <c r="J82">
        <f t="shared" si="18"/>
        <v>0</v>
      </c>
      <c r="K82">
        <f t="shared" si="18"/>
        <v>0</v>
      </c>
      <c r="L82">
        <f t="shared" si="18"/>
        <v>0</v>
      </c>
      <c r="M82">
        <f t="shared" si="18"/>
        <v>0</v>
      </c>
      <c r="N82">
        <f t="shared" si="11"/>
        <v>0</v>
      </c>
    </row>
    <row r="83" spans="1:14" ht="12.75">
      <c r="A83" t="s">
        <v>822</v>
      </c>
      <c r="B83">
        <f aca="true" t="shared" si="19" ref="B83:M83">B55*B26</f>
        <v>0</v>
      </c>
      <c r="C83">
        <f t="shared" si="19"/>
        <v>0</v>
      </c>
      <c r="D83">
        <f t="shared" si="19"/>
        <v>0</v>
      </c>
      <c r="E83">
        <f t="shared" si="19"/>
        <v>0</v>
      </c>
      <c r="F83">
        <f t="shared" si="19"/>
        <v>0</v>
      </c>
      <c r="G83">
        <f t="shared" si="19"/>
        <v>0</v>
      </c>
      <c r="H83">
        <f t="shared" si="19"/>
        <v>0</v>
      </c>
      <c r="I83">
        <f t="shared" si="19"/>
        <v>0</v>
      </c>
      <c r="J83">
        <f t="shared" si="19"/>
        <v>0</v>
      </c>
      <c r="K83">
        <f t="shared" si="19"/>
        <v>0</v>
      </c>
      <c r="L83">
        <f t="shared" si="19"/>
        <v>0</v>
      </c>
      <c r="M83">
        <f t="shared" si="19"/>
        <v>0</v>
      </c>
      <c r="N83">
        <f t="shared" si="11"/>
        <v>0</v>
      </c>
    </row>
    <row r="84" spans="1:14" ht="12.75">
      <c r="A84" t="s">
        <v>823</v>
      </c>
      <c r="B84">
        <f aca="true" t="shared" si="20" ref="B84:M84">B56*B27</f>
        <v>0</v>
      </c>
      <c r="C84">
        <f t="shared" si="20"/>
        <v>0</v>
      </c>
      <c r="D84">
        <f t="shared" si="20"/>
        <v>0</v>
      </c>
      <c r="E84">
        <f t="shared" si="20"/>
        <v>0</v>
      </c>
      <c r="F84">
        <f t="shared" si="20"/>
        <v>0</v>
      </c>
      <c r="G84">
        <f t="shared" si="20"/>
        <v>0</v>
      </c>
      <c r="H84">
        <f t="shared" si="20"/>
        <v>0</v>
      </c>
      <c r="I84">
        <f t="shared" si="20"/>
        <v>0</v>
      </c>
      <c r="J84">
        <f t="shared" si="20"/>
        <v>0</v>
      </c>
      <c r="K84">
        <f t="shared" si="20"/>
        <v>0</v>
      </c>
      <c r="L84">
        <f t="shared" si="20"/>
        <v>0</v>
      </c>
      <c r="M84">
        <f t="shared" si="20"/>
        <v>0</v>
      </c>
      <c r="N84">
        <f t="shared" si="11"/>
        <v>0</v>
      </c>
    </row>
    <row r="85" spans="1:14" ht="12.75">
      <c r="A85" t="s">
        <v>830</v>
      </c>
      <c r="N85">
        <f>SUM(N74:N84)</f>
        <v>0</v>
      </c>
    </row>
    <row r="87" ht="12.75">
      <c r="A87" t="s">
        <v>832</v>
      </c>
    </row>
    <row r="88" spans="1:14" ht="12.75">
      <c r="A88" t="s">
        <v>814</v>
      </c>
      <c r="B88">
        <f aca="true" t="shared" si="21" ref="B88:M88">B74+B60</f>
        <v>0</v>
      </c>
      <c r="C88">
        <f t="shared" si="21"/>
        <v>0</v>
      </c>
      <c r="D88">
        <f t="shared" si="21"/>
        <v>0</v>
      </c>
      <c r="E88">
        <f t="shared" si="21"/>
        <v>0</v>
      </c>
      <c r="F88">
        <f t="shared" si="21"/>
        <v>0</v>
      </c>
      <c r="G88">
        <f t="shared" si="21"/>
        <v>0</v>
      </c>
      <c r="H88">
        <f t="shared" si="21"/>
        <v>0</v>
      </c>
      <c r="I88">
        <f t="shared" si="21"/>
        <v>0</v>
      </c>
      <c r="J88">
        <f t="shared" si="21"/>
        <v>0</v>
      </c>
      <c r="K88">
        <f t="shared" si="21"/>
        <v>0</v>
      </c>
      <c r="L88">
        <f t="shared" si="21"/>
        <v>0</v>
      </c>
      <c r="M88">
        <f t="shared" si="21"/>
        <v>0</v>
      </c>
      <c r="N88">
        <f aca="true" t="shared" si="22" ref="N88:N98">SUM(B88:M88)</f>
        <v>0</v>
      </c>
    </row>
    <row r="89" spans="1:14" ht="12.75">
      <c r="A89" t="s">
        <v>815</v>
      </c>
      <c r="B89">
        <f aca="true" t="shared" si="23" ref="B89:M89">B75+B61</f>
        <v>0</v>
      </c>
      <c r="C89">
        <f t="shared" si="23"/>
        <v>0</v>
      </c>
      <c r="D89">
        <f t="shared" si="23"/>
        <v>0</v>
      </c>
      <c r="E89">
        <f t="shared" si="23"/>
        <v>0</v>
      </c>
      <c r="F89">
        <f t="shared" si="23"/>
        <v>0</v>
      </c>
      <c r="G89">
        <f t="shared" si="23"/>
        <v>0</v>
      </c>
      <c r="H89">
        <f t="shared" si="23"/>
        <v>0</v>
      </c>
      <c r="I89">
        <f t="shared" si="23"/>
        <v>0</v>
      </c>
      <c r="J89">
        <f t="shared" si="23"/>
        <v>0</v>
      </c>
      <c r="K89">
        <f t="shared" si="23"/>
        <v>0</v>
      </c>
      <c r="L89">
        <f t="shared" si="23"/>
        <v>0</v>
      </c>
      <c r="M89">
        <f t="shared" si="23"/>
        <v>0</v>
      </c>
      <c r="N89">
        <f t="shared" si="22"/>
        <v>0</v>
      </c>
    </row>
    <row r="90" spans="1:14" ht="12.75">
      <c r="A90" t="s">
        <v>816</v>
      </c>
      <c r="B90">
        <f aca="true" t="shared" si="24" ref="B90:M90">B76+B62</f>
        <v>0</v>
      </c>
      <c r="C90">
        <f t="shared" si="24"/>
        <v>0</v>
      </c>
      <c r="D90">
        <f t="shared" si="24"/>
        <v>0</v>
      </c>
      <c r="E90">
        <f t="shared" si="24"/>
        <v>0</v>
      </c>
      <c r="F90">
        <f t="shared" si="24"/>
        <v>0</v>
      </c>
      <c r="G90">
        <f t="shared" si="24"/>
        <v>0</v>
      </c>
      <c r="H90">
        <f t="shared" si="24"/>
        <v>0</v>
      </c>
      <c r="I90">
        <f t="shared" si="24"/>
        <v>0</v>
      </c>
      <c r="J90">
        <f t="shared" si="24"/>
        <v>0</v>
      </c>
      <c r="K90">
        <f t="shared" si="24"/>
        <v>0</v>
      </c>
      <c r="L90">
        <f t="shared" si="24"/>
        <v>0</v>
      </c>
      <c r="M90">
        <f t="shared" si="24"/>
        <v>0</v>
      </c>
      <c r="N90">
        <f t="shared" si="22"/>
        <v>0</v>
      </c>
    </row>
    <row r="91" spans="1:14" ht="12.75">
      <c r="A91" t="s">
        <v>817</v>
      </c>
      <c r="B91">
        <f aca="true" t="shared" si="25" ref="B91:M91">B77+B63</f>
        <v>0</v>
      </c>
      <c r="C91">
        <f t="shared" si="25"/>
        <v>0</v>
      </c>
      <c r="D91">
        <f t="shared" si="25"/>
        <v>0</v>
      </c>
      <c r="E91">
        <f t="shared" si="25"/>
        <v>0</v>
      </c>
      <c r="F91">
        <f t="shared" si="25"/>
        <v>0</v>
      </c>
      <c r="G91">
        <f t="shared" si="25"/>
        <v>0</v>
      </c>
      <c r="H91">
        <f t="shared" si="25"/>
        <v>0</v>
      </c>
      <c r="I91">
        <f t="shared" si="25"/>
        <v>0</v>
      </c>
      <c r="J91">
        <f t="shared" si="25"/>
        <v>0</v>
      </c>
      <c r="K91">
        <f t="shared" si="25"/>
        <v>0</v>
      </c>
      <c r="L91">
        <f t="shared" si="25"/>
        <v>0</v>
      </c>
      <c r="M91">
        <f t="shared" si="25"/>
        <v>0</v>
      </c>
      <c r="N91">
        <f t="shared" si="22"/>
        <v>0</v>
      </c>
    </row>
    <row r="92" spans="1:14" ht="12.75">
      <c r="A92" t="s">
        <v>818</v>
      </c>
      <c r="B92">
        <f aca="true" t="shared" si="26" ref="B92:M92">B78+B64</f>
        <v>0</v>
      </c>
      <c r="C92">
        <f t="shared" si="26"/>
        <v>0</v>
      </c>
      <c r="D92">
        <f t="shared" si="26"/>
        <v>0</v>
      </c>
      <c r="E92">
        <f t="shared" si="26"/>
        <v>0</v>
      </c>
      <c r="F92">
        <f t="shared" si="26"/>
        <v>0</v>
      </c>
      <c r="G92">
        <f t="shared" si="26"/>
        <v>0</v>
      </c>
      <c r="H92">
        <f t="shared" si="26"/>
        <v>0</v>
      </c>
      <c r="I92">
        <f t="shared" si="26"/>
        <v>0</v>
      </c>
      <c r="J92">
        <f t="shared" si="26"/>
        <v>0</v>
      </c>
      <c r="K92">
        <f t="shared" si="26"/>
        <v>0</v>
      </c>
      <c r="L92">
        <f t="shared" si="26"/>
        <v>0</v>
      </c>
      <c r="M92">
        <f t="shared" si="26"/>
        <v>0</v>
      </c>
      <c r="N92">
        <f t="shared" si="22"/>
        <v>0</v>
      </c>
    </row>
    <row r="93" spans="1:14" ht="12.75">
      <c r="A93" t="s">
        <v>736</v>
      </c>
      <c r="B93">
        <f aca="true" t="shared" si="27" ref="B93:M93">B79+B65</f>
        <v>0</v>
      </c>
      <c r="C93">
        <f t="shared" si="27"/>
        <v>0</v>
      </c>
      <c r="D93">
        <f t="shared" si="27"/>
        <v>0</v>
      </c>
      <c r="E93">
        <f t="shared" si="27"/>
        <v>0</v>
      </c>
      <c r="F93">
        <f t="shared" si="27"/>
        <v>0</v>
      </c>
      <c r="G93">
        <f t="shared" si="27"/>
        <v>0</v>
      </c>
      <c r="H93">
        <f t="shared" si="27"/>
        <v>0</v>
      </c>
      <c r="I93">
        <f t="shared" si="27"/>
        <v>0</v>
      </c>
      <c r="J93">
        <f t="shared" si="27"/>
        <v>0</v>
      </c>
      <c r="K93">
        <f t="shared" si="27"/>
        <v>0</v>
      </c>
      <c r="L93">
        <f t="shared" si="27"/>
        <v>0</v>
      </c>
      <c r="M93">
        <f t="shared" si="27"/>
        <v>0</v>
      </c>
      <c r="N93">
        <f t="shared" si="22"/>
        <v>0</v>
      </c>
    </row>
    <row r="94" spans="1:14" ht="12.75">
      <c r="A94" t="s">
        <v>819</v>
      </c>
      <c r="B94">
        <f aca="true" t="shared" si="28" ref="B94:M94">B80+B66</f>
        <v>0</v>
      </c>
      <c r="C94">
        <f t="shared" si="28"/>
        <v>0</v>
      </c>
      <c r="D94">
        <f t="shared" si="28"/>
        <v>0</v>
      </c>
      <c r="E94">
        <f t="shared" si="28"/>
        <v>0</v>
      </c>
      <c r="F94">
        <f t="shared" si="28"/>
        <v>0</v>
      </c>
      <c r="G94">
        <f t="shared" si="28"/>
        <v>0</v>
      </c>
      <c r="H94">
        <f t="shared" si="28"/>
        <v>0</v>
      </c>
      <c r="I94">
        <f t="shared" si="28"/>
        <v>0</v>
      </c>
      <c r="J94">
        <f t="shared" si="28"/>
        <v>0</v>
      </c>
      <c r="K94">
        <f t="shared" si="28"/>
        <v>0</v>
      </c>
      <c r="L94">
        <f t="shared" si="28"/>
        <v>0</v>
      </c>
      <c r="M94">
        <f t="shared" si="28"/>
        <v>0</v>
      </c>
      <c r="N94">
        <f t="shared" si="22"/>
        <v>0</v>
      </c>
    </row>
    <row r="95" spans="1:14" ht="12.75">
      <c r="A95" t="s">
        <v>820</v>
      </c>
      <c r="B95">
        <f aca="true" t="shared" si="29" ref="B95:M95">B81+B67</f>
        <v>0</v>
      </c>
      <c r="C95">
        <f t="shared" si="29"/>
        <v>0</v>
      </c>
      <c r="D95">
        <f t="shared" si="29"/>
        <v>0</v>
      </c>
      <c r="E95">
        <f t="shared" si="29"/>
        <v>0</v>
      </c>
      <c r="F95">
        <f t="shared" si="29"/>
        <v>0</v>
      </c>
      <c r="G95">
        <f t="shared" si="29"/>
        <v>0</v>
      </c>
      <c r="H95">
        <f t="shared" si="29"/>
        <v>0</v>
      </c>
      <c r="I95">
        <f t="shared" si="29"/>
        <v>0</v>
      </c>
      <c r="J95">
        <f t="shared" si="29"/>
        <v>0</v>
      </c>
      <c r="K95">
        <f t="shared" si="29"/>
        <v>0</v>
      </c>
      <c r="L95">
        <f t="shared" si="29"/>
        <v>0</v>
      </c>
      <c r="M95">
        <f t="shared" si="29"/>
        <v>0</v>
      </c>
      <c r="N95">
        <f t="shared" si="22"/>
        <v>0</v>
      </c>
    </row>
    <row r="96" spans="1:14" ht="12.75">
      <c r="A96" t="s">
        <v>821</v>
      </c>
      <c r="B96">
        <f aca="true" t="shared" si="30" ref="B96:M96">B82+B68</f>
        <v>0</v>
      </c>
      <c r="C96">
        <f t="shared" si="30"/>
        <v>0</v>
      </c>
      <c r="D96">
        <f t="shared" si="30"/>
        <v>0</v>
      </c>
      <c r="E96">
        <f t="shared" si="30"/>
        <v>0</v>
      </c>
      <c r="F96">
        <f t="shared" si="30"/>
        <v>0</v>
      </c>
      <c r="G96">
        <f t="shared" si="30"/>
        <v>0</v>
      </c>
      <c r="H96">
        <f t="shared" si="30"/>
        <v>0</v>
      </c>
      <c r="I96">
        <f t="shared" si="30"/>
        <v>0</v>
      </c>
      <c r="J96">
        <f t="shared" si="30"/>
        <v>0</v>
      </c>
      <c r="K96">
        <f t="shared" si="30"/>
        <v>0</v>
      </c>
      <c r="L96">
        <f t="shared" si="30"/>
        <v>0</v>
      </c>
      <c r="M96">
        <f t="shared" si="30"/>
        <v>0</v>
      </c>
      <c r="N96">
        <f t="shared" si="22"/>
        <v>0</v>
      </c>
    </row>
    <row r="97" spans="1:14" ht="12.75">
      <c r="A97" t="s">
        <v>822</v>
      </c>
      <c r="B97">
        <f aca="true" t="shared" si="31" ref="B97:M97">B83+B69</f>
        <v>0</v>
      </c>
      <c r="C97">
        <f t="shared" si="31"/>
        <v>0</v>
      </c>
      <c r="D97">
        <f t="shared" si="31"/>
        <v>0</v>
      </c>
      <c r="E97">
        <f t="shared" si="31"/>
        <v>0</v>
      </c>
      <c r="F97">
        <f t="shared" si="31"/>
        <v>0</v>
      </c>
      <c r="G97">
        <f t="shared" si="31"/>
        <v>0</v>
      </c>
      <c r="H97">
        <f t="shared" si="31"/>
        <v>0</v>
      </c>
      <c r="I97">
        <f t="shared" si="31"/>
        <v>0</v>
      </c>
      <c r="J97">
        <f t="shared" si="31"/>
        <v>0</v>
      </c>
      <c r="K97">
        <f t="shared" si="31"/>
        <v>0</v>
      </c>
      <c r="L97">
        <f t="shared" si="31"/>
        <v>0</v>
      </c>
      <c r="M97">
        <f t="shared" si="31"/>
        <v>0</v>
      </c>
      <c r="N97">
        <f t="shared" si="22"/>
        <v>0</v>
      </c>
    </row>
    <row r="98" spans="1:14" ht="12.75">
      <c r="A98" t="s">
        <v>823</v>
      </c>
      <c r="B98">
        <f aca="true" t="shared" si="32" ref="B98:M98">B84+B70</f>
        <v>0</v>
      </c>
      <c r="C98">
        <f t="shared" si="32"/>
        <v>0</v>
      </c>
      <c r="D98">
        <f t="shared" si="32"/>
        <v>0</v>
      </c>
      <c r="E98">
        <f t="shared" si="32"/>
        <v>0</v>
      </c>
      <c r="F98">
        <f t="shared" si="32"/>
        <v>0</v>
      </c>
      <c r="G98">
        <f t="shared" si="32"/>
        <v>0</v>
      </c>
      <c r="H98">
        <f t="shared" si="32"/>
        <v>0</v>
      </c>
      <c r="I98">
        <f t="shared" si="32"/>
        <v>0</v>
      </c>
      <c r="J98">
        <f t="shared" si="32"/>
        <v>0</v>
      </c>
      <c r="K98">
        <f t="shared" si="32"/>
        <v>0</v>
      </c>
      <c r="L98">
        <f t="shared" si="32"/>
        <v>0</v>
      </c>
      <c r="M98">
        <f t="shared" si="32"/>
        <v>0</v>
      </c>
      <c r="N98">
        <f t="shared" si="22"/>
        <v>0</v>
      </c>
    </row>
    <row r="100" spans="1:14" ht="12.75">
      <c r="A100" t="s">
        <v>827</v>
      </c>
      <c r="B100">
        <f aca="true" t="shared" si="33" ref="B100:N100">SUM(B88:B98)</f>
        <v>0</v>
      </c>
      <c r="C100">
        <f t="shared" si="33"/>
        <v>0</v>
      </c>
      <c r="D100">
        <f t="shared" si="33"/>
        <v>0</v>
      </c>
      <c r="E100">
        <f t="shared" si="33"/>
        <v>0</v>
      </c>
      <c r="F100">
        <f t="shared" si="33"/>
        <v>0</v>
      </c>
      <c r="G100">
        <f t="shared" si="33"/>
        <v>0</v>
      </c>
      <c r="H100">
        <f t="shared" si="33"/>
        <v>0</v>
      </c>
      <c r="I100">
        <f t="shared" si="33"/>
        <v>0</v>
      </c>
      <c r="J100">
        <f t="shared" si="33"/>
        <v>0</v>
      </c>
      <c r="K100">
        <f t="shared" si="33"/>
        <v>0</v>
      </c>
      <c r="L100">
        <f t="shared" si="33"/>
        <v>0</v>
      </c>
      <c r="M100">
        <f t="shared" si="33"/>
        <v>0</v>
      </c>
      <c r="N100">
        <f t="shared" si="33"/>
        <v>0</v>
      </c>
    </row>
    <row r="101" ht="12.75">
      <c r="O101" t="s">
        <v>0</v>
      </c>
    </row>
    <row r="102" ht="12.75">
      <c r="A102" t="s">
        <v>834</v>
      </c>
    </row>
    <row r="103" ht="12.75">
      <c r="N103">
        <f>N100-N102</f>
        <v>0</v>
      </c>
    </row>
    <row r="104" ht="12.75">
      <c r="N104" t="s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6"/>
  <sheetViews>
    <sheetView workbookViewId="0" topLeftCell="A1">
      <selection activeCell="A1" sqref="A1"/>
    </sheetView>
  </sheetViews>
  <sheetFormatPr defaultColWidth="9.140625" defaultRowHeight="12.75"/>
  <sheetData>
    <row r="1" spans="2:5" ht="12.75">
      <c r="B1" t="e">
        <f>+#REF!</f>
        <v>#REF!</v>
      </c>
      <c r="C1" t="s">
        <v>560</v>
      </c>
      <c r="D1" t="e">
        <f>IF(B1="Yes","No",#REF!)</f>
        <v>#REF!</v>
      </c>
      <c r="E1" t="s">
        <v>561</v>
      </c>
    </row>
    <row r="7" ht="12.75">
      <c r="B7" t="s">
        <v>562</v>
      </c>
    </row>
    <row r="8" ht="12.75">
      <c r="B8" t="s">
        <v>563</v>
      </c>
    </row>
    <row r="12" spans="4:9" ht="12.75">
      <c r="D12" t="s">
        <v>564</v>
      </c>
      <c r="E12" t="s">
        <v>565</v>
      </c>
      <c r="F12" t="s">
        <v>566</v>
      </c>
      <c r="G12" t="s">
        <v>567</v>
      </c>
      <c r="H12" t="s">
        <v>567</v>
      </c>
      <c r="I12" t="s">
        <v>568</v>
      </c>
    </row>
    <row r="13" spans="1:14" ht="12.75">
      <c r="A13" t="s">
        <v>432</v>
      </c>
      <c r="B13" t="s">
        <v>569</v>
      </c>
      <c r="C13" t="s">
        <v>5</v>
      </c>
      <c r="D13" t="s">
        <v>570</v>
      </c>
      <c r="E13" t="s">
        <v>571</v>
      </c>
      <c r="G13" t="s">
        <v>572</v>
      </c>
      <c r="H13" t="s">
        <v>573</v>
      </c>
      <c r="I13" t="s">
        <v>574</v>
      </c>
      <c r="K13" t="s">
        <v>575</v>
      </c>
      <c r="L13" t="s">
        <v>445</v>
      </c>
      <c r="M13" t="s">
        <v>576</v>
      </c>
      <c r="N13" t="s">
        <v>447</v>
      </c>
    </row>
    <row r="14" spans="1:9" ht="12.75">
      <c r="A14" t="s">
        <v>448</v>
      </c>
      <c r="D14" t="s">
        <v>6</v>
      </c>
      <c r="F14" t="s">
        <v>6</v>
      </c>
      <c r="G14" t="s">
        <v>6</v>
      </c>
      <c r="H14" t="s">
        <v>6</v>
      </c>
      <c r="I14" t="s">
        <v>6</v>
      </c>
    </row>
    <row r="15" spans="1:2" ht="12.75">
      <c r="A15" t="s">
        <v>577</v>
      </c>
      <c r="B15" t="s">
        <v>578</v>
      </c>
    </row>
    <row r="16" spans="1:2" ht="12.75">
      <c r="A16" t="s">
        <v>3</v>
      </c>
      <c r="B16" t="s">
        <v>450</v>
      </c>
    </row>
    <row r="17" spans="6:9" ht="12.75">
      <c r="F17">
        <f aca="true" t="shared" si="0" ref="F17:F80">SUBTOTAL(9,D17:E17)</f>
        <v>0</v>
      </c>
      <c r="I17">
        <f aca="true" t="shared" si="1" ref="I17:I83">SUBTOTAL(9,D17:H17)</f>
        <v>0</v>
      </c>
    </row>
    <row r="18" spans="6:9" ht="12.75">
      <c r="F18">
        <f t="shared" si="0"/>
        <v>0</v>
      </c>
      <c r="I18">
        <f t="shared" si="1"/>
        <v>0</v>
      </c>
    </row>
    <row r="19" spans="6:9" ht="12.75">
      <c r="F19">
        <f t="shared" si="0"/>
        <v>0</v>
      </c>
      <c r="I19">
        <f t="shared" si="1"/>
        <v>0</v>
      </c>
    </row>
    <row r="20" spans="6:9" ht="12.75">
      <c r="F20">
        <f t="shared" si="0"/>
        <v>0</v>
      </c>
      <c r="I20">
        <f t="shared" si="1"/>
        <v>0</v>
      </c>
    </row>
    <row r="21" spans="6:9" ht="12.75">
      <c r="F21">
        <f t="shared" si="0"/>
        <v>0</v>
      </c>
      <c r="I21">
        <f t="shared" si="1"/>
        <v>0</v>
      </c>
    </row>
    <row r="22" spans="6:9" ht="12.75">
      <c r="F22">
        <f t="shared" si="0"/>
        <v>0</v>
      </c>
      <c r="I22">
        <f t="shared" si="1"/>
        <v>0</v>
      </c>
    </row>
    <row r="23" spans="6:9" ht="12.75">
      <c r="F23">
        <f t="shared" si="0"/>
        <v>0</v>
      </c>
      <c r="I23">
        <f t="shared" si="1"/>
        <v>0</v>
      </c>
    </row>
    <row r="24" spans="6:9" ht="12.75">
      <c r="F24">
        <f t="shared" si="0"/>
        <v>0</v>
      </c>
      <c r="I24">
        <f t="shared" si="1"/>
        <v>0</v>
      </c>
    </row>
    <row r="25" spans="6:9" ht="12.75">
      <c r="F25">
        <f t="shared" si="0"/>
        <v>0</v>
      </c>
      <c r="I25">
        <f t="shared" si="1"/>
        <v>0</v>
      </c>
    </row>
    <row r="26" spans="6:9" ht="12.75">
      <c r="F26">
        <f t="shared" si="0"/>
        <v>0</v>
      </c>
      <c r="I26">
        <f t="shared" si="1"/>
        <v>0</v>
      </c>
    </row>
    <row r="27" spans="6:9" ht="12.75">
      <c r="F27">
        <f t="shared" si="0"/>
        <v>0</v>
      </c>
      <c r="I27">
        <f t="shared" si="1"/>
        <v>0</v>
      </c>
    </row>
    <row r="28" spans="6:9" ht="12.75">
      <c r="F28">
        <f t="shared" si="0"/>
        <v>0</v>
      </c>
      <c r="I28">
        <f t="shared" si="1"/>
        <v>0</v>
      </c>
    </row>
    <row r="29" spans="6:9" ht="12.75">
      <c r="F29">
        <f t="shared" si="0"/>
        <v>0</v>
      </c>
      <c r="I29">
        <f t="shared" si="1"/>
        <v>0</v>
      </c>
    </row>
    <row r="30" spans="6:9" ht="12.75">
      <c r="F30">
        <f t="shared" si="0"/>
        <v>0</v>
      </c>
      <c r="I30">
        <f t="shared" si="1"/>
        <v>0</v>
      </c>
    </row>
    <row r="31" spans="6:9" ht="12.75">
      <c r="F31">
        <f t="shared" si="0"/>
        <v>0</v>
      </c>
      <c r="I31">
        <f t="shared" si="1"/>
        <v>0</v>
      </c>
    </row>
    <row r="32" spans="6:9" ht="12.75">
      <c r="F32">
        <f t="shared" si="0"/>
        <v>0</v>
      </c>
      <c r="I32">
        <f t="shared" si="1"/>
        <v>0</v>
      </c>
    </row>
    <row r="33" spans="6:9" ht="12.75">
      <c r="F33">
        <f t="shared" si="0"/>
        <v>0</v>
      </c>
      <c r="I33">
        <f t="shared" si="1"/>
        <v>0</v>
      </c>
    </row>
    <row r="34" spans="6:9" ht="12.75">
      <c r="F34">
        <f t="shared" si="0"/>
        <v>0</v>
      </c>
      <c r="I34">
        <f t="shared" si="1"/>
        <v>0</v>
      </c>
    </row>
    <row r="35" spans="6:9" ht="12.75">
      <c r="F35">
        <f t="shared" si="0"/>
        <v>0</v>
      </c>
      <c r="I35">
        <f t="shared" si="1"/>
        <v>0</v>
      </c>
    </row>
    <row r="36" spans="6:9" ht="12.75">
      <c r="F36">
        <f t="shared" si="0"/>
        <v>0</v>
      </c>
      <c r="I36">
        <f t="shared" si="1"/>
        <v>0</v>
      </c>
    </row>
    <row r="37" spans="6:9" ht="12.75">
      <c r="F37">
        <f t="shared" si="0"/>
        <v>0</v>
      </c>
      <c r="I37">
        <f t="shared" si="1"/>
        <v>0</v>
      </c>
    </row>
    <row r="38" spans="6:9" ht="12.75">
      <c r="F38">
        <f t="shared" si="0"/>
        <v>0</v>
      </c>
      <c r="I38">
        <f t="shared" si="1"/>
        <v>0</v>
      </c>
    </row>
    <row r="39" spans="6:9" ht="12.75">
      <c r="F39">
        <f t="shared" si="0"/>
        <v>0</v>
      </c>
      <c r="I39">
        <f t="shared" si="1"/>
        <v>0</v>
      </c>
    </row>
    <row r="40" spans="6:9" ht="12.75">
      <c r="F40">
        <f t="shared" si="0"/>
        <v>0</v>
      </c>
      <c r="I40">
        <f t="shared" si="1"/>
        <v>0</v>
      </c>
    </row>
    <row r="41" spans="6:9" ht="12.75">
      <c r="F41">
        <f t="shared" si="0"/>
        <v>0</v>
      </c>
      <c r="I41">
        <f t="shared" si="1"/>
        <v>0</v>
      </c>
    </row>
    <row r="42" spans="6:9" ht="12.75">
      <c r="F42">
        <f t="shared" si="0"/>
        <v>0</v>
      </c>
      <c r="I42">
        <f t="shared" si="1"/>
        <v>0</v>
      </c>
    </row>
    <row r="43" spans="6:9" ht="12.75">
      <c r="F43">
        <f t="shared" si="0"/>
        <v>0</v>
      </c>
      <c r="I43">
        <f t="shared" si="1"/>
        <v>0</v>
      </c>
    </row>
    <row r="44" spans="6:9" ht="12.75">
      <c r="F44">
        <f t="shared" si="0"/>
        <v>0</v>
      </c>
      <c r="I44">
        <f t="shared" si="1"/>
        <v>0</v>
      </c>
    </row>
    <row r="45" spans="6:9" ht="12.75">
      <c r="F45">
        <f t="shared" si="0"/>
        <v>0</v>
      </c>
      <c r="I45">
        <f t="shared" si="1"/>
        <v>0</v>
      </c>
    </row>
    <row r="46" spans="6:9" ht="12.75">
      <c r="F46">
        <f t="shared" si="0"/>
        <v>0</v>
      </c>
      <c r="I46">
        <f t="shared" si="1"/>
        <v>0</v>
      </c>
    </row>
    <row r="47" spans="6:9" ht="12.75">
      <c r="F47">
        <f t="shared" si="0"/>
        <v>0</v>
      </c>
      <c r="I47">
        <f t="shared" si="1"/>
        <v>0</v>
      </c>
    </row>
    <row r="48" spans="6:9" ht="12.75">
      <c r="F48">
        <f t="shared" si="0"/>
        <v>0</v>
      </c>
      <c r="I48">
        <f t="shared" si="1"/>
        <v>0</v>
      </c>
    </row>
    <row r="49" spans="6:9" ht="12.75">
      <c r="F49">
        <f t="shared" si="0"/>
        <v>0</v>
      </c>
      <c r="I49">
        <f t="shared" si="1"/>
        <v>0</v>
      </c>
    </row>
    <row r="50" spans="6:9" ht="12.75">
      <c r="F50">
        <f t="shared" si="0"/>
        <v>0</v>
      </c>
      <c r="I50">
        <f t="shared" si="1"/>
        <v>0</v>
      </c>
    </row>
    <row r="51" spans="6:9" ht="12.75">
      <c r="F51">
        <f t="shared" si="0"/>
        <v>0</v>
      </c>
      <c r="I51">
        <f t="shared" si="1"/>
        <v>0</v>
      </c>
    </row>
    <row r="52" spans="6:9" ht="12.75">
      <c r="F52">
        <f t="shared" si="0"/>
        <v>0</v>
      </c>
      <c r="I52">
        <f t="shared" si="1"/>
        <v>0</v>
      </c>
    </row>
    <row r="53" spans="6:9" ht="12.75">
      <c r="F53">
        <f t="shared" si="0"/>
        <v>0</v>
      </c>
      <c r="I53">
        <f t="shared" si="1"/>
        <v>0</v>
      </c>
    </row>
    <row r="54" spans="6:9" ht="12.75">
      <c r="F54">
        <f t="shared" si="0"/>
        <v>0</v>
      </c>
      <c r="I54">
        <f t="shared" si="1"/>
        <v>0</v>
      </c>
    </row>
    <row r="55" spans="6:9" ht="12.75">
      <c r="F55">
        <f t="shared" si="0"/>
        <v>0</v>
      </c>
      <c r="I55">
        <f t="shared" si="1"/>
        <v>0</v>
      </c>
    </row>
    <row r="56" spans="6:9" ht="12.75">
      <c r="F56">
        <f t="shared" si="0"/>
        <v>0</v>
      </c>
      <c r="I56">
        <f t="shared" si="1"/>
        <v>0</v>
      </c>
    </row>
    <row r="57" spans="6:9" ht="12.75">
      <c r="F57">
        <f t="shared" si="0"/>
        <v>0</v>
      </c>
      <c r="I57">
        <f t="shared" si="1"/>
        <v>0</v>
      </c>
    </row>
    <row r="58" spans="6:9" ht="12.75">
      <c r="F58">
        <f t="shared" si="0"/>
        <v>0</v>
      </c>
      <c r="I58">
        <f t="shared" si="1"/>
        <v>0</v>
      </c>
    </row>
    <row r="59" spans="6:9" ht="12.75">
      <c r="F59">
        <f t="shared" si="0"/>
        <v>0</v>
      </c>
      <c r="I59">
        <f t="shared" si="1"/>
        <v>0</v>
      </c>
    </row>
    <row r="60" spans="6:9" ht="12.75">
      <c r="F60">
        <f t="shared" si="0"/>
        <v>0</v>
      </c>
      <c r="I60">
        <f t="shared" si="1"/>
        <v>0</v>
      </c>
    </row>
    <row r="61" spans="6:9" ht="12.75">
      <c r="F61">
        <f t="shared" si="0"/>
        <v>0</v>
      </c>
      <c r="I61">
        <f t="shared" si="1"/>
        <v>0</v>
      </c>
    </row>
    <row r="62" spans="6:9" ht="12.75">
      <c r="F62">
        <f t="shared" si="0"/>
        <v>0</v>
      </c>
      <c r="I62">
        <f t="shared" si="1"/>
        <v>0</v>
      </c>
    </row>
    <row r="63" spans="6:9" ht="12.75">
      <c r="F63">
        <f t="shared" si="0"/>
        <v>0</v>
      </c>
      <c r="I63">
        <f t="shared" si="1"/>
        <v>0</v>
      </c>
    </row>
    <row r="64" spans="6:9" ht="12.75">
      <c r="F64">
        <f t="shared" si="0"/>
        <v>0</v>
      </c>
      <c r="I64">
        <f t="shared" si="1"/>
        <v>0</v>
      </c>
    </row>
    <row r="65" spans="6:9" ht="12.75">
      <c r="F65">
        <f t="shared" si="0"/>
        <v>0</v>
      </c>
      <c r="I65">
        <f t="shared" si="1"/>
        <v>0</v>
      </c>
    </row>
    <row r="66" spans="6:9" ht="12.75">
      <c r="F66">
        <f t="shared" si="0"/>
        <v>0</v>
      </c>
      <c r="I66">
        <f t="shared" si="1"/>
        <v>0</v>
      </c>
    </row>
    <row r="67" spans="6:9" ht="12.75">
      <c r="F67">
        <f t="shared" si="0"/>
        <v>0</v>
      </c>
      <c r="I67">
        <f t="shared" si="1"/>
        <v>0</v>
      </c>
    </row>
    <row r="68" spans="6:9" ht="12.75">
      <c r="F68">
        <f t="shared" si="0"/>
        <v>0</v>
      </c>
      <c r="I68">
        <f t="shared" si="1"/>
        <v>0</v>
      </c>
    </row>
    <row r="69" spans="6:9" ht="12.75">
      <c r="F69">
        <f t="shared" si="0"/>
        <v>0</v>
      </c>
      <c r="I69">
        <f t="shared" si="1"/>
        <v>0</v>
      </c>
    </row>
    <row r="70" spans="6:9" ht="12.75">
      <c r="F70">
        <f t="shared" si="0"/>
        <v>0</v>
      </c>
      <c r="I70">
        <f>SUBTOTAL(9,D70:H70)</f>
        <v>0</v>
      </c>
    </row>
    <row r="71" ht="12.75">
      <c r="F71">
        <f t="shared" si="0"/>
        <v>0</v>
      </c>
    </row>
    <row r="72" spans="6:9" ht="12.75">
      <c r="F72">
        <f t="shared" si="0"/>
        <v>0</v>
      </c>
      <c r="I72">
        <f t="shared" si="1"/>
        <v>0</v>
      </c>
    </row>
    <row r="73" spans="6:9" ht="12.75">
      <c r="F73">
        <f t="shared" si="0"/>
        <v>0</v>
      </c>
      <c r="I73">
        <f t="shared" si="1"/>
        <v>0</v>
      </c>
    </row>
    <row r="74" spans="6:9" ht="12.75">
      <c r="F74">
        <f t="shared" si="0"/>
        <v>0</v>
      </c>
      <c r="I74">
        <f t="shared" si="1"/>
        <v>0</v>
      </c>
    </row>
    <row r="75" spans="6:9" ht="12.75">
      <c r="F75">
        <f t="shared" si="0"/>
        <v>0</v>
      </c>
      <c r="I75">
        <f t="shared" si="1"/>
        <v>0</v>
      </c>
    </row>
    <row r="76" spans="6:9" ht="12.75">
      <c r="F76">
        <f t="shared" si="0"/>
        <v>0</v>
      </c>
      <c r="I76">
        <f t="shared" si="1"/>
        <v>0</v>
      </c>
    </row>
    <row r="77" spans="6:9" ht="12.75">
      <c r="F77">
        <f t="shared" si="0"/>
        <v>0</v>
      </c>
      <c r="I77">
        <f t="shared" si="1"/>
        <v>0</v>
      </c>
    </row>
    <row r="78" spans="6:9" ht="12.75">
      <c r="F78">
        <f t="shared" si="0"/>
        <v>0</v>
      </c>
      <c r="I78">
        <f t="shared" si="1"/>
        <v>0</v>
      </c>
    </row>
    <row r="79" spans="6:9" ht="12.75">
      <c r="F79">
        <f t="shared" si="0"/>
        <v>0</v>
      </c>
      <c r="I79">
        <f t="shared" si="1"/>
        <v>0</v>
      </c>
    </row>
    <row r="80" spans="6:9" ht="12.75">
      <c r="F80">
        <f t="shared" si="0"/>
        <v>0</v>
      </c>
      <c r="I80">
        <f t="shared" si="1"/>
        <v>0</v>
      </c>
    </row>
    <row r="81" spans="6:9" ht="12.75">
      <c r="F81">
        <f aca="true" t="shared" si="2" ref="F81:F144">SUBTOTAL(9,D81:E81)</f>
        <v>0</v>
      </c>
      <c r="I81">
        <f>SUBTOTAL(9,D81:H81)</f>
        <v>0</v>
      </c>
    </row>
    <row r="82" spans="6:9" ht="12.75">
      <c r="F82">
        <f t="shared" si="2"/>
        <v>0</v>
      </c>
      <c r="I82">
        <f t="shared" si="1"/>
        <v>0</v>
      </c>
    </row>
    <row r="83" spans="6:9" ht="12.75">
      <c r="F83">
        <f t="shared" si="2"/>
        <v>0</v>
      </c>
      <c r="I83">
        <f t="shared" si="1"/>
        <v>0</v>
      </c>
    </row>
    <row r="84" ht="12.75">
      <c r="F84">
        <f t="shared" si="2"/>
        <v>0</v>
      </c>
    </row>
    <row r="85" spans="6:9" ht="12.75">
      <c r="F85">
        <f t="shared" si="2"/>
        <v>0</v>
      </c>
      <c r="I85">
        <f aca="true" t="shared" si="3" ref="I85:I147">SUBTOTAL(9,D85:H85)</f>
        <v>0</v>
      </c>
    </row>
    <row r="86" spans="6:9" ht="12.75">
      <c r="F86">
        <f t="shared" si="2"/>
        <v>0</v>
      </c>
      <c r="I86">
        <f t="shared" si="3"/>
        <v>0</v>
      </c>
    </row>
    <row r="87" spans="6:9" ht="12.75">
      <c r="F87">
        <f t="shared" si="2"/>
        <v>0</v>
      </c>
      <c r="I87">
        <f t="shared" si="3"/>
        <v>0</v>
      </c>
    </row>
    <row r="88" spans="6:9" ht="12.75">
      <c r="F88">
        <f t="shared" si="2"/>
        <v>0</v>
      </c>
      <c r="I88">
        <f t="shared" si="3"/>
        <v>0</v>
      </c>
    </row>
    <row r="89" spans="6:9" ht="12.75">
      <c r="F89">
        <f t="shared" si="2"/>
        <v>0</v>
      </c>
      <c r="I89">
        <f t="shared" si="3"/>
        <v>0</v>
      </c>
    </row>
    <row r="90" spans="6:9" ht="12.75">
      <c r="F90">
        <f t="shared" si="2"/>
        <v>0</v>
      </c>
      <c r="I90">
        <f t="shared" si="3"/>
        <v>0</v>
      </c>
    </row>
    <row r="91" spans="6:9" ht="12.75">
      <c r="F91">
        <f t="shared" si="2"/>
        <v>0</v>
      </c>
      <c r="I91">
        <f t="shared" si="3"/>
        <v>0</v>
      </c>
    </row>
    <row r="92" spans="6:9" ht="12.75">
      <c r="F92">
        <f t="shared" si="2"/>
        <v>0</v>
      </c>
      <c r="I92">
        <f t="shared" si="3"/>
        <v>0</v>
      </c>
    </row>
    <row r="93" spans="6:9" ht="12.75">
      <c r="F93">
        <f t="shared" si="2"/>
        <v>0</v>
      </c>
      <c r="I93">
        <f t="shared" si="3"/>
        <v>0</v>
      </c>
    </row>
    <row r="94" spans="6:9" ht="12.75">
      <c r="F94">
        <f t="shared" si="2"/>
        <v>0</v>
      </c>
      <c r="I94">
        <f t="shared" si="3"/>
        <v>0</v>
      </c>
    </row>
    <row r="95" spans="6:9" ht="12.75">
      <c r="F95">
        <f t="shared" si="2"/>
        <v>0</v>
      </c>
      <c r="I95">
        <f t="shared" si="3"/>
        <v>0</v>
      </c>
    </row>
    <row r="96" spans="6:9" ht="12.75">
      <c r="F96">
        <f t="shared" si="2"/>
        <v>0</v>
      </c>
      <c r="I96">
        <f t="shared" si="3"/>
        <v>0</v>
      </c>
    </row>
    <row r="97" spans="6:9" ht="12.75">
      <c r="F97">
        <f t="shared" si="2"/>
        <v>0</v>
      </c>
      <c r="I97">
        <f t="shared" si="3"/>
        <v>0</v>
      </c>
    </row>
    <row r="98" spans="6:9" ht="12.75">
      <c r="F98">
        <f t="shared" si="2"/>
        <v>0</v>
      </c>
      <c r="I98">
        <f t="shared" si="3"/>
        <v>0</v>
      </c>
    </row>
    <row r="99" spans="6:9" ht="12.75">
      <c r="F99">
        <f t="shared" si="2"/>
        <v>0</v>
      </c>
      <c r="I99">
        <f t="shared" si="3"/>
        <v>0</v>
      </c>
    </row>
    <row r="100" spans="6:9" ht="12.75">
      <c r="F100">
        <f t="shared" si="2"/>
        <v>0</v>
      </c>
      <c r="I100">
        <f t="shared" si="3"/>
        <v>0</v>
      </c>
    </row>
    <row r="101" spans="6:9" ht="12.75">
      <c r="F101">
        <f t="shared" si="2"/>
        <v>0</v>
      </c>
      <c r="I101">
        <f t="shared" si="3"/>
        <v>0</v>
      </c>
    </row>
    <row r="102" spans="6:9" ht="12.75">
      <c r="F102">
        <f t="shared" si="2"/>
        <v>0</v>
      </c>
      <c r="I102">
        <f t="shared" si="3"/>
        <v>0</v>
      </c>
    </row>
    <row r="103" spans="6:9" ht="12.75">
      <c r="F103">
        <f t="shared" si="2"/>
        <v>0</v>
      </c>
      <c r="I103">
        <f t="shared" si="3"/>
        <v>0</v>
      </c>
    </row>
    <row r="104" spans="6:9" ht="12.75">
      <c r="F104">
        <f t="shared" si="2"/>
        <v>0</v>
      </c>
      <c r="I104">
        <f t="shared" si="3"/>
        <v>0</v>
      </c>
    </row>
    <row r="105" spans="6:9" ht="12.75">
      <c r="F105">
        <f t="shared" si="2"/>
        <v>0</v>
      </c>
      <c r="I105">
        <f t="shared" si="3"/>
        <v>0</v>
      </c>
    </row>
    <row r="106" spans="6:9" ht="12.75">
      <c r="F106">
        <f t="shared" si="2"/>
        <v>0</v>
      </c>
      <c r="I106">
        <f t="shared" si="3"/>
        <v>0</v>
      </c>
    </row>
    <row r="107" spans="6:9" ht="12.75">
      <c r="F107">
        <f t="shared" si="2"/>
        <v>0</v>
      </c>
      <c r="I107">
        <f t="shared" si="3"/>
        <v>0</v>
      </c>
    </row>
    <row r="108" spans="6:9" ht="12.75">
      <c r="F108">
        <f t="shared" si="2"/>
        <v>0</v>
      </c>
      <c r="I108">
        <f t="shared" si="3"/>
        <v>0</v>
      </c>
    </row>
    <row r="109" spans="6:9" ht="12.75">
      <c r="F109">
        <f t="shared" si="2"/>
        <v>0</v>
      </c>
      <c r="I109">
        <f t="shared" si="3"/>
        <v>0</v>
      </c>
    </row>
    <row r="110" spans="6:9" ht="12.75">
      <c r="F110">
        <f t="shared" si="2"/>
        <v>0</v>
      </c>
      <c r="I110">
        <f t="shared" si="3"/>
        <v>0</v>
      </c>
    </row>
    <row r="111" spans="6:9" ht="12.75">
      <c r="F111">
        <f t="shared" si="2"/>
        <v>0</v>
      </c>
      <c r="I111">
        <f t="shared" si="3"/>
        <v>0</v>
      </c>
    </row>
    <row r="112" ht="12.75">
      <c r="F112">
        <f t="shared" si="2"/>
        <v>0</v>
      </c>
    </row>
    <row r="113" ht="12.75">
      <c r="F113">
        <f t="shared" si="2"/>
        <v>0</v>
      </c>
    </row>
    <row r="114" ht="12.75">
      <c r="F114">
        <f t="shared" si="2"/>
        <v>0</v>
      </c>
    </row>
    <row r="115" ht="12.75">
      <c r="F115">
        <f t="shared" si="2"/>
        <v>0</v>
      </c>
    </row>
    <row r="116" ht="12.75">
      <c r="F116">
        <f t="shared" si="2"/>
        <v>0</v>
      </c>
    </row>
    <row r="117" ht="12.75">
      <c r="F117">
        <f t="shared" si="2"/>
        <v>0</v>
      </c>
    </row>
    <row r="118" ht="12.75">
      <c r="F118">
        <f t="shared" si="2"/>
        <v>0</v>
      </c>
    </row>
    <row r="119" ht="12.75">
      <c r="F119">
        <f t="shared" si="2"/>
        <v>0</v>
      </c>
    </row>
    <row r="120" ht="12.75">
      <c r="F120">
        <f t="shared" si="2"/>
        <v>0</v>
      </c>
    </row>
    <row r="121" ht="12.75">
      <c r="F121">
        <f t="shared" si="2"/>
        <v>0</v>
      </c>
    </row>
    <row r="122" ht="12.75">
      <c r="F122">
        <f t="shared" si="2"/>
        <v>0</v>
      </c>
    </row>
    <row r="123" ht="12.75">
      <c r="F123">
        <f t="shared" si="2"/>
        <v>0</v>
      </c>
    </row>
    <row r="124" ht="12.75">
      <c r="F124">
        <f t="shared" si="2"/>
        <v>0</v>
      </c>
    </row>
    <row r="125" ht="12.75">
      <c r="F125">
        <f t="shared" si="2"/>
        <v>0</v>
      </c>
    </row>
    <row r="126" spans="6:9" ht="12.75">
      <c r="F126">
        <f t="shared" si="2"/>
        <v>0</v>
      </c>
      <c r="I126">
        <f t="shared" si="3"/>
        <v>0</v>
      </c>
    </row>
    <row r="127" spans="6:9" ht="12.75">
      <c r="F127">
        <f t="shared" si="2"/>
        <v>0</v>
      </c>
      <c r="I127">
        <f t="shared" si="3"/>
        <v>0</v>
      </c>
    </row>
    <row r="128" spans="6:9" ht="12.75">
      <c r="F128">
        <f t="shared" si="2"/>
        <v>0</v>
      </c>
      <c r="I128">
        <f t="shared" si="3"/>
        <v>0</v>
      </c>
    </row>
    <row r="129" ht="12.75">
      <c r="F129">
        <f t="shared" si="2"/>
        <v>0</v>
      </c>
    </row>
    <row r="130" ht="12.75">
      <c r="F130">
        <f t="shared" si="2"/>
        <v>0</v>
      </c>
    </row>
    <row r="131" ht="12.75">
      <c r="F131">
        <f t="shared" si="2"/>
        <v>0</v>
      </c>
    </row>
    <row r="132" ht="12.75">
      <c r="F132">
        <f t="shared" si="2"/>
        <v>0</v>
      </c>
    </row>
    <row r="133" ht="12.75">
      <c r="F133">
        <f t="shared" si="2"/>
        <v>0</v>
      </c>
    </row>
    <row r="134" ht="12.75">
      <c r="F134">
        <f t="shared" si="2"/>
        <v>0</v>
      </c>
    </row>
    <row r="135" ht="12.75">
      <c r="F135">
        <f t="shared" si="2"/>
        <v>0</v>
      </c>
    </row>
    <row r="136" ht="12.75">
      <c r="F136">
        <f t="shared" si="2"/>
        <v>0</v>
      </c>
    </row>
    <row r="137" ht="12.75">
      <c r="F137">
        <f t="shared" si="2"/>
        <v>0</v>
      </c>
    </row>
    <row r="138" ht="12.75">
      <c r="F138">
        <f t="shared" si="2"/>
        <v>0</v>
      </c>
    </row>
    <row r="139" ht="12.75">
      <c r="F139">
        <f t="shared" si="2"/>
        <v>0</v>
      </c>
    </row>
    <row r="140" ht="12.75">
      <c r="F140">
        <f t="shared" si="2"/>
        <v>0</v>
      </c>
    </row>
    <row r="141" ht="12.75">
      <c r="F141">
        <f t="shared" si="2"/>
        <v>0</v>
      </c>
    </row>
    <row r="142" ht="12.75">
      <c r="F142">
        <f t="shared" si="2"/>
        <v>0</v>
      </c>
    </row>
    <row r="143" spans="6:9" ht="12.75">
      <c r="F143">
        <f t="shared" si="2"/>
        <v>0</v>
      </c>
      <c r="I143">
        <f t="shared" si="3"/>
        <v>0</v>
      </c>
    </row>
    <row r="144" ht="12.75">
      <c r="F144">
        <f t="shared" si="2"/>
        <v>0</v>
      </c>
    </row>
    <row r="145" ht="12.75">
      <c r="F145">
        <f aca="true" t="shared" si="4" ref="F145:F208">SUBTOTAL(9,D145:E145)</f>
        <v>0</v>
      </c>
    </row>
    <row r="146" ht="12.75">
      <c r="F146">
        <f t="shared" si="4"/>
        <v>0</v>
      </c>
    </row>
    <row r="147" spans="6:9" ht="12.75">
      <c r="F147">
        <f t="shared" si="4"/>
        <v>0</v>
      </c>
      <c r="I147">
        <f t="shared" si="3"/>
        <v>0</v>
      </c>
    </row>
    <row r="148" ht="12.75">
      <c r="F148">
        <f t="shared" si="4"/>
        <v>0</v>
      </c>
    </row>
    <row r="149" ht="12.75">
      <c r="F149">
        <f t="shared" si="4"/>
        <v>0</v>
      </c>
    </row>
    <row r="150" ht="12.75">
      <c r="F150">
        <f t="shared" si="4"/>
        <v>0</v>
      </c>
    </row>
    <row r="151" ht="12.75">
      <c r="F151">
        <f t="shared" si="4"/>
        <v>0</v>
      </c>
    </row>
    <row r="152" spans="6:9" ht="12.75">
      <c r="F152">
        <f t="shared" si="4"/>
        <v>0</v>
      </c>
      <c r="I152">
        <f aca="true" t="shared" si="5" ref="I152:I211">SUBTOTAL(9,D152:H152)</f>
        <v>0</v>
      </c>
    </row>
    <row r="153" spans="6:9" ht="12.75">
      <c r="F153">
        <f t="shared" si="4"/>
        <v>0</v>
      </c>
      <c r="I153">
        <f t="shared" si="5"/>
        <v>0</v>
      </c>
    </row>
    <row r="154" spans="6:9" ht="12.75">
      <c r="F154">
        <f t="shared" si="4"/>
        <v>0</v>
      </c>
      <c r="I154">
        <f t="shared" si="5"/>
        <v>0</v>
      </c>
    </row>
    <row r="155" ht="12.75">
      <c r="F155">
        <f t="shared" si="4"/>
        <v>0</v>
      </c>
    </row>
    <row r="156" spans="6:9" ht="12.75">
      <c r="F156">
        <f t="shared" si="4"/>
        <v>0</v>
      </c>
      <c r="I156">
        <f t="shared" si="5"/>
        <v>0</v>
      </c>
    </row>
    <row r="157" spans="6:9" ht="12.75">
      <c r="F157">
        <f t="shared" si="4"/>
        <v>0</v>
      </c>
      <c r="I157">
        <f t="shared" si="5"/>
        <v>0</v>
      </c>
    </row>
    <row r="158" spans="6:9" ht="12.75">
      <c r="F158">
        <f t="shared" si="4"/>
        <v>0</v>
      </c>
      <c r="I158">
        <f t="shared" si="5"/>
        <v>0</v>
      </c>
    </row>
    <row r="159" spans="6:9" ht="12.75">
      <c r="F159">
        <f t="shared" si="4"/>
        <v>0</v>
      </c>
      <c r="I159">
        <f t="shared" si="5"/>
        <v>0</v>
      </c>
    </row>
    <row r="160" spans="6:9" ht="12.75">
      <c r="F160">
        <f t="shared" si="4"/>
        <v>0</v>
      </c>
      <c r="I160">
        <f t="shared" si="5"/>
        <v>0</v>
      </c>
    </row>
    <row r="161" ht="12.75">
      <c r="F161">
        <f t="shared" si="4"/>
        <v>0</v>
      </c>
    </row>
    <row r="162" ht="12.75">
      <c r="F162">
        <f t="shared" si="4"/>
        <v>0</v>
      </c>
    </row>
    <row r="163" spans="6:9" ht="12.75">
      <c r="F163">
        <f t="shared" si="4"/>
        <v>0</v>
      </c>
      <c r="I163">
        <f t="shared" si="5"/>
        <v>0</v>
      </c>
    </row>
    <row r="164" spans="6:9" ht="12.75">
      <c r="F164">
        <f t="shared" si="4"/>
        <v>0</v>
      </c>
      <c r="I164">
        <f t="shared" si="5"/>
        <v>0</v>
      </c>
    </row>
    <row r="165" spans="6:9" ht="12.75">
      <c r="F165">
        <f t="shared" si="4"/>
        <v>0</v>
      </c>
      <c r="I165">
        <f t="shared" si="5"/>
        <v>0</v>
      </c>
    </row>
    <row r="166" spans="6:9" ht="12.75">
      <c r="F166">
        <f t="shared" si="4"/>
        <v>0</v>
      </c>
      <c r="I166">
        <f t="shared" si="5"/>
        <v>0</v>
      </c>
    </row>
    <row r="167" spans="6:9" ht="12.75">
      <c r="F167">
        <f t="shared" si="4"/>
        <v>0</v>
      </c>
      <c r="I167">
        <f t="shared" si="5"/>
        <v>0</v>
      </c>
    </row>
    <row r="168" spans="6:9" ht="12.75">
      <c r="F168">
        <f t="shared" si="4"/>
        <v>0</v>
      </c>
      <c r="I168">
        <f t="shared" si="5"/>
        <v>0</v>
      </c>
    </row>
    <row r="169" spans="6:9" ht="12.75">
      <c r="F169">
        <f t="shared" si="4"/>
        <v>0</v>
      </c>
      <c r="I169">
        <f t="shared" si="5"/>
        <v>0</v>
      </c>
    </row>
    <row r="170" spans="6:9" ht="12.75">
      <c r="F170">
        <f t="shared" si="4"/>
        <v>0</v>
      </c>
      <c r="I170">
        <f t="shared" si="5"/>
        <v>0</v>
      </c>
    </row>
    <row r="171" spans="6:9" ht="12.75">
      <c r="F171">
        <f t="shared" si="4"/>
        <v>0</v>
      </c>
      <c r="I171">
        <f t="shared" si="5"/>
        <v>0</v>
      </c>
    </row>
    <row r="172" spans="6:9" ht="12.75">
      <c r="F172">
        <f t="shared" si="4"/>
        <v>0</v>
      </c>
      <c r="I172">
        <f t="shared" si="5"/>
        <v>0</v>
      </c>
    </row>
    <row r="173" spans="6:9" ht="12.75">
      <c r="F173">
        <f t="shared" si="4"/>
        <v>0</v>
      </c>
      <c r="I173">
        <f t="shared" si="5"/>
        <v>0</v>
      </c>
    </row>
    <row r="174" spans="6:9" ht="12.75">
      <c r="F174">
        <f t="shared" si="4"/>
        <v>0</v>
      </c>
      <c r="I174">
        <f t="shared" si="5"/>
        <v>0</v>
      </c>
    </row>
    <row r="175" spans="6:9" ht="12.75">
      <c r="F175">
        <f t="shared" si="4"/>
        <v>0</v>
      </c>
      <c r="I175">
        <f t="shared" si="5"/>
        <v>0</v>
      </c>
    </row>
    <row r="176" spans="6:9" ht="12.75">
      <c r="F176">
        <f t="shared" si="4"/>
        <v>0</v>
      </c>
      <c r="I176">
        <f t="shared" si="5"/>
        <v>0</v>
      </c>
    </row>
    <row r="177" spans="6:9" ht="12.75">
      <c r="F177">
        <f t="shared" si="4"/>
        <v>0</v>
      </c>
      <c r="I177">
        <f t="shared" si="5"/>
        <v>0</v>
      </c>
    </row>
    <row r="178" spans="6:9" ht="12.75">
      <c r="F178">
        <f t="shared" si="4"/>
        <v>0</v>
      </c>
      <c r="I178">
        <f t="shared" si="5"/>
        <v>0</v>
      </c>
    </row>
    <row r="179" spans="6:9" ht="12.75">
      <c r="F179">
        <f t="shared" si="4"/>
        <v>0</v>
      </c>
      <c r="I179">
        <f t="shared" si="5"/>
        <v>0</v>
      </c>
    </row>
    <row r="180" spans="6:9" ht="12.75">
      <c r="F180">
        <f t="shared" si="4"/>
        <v>0</v>
      </c>
      <c r="I180">
        <f t="shared" si="5"/>
        <v>0</v>
      </c>
    </row>
    <row r="181" spans="6:9" ht="12.75">
      <c r="F181">
        <f t="shared" si="4"/>
        <v>0</v>
      </c>
      <c r="I181">
        <f t="shared" si="5"/>
        <v>0</v>
      </c>
    </row>
    <row r="182" spans="6:9" ht="12.75">
      <c r="F182">
        <f t="shared" si="4"/>
        <v>0</v>
      </c>
      <c r="I182">
        <f t="shared" si="5"/>
        <v>0</v>
      </c>
    </row>
    <row r="183" spans="6:9" ht="12.75">
      <c r="F183">
        <f t="shared" si="4"/>
        <v>0</v>
      </c>
      <c r="I183">
        <f t="shared" si="5"/>
        <v>0</v>
      </c>
    </row>
    <row r="184" spans="6:9" ht="12.75">
      <c r="F184">
        <f t="shared" si="4"/>
        <v>0</v>
      </c>
      <c r="I184">
        <f t="shared" si="5"/>
        <v>0</v>
      </c>
    </row>
    <row r="185" spans="6:9" ht="12.75">
      <c r="F185">
        <f t="shared" si="4"/>
        <v>0</v>
      </c>
      <c r="I185">
        <f t="shared" si="5"/>
        <v>0</v>
      </c>
    </row>
    <row r="186" spans="6:9" ht="12.75">
      <c r="F186">
        <f t="shared" si="4"/>
        <v>0</v>
      </c>
      <c r="I186">
        <f t="shared" si="5"/>
        <v>0</v>
      </c>
    </row>
    <row r="187" spans="6:9" ht="12.75">
      <c r="F187">
        <f t="shared" si="4"/>
        <v>0</v>
      </c>
      <c r="I187">
        <f t="shared" si="5"/>
        <v>0</v>
      </c>
    </row>
    <row r="188" spans="6:9" ht="12.75">
      <c r="F188">
        <f t="shared" si="4"/>
        <v>0</v>
      </c>
      <c r="I188">
        <f t="shared" si="5"/>
        <v>0</v>
      </c>
    </row>
    <row r="189" spans="6:9" ht="12.75">
      <c r="F189">
        <f t="shared" si="4"/>
        <v>0</v>
      </c>
      <c r="I189">
        <f t="shared" si="5"/>
        <v>0</v>
      </c>
    </row>
    <row r="190" spans="6:9" ht="12.75">
      <c r="F190">
        <f t="shared" si="4"/>
        <v>0</v>
      </c>
      <c r="I190">
        <f t="shared" si="5"/>
        <v>0</v>
      </c>
    </row>
    <row r="191" spans="6:9" ht="12.75">
      <c r="F191">
        <f t="shared" si="4"/>
        <v>0</v>
      </c>
      <c r="I191">
        <f t="shared" si="5"/>
        <v>0</v>
      </c>
    </row>
    <row r="192" spans="6:9" ht="12.75">
      <c r="F192">
        <f t="shared" si="4"/>
        <v>0</v>
      </c>
      <c r="I192">
        <f t="shared" si="5"/>
        <v>0</v>
      </c>
    </row>
    <row r="193" spans="6:9" ht="12.75">
      <c r="F193">
        <f t="shared" si="4"/>
        <v>0</v>
      </c>
      <c r="I193">
        <f t="shared" si="5"/>
        <v>0</v>
      </c>
    </row>
    <row r="194" spans="6:9" ht="12.75">
      <c r="F194">
        <f t="shared" si="4"/>
        <v>0</v>
      </c>
      <c r="I194">
        <f t="shared" si="5"/>
        <v>0</v>
      </c>
    </row>
    <row r="195" spans="6:9" ht="12.75">
      <c r="F195">
        <f t="shared" si="4"/>
        <v>0</v>
      </c>
      <c r="I195">
        <f t="shared" si="5"/>
        <v>0</v>
      </c>
    </row>
    <row r="196" spans="6:9" ht="12.75">
      <c r="F196">
        <f t="shared" si="4"/>
        <v>0</v>
      </c>
      <c r="I196">
        <f t="shared" si="5"/>
        <v>0</v>
      </c>
    </row>
    <row r="197" spans="6:9" ht="12.75">
      <c r="F197">
        <f t="shared" si="4"/>
        <v>0</v>
      </c>
      <c r="I197">
        <f t="shared" si="5"/>
        <v>0</v>
      </c>
    </row>
    <row r="198" spans="6:9" ht="12.75">
      <c r="F198">
        <f t="shared" si="4"/>
        <v>0</v>
      </c>
      <c r="I198">
        <f t="shared" si="5"/>
        <v>0</v>
      </c>
    </row>
    <row r="199" spans="6:9" ht="12.75">
      <c r="F199">
        <f t="shared" si="4"/>
        <v>0</v>
      </c>
      <c r="I199">
        <f t="shared" si="5"/>
        <v>0</v>
      </c>
    </row>
    <row r="200" spans="6:9" ht="12.75">
      <c r="F200">
        <f t="shared" si="4"/>
        <v>0</v>
      </c>
      <c r="I200">
        <f t="shared" si="5"/>
        <v>0</v>
      </c>
    </row>
    <row r="201" spans="6:9" ht="12.75">
      <c r="F201">
        <f t="shared" si="4"/>
        <v>0</v>
      </c>
      <c r="I201">
        <f t="shared" si="5"/>
        <v>0</v>
      </c>
    </row>
    <row r="202" spans="6:9" ht="12.75">
      <c r="F202">
        <f t="shared" si="4"/>
        <v>0</v>
      </c>
      <c r="I202">
        <f t="shared" si="5"/>
        <v>0</v>
      </c>
    </row>
    <row r="203" spans="6:9" ht="12.75">
      <c r="F203">
        <f t="shared" si="4"/>
        <v>0</v>
      </c>
      <c r="I203">
        <f t="shared" si="5"/>
        <v>0</v>
      </c>
    </row>
    <row r="204" spans="6:9" ht="12.75">
      <c r="F204">
        <f t="shared" si="4"/>
        <v>0</v>
      </c>
      <c r="I204">
        <f t="shared" si="5"/>
        <v>0</v>
      </c>
    </row>
    <row r="205" spans="6:9" ht="12.75">
      <c r="F205">
        <f t="shared" si="4"/>
        <v>0</v>
      </c>
      <c r="I205">
        <f t="shared" si="5"/>
        <v>0</v>
      </c>
    </row>
    <row r="206" spans="6:9" ht="12.75">
      <c r="F206">
        <f t="shared" si="4"/>
        <v>0</v>
      </c>
      <c r="I206">
        <f t="shared" si="5"/>
        <v>0</v>
      </c>
    </row>
    <row r="207" spans="6:9" ht="12.75">
      <c r="F207">
        <f t="shared" si="4"/>
        <v>0</v>
      </c>
      <c r="I207">
        <f t="shared" si="5"/>
        <v>0</v>
      </c>
    </row>
    <row r="208" spans="6:9" ht="12.75">
      <c r="F208">
        <f t="shared" si="4"/>
        <v>0</v>
      </c>
      <c r="I208">
        <f t="shared" si="5"/>
        <v>0</v>
      </c>
    </row>
    <row r="209" spans="6:9" ht="12.75">
      <c r="F209">
        <f aca="true" t="shared" si="6" ref="F209:F272">SUBTOTAL(9,D209:E209)</f>
        <v>0</v>
      </c>
      <c r="I209">
        <f t="shared" si="5"/>
        <v>0</v>
      </c>
    </row>
    <row r="210" spans="6:9" ht="12.75">
      <c r="F210">
        <f t="shared" si="6"/>
        <v>0</v>
      </c>
      <c r="I210">
        <f t="shared" si="5"/>
        <v>0</v>
      </c>
    </row>
    <row r="211" spans="6:9" ht="12.75">
      <c r="F211">
        <f t="shared" si="6"/>
        <v>0</v>
      </c>
      <c r="I211">
        <f t="shared" si="5"/>
        <v>0</v>
      </c>
    </row>
    <row r="212" spans="6:9" ht="12.75">
      <c r="F212">
        <f t="shared" si="6"/>
        <v>0</v>
      </c>
      <c r="I212">
        <f aca="true" t="shared" si="7" ref="I212:I276">SUBTOTAL(9,D212:H212)</f>
        <v>0</v>
      </c>
    </row>
    <row r="213" spans="6:9" ht="12.75">
      <c r="F213">
        <f t="shared" si="6"/>
        <v>0</v>
      </c>
      <c r="I213">
        <f t="shared" si="7"/>
        <v>0</v>
      </c>
    </row>
    <row r="214" spans="6:9" ht="12.75">
      <c r="F214">
        <f t="shared" si="6"/>
        <v>0</v>
      </c>
      <c r="I214">
        <f t="shared" si="7"/>
        <v>0</v>
      </c>
    </row>
    <row r="215" spans="6:9" ht="12.75">
      <c r="F215">
        <f t="shared" si="6"/>
        <v>0</v>
      </c>
      <c r="I215">
        <f t="shared" si="7"/>
        <v>0</v>
      </c>
    </row>
    <row r="216" spans="6:9" ht="12.75">
      <c r="F216">
        <f t="shared" si="6"/>
        <v>0</v>
      </c>
      <c r="I216">
        <f t="shared" si="7"/>
        <v>0</v>
      </c>
    </row>
    <row r="217" spans="6:9" ht="12.75">
      <c r="F217">
        <f t="shared" si="6"/>
        <v>0</v>
      </c>
      <c r="I217">
        <f t="shared" si="7"/>
        <v>0</v>
      </c>
    </row>
    <row r="218" spans="6:9" ht="12.75">
      <c r="F218">
        <f t="shared" si="6"/>
        <v>0</v>
      </c>
      <c r="I218">
        <f t="shared" si="7"/>
        <v>0</v>
      </c>
    </row>
    <row r="219" spans="6:9" ht="12.75">
      <c r="F219">
        <f t="shared" si="6"/>
        <v>0</v>
      </c>
      <c r="I219">
        <f t="shared" si="7"/>
        <v>0</v>
      </c>
    </row>
    <row r="220" spans="6:9" ht="12.75">
      <c r="F220">
        <f t="shared" si="6"/>
        <v>0</v>
      </c>
      <c r="I220">
        <f t="shared" si="7"/>
        <v>0</v>
      </c>
    </row>
    <row r="221" spans="6:9" ht="12.75">
      <c r="F221">
        <f t="shared" si="6"/>
        <v>0</v>
      </c>
      <c r="I221">
        <f t="shared" si="7"/>
        <v>0</v>
      </c>
    </row>
    <row r="222" spans="6:9" ht="12.75">
      <c r="F222">
        <f t="shared" si="6"/>
        <v>0</v>
      </c>
      <c r="I222">
        <f t="shared" si="7"/>
        <v>0</v>
      </c>
    </row>
    <row r="223" spans="6:9" ht="12.75">
      <c r="F223">
        <f t="shared" si="6"/>
        <v>0</v>
      </c>
      <c r="I223">
        <f t="shared" si="7"/>
        <v>0</v>
      </c>
    </row>
    <row r="224" spans="6:9" ht="12.75">
      <c r="F224">
        <f t="shared" si="6"/>
        <v>0</v>
      </c>
      <c r="I224">
        <f t="shared" si="7"/>
        <v>0</v>
      </c>
    </row>
    <row r="225" spans="6:9" ht="12.75">
      <c r="F225">
        <f t="shared" si="6"/>
        <v>0</v>
      </c>
      <c r="I225">
        <f t="shared" si="7"/>
        <v>0</v>
      </c>
    </row>
    <row r="226" spans="6:9" ht="12.75">
      <c r="F226">
        <f t="shared" si="6"/>
        <v>0</v>
      </c>
      <c r="I226">
        <f t="shared" si="7"/>
        <v>0</v>
      </c>
    </row>
    <row r="227" spans="6:9" ht="12.75">
      <c r="F227">
        <f t="shared" si="6"/>
        <v>0</v>
      </c>
      <c r="I227">
        <f t="shared" si="7"/>
        <v>0</v>
      </c>
    </row>
    <row r="228" spans="6:9" ht="12.75">
      <c r="F228">
        <f t="shared" si="6"/>
        <v>0</v>
      </c>
      <c r="I228">
        <f t="shared" si="7"/>
        <v>0</v>
      </c>
    </row>
    <row r="229" spans="6:9" ht="12.75">
      <c r="F229">
        <f t="shared" si="6"/>
        <v>0</v>
      </c>
      <c r="I229">
        <f t="shared" si="7"/>
        <v>0</v>
      </c>
    </row>
    <row r="230" spans="6:9" ht="12.75">
      <c r="F230">
        <f t="shared" si="6"/>
        <v>0</v>
      </c>
      <c r="I230">
        <f t="shared" si="7"/>
        <v>0</v>
      </c>
    </row>
    <row r="231" spans="6:9" ht="12.75">
      <c r="F231">
        <f t="shared" si="6"/>
        <v>0</v>
      </c>
      <c r="I231">
        <f t="shared" si="7"/>
        <v>0</v>
      </c>
    </row>
    <row r="232" spans="6:9" ht="12.75">
      <c r="F232">
        <f t="shared" si="6"/>
        <v>0</v>
      </c>
      <c r="I232">
        <f t="shared" si="7"/>
        <v>0</v>
      </c>
    </row>
    <row r="233" spans="6:9" ht="12.75">
      <c r="F233">
        <f t="shared" si="6"/>
        <v>0</v>
      </c>
      <c r="I233">
        <f t="shared" si="7"/>
        <v>0</v>
      </c>
    </row>
    <row r="234" spans="6:9" ht="12.75">
      <c r="F234">
        <f t="shared" si="6"/>
        <v>0</v>
      </c>
      <c r="I234">
        <f t="shared" si="7"/>
        <v>0</v>
      </c>
    </row>
    <row r="235" spans="6:9" ht="12.75">
      <c r="F235">
        <f t="shared" si="6"/>
        <v>0</v>
      </c>
      <c r="I235">
        <f t="shared" si="7"/>
        <v>0</v>
      </c>
    </row>
    <row r="236" spans="6:9" ht="12.75">
      <c r="F236">
        <f t="shared" si="6"/>
        <v>0</v>
      </c>
      <c r="I236">
        <f t="shared" si="7"/>
        <v>0</v>
      </c>
    </row>
    <row r="237" spans="6:9" ht="12.75">
      <c r="F237">
        <f t="shared" si="6"/>
        <v>0</v>
      </c>
      <c r="I237">
        <f t="shared" si="7"/>
        <v>0</v>
      </c>
    </row>
    <row r="238" spans="6:9" ht="12.75">
      <c r="F238">
        <f t="shared" si="6"/>
        <v>0</v>
      </c>
      <c r="I238">
        <f t="shared" si="7"/>
        <v>0</v>
      </c>
    </row>
    <row r="239" spans="6:9" ht="12.75">
      <c r="F239">
        <f t="shared" si="6"/>
        <v>0</v>
      </c>
      <c r="I239">
        <f t="shared" si="7"/>
        <v>0</v>
      </c>
    </row>
    <row r="240" spans="6:9" ht="12.75">
      <c r="F240">
        <f t="shared" si="6"/>
        <v>0</v>
      </c>
      <c r="I240">
        <f t="shared" si="7"/>
        <v>0</v>
      </c>
    </row>
    <row r="241" spans="6:9" ht="12.75">
      <c r="F241">
        <f t="shared" si="6"/>
        <v>0</v>
      </c>
      <c r="I241">
        <f t="shared" si="7"/>
        <v>0</v>
      </c>
    </row>
    <row r="242" spans="6:9" ht="12.75">
      <c r="F242">
        <f t="shared" si="6"/>
        <v>0</v>
      </c>
      <c r="I242">
        <f t="shared" si="7"/>
        <v>0</v>
      </c>
    </row>
    <row r="243" spans="6:9" ht="12.75">
      <c r="F243">
        <f t="shared" si="6"/>
        <v>0</v>
      </c>
      <c r="I243">
        <f>SUBTOTAL(9,D243:H243)</f>
        <v>0</v>
      </c>
    </row>
    <row r="244" spans="6:9" ht="12.75">
      <c r="F244">
        <f t="shared" si="6"/>
        <v>0</v>
      </c>
      <c r="I244">
        <f t="shared" si="7"/>
        <v>0</v>
      </c>
    </row>
    <row r="245" spans="6:9" ht="12.75">
      <c r="F245">
        <f t="shared" si="6"/>
        <v>0</v>
      </c>
      <c r="I245">
        <f t="shared" si="7"/>
        <v>0</v>
      </c>
    </row>
    <row r="246" spans="6:9" ht="12.75">
      <c r="F246">
        <f t="shared" si="6"/>
        <v>0</v>
      </c>
      <c r="I246">
        <f t="shared" si="7"/>
        <v>0</v>
      </c>
    </row>
    <row r="247" spans="6:9" ht="12.75">
      <c r="F247">
        <f t="shared" si="6"/>
        <v>0</v>
      </c>
      <c r="I247">
        <f t="shared" si="7"/>
        <v>0</v>
      </c>
    </row>
    <row r="248" spans="6:9" ht="12.75">
      <c r="F248">
        <f t="shared" si="6"/>
        <v>0</v>
      </c>
      <c r="I248">
        <f t="shared" si="7"/>
        <v>0</v>
      </c>
    </row>
    <row r="249" spans="6:9" ht="12.75">
      <c r="F249">
        <f t="shared" si="6"/>
        <v>0</v>
      </c>
      <c r="I249">
        <f t="shared" si="7"/>
        <v>0</v>
      </c>
    </row>
    <row r="250" spans="6:9" ht="12.75">
      <c r="F250">
        <f t="shared" si="6"/>
        <v>0</v>
      </c>
      <c r="I250">
        <f t="shared" si="7"/>
        <v>0</v>
      </c>
    </row>
    <row r="251" spans="6:9" ht="12.75">
      <c r="F251">
        <f t="shared" si="6"/>
        <v>0</v>
      </c>
      <c r="I251">
        <f t="shared" si="7"/>
        <v>0</v>
      </c>
    </row>
    <row r="252" spans="6:9" ht="12.75">
      <c r="F252">
        <f t="shared" si="6"/>
        <v>0</v>
      </c>
      <c r="I252">
        <f t="shared" si="7"/>
        <v>0</v>
      </c>
    </row>
    <row r="253" spans="6:9" ht="12.75">
      <c r="F253">
        <f t="shared" si="6"/>
        <v>0</v>
      </c>
      <c r="I253">
        <f t="shared" si="7"/>
        <v>0</v>
      </c>
    </row>
    <row r="254" spans="6:9" ht="12.75">
      <c r="F254">
        <f t="shared" si="6"/>
        <v>0</v>
      </c>
      <c r="I254">
        <f t="shared" si="7"/>
        <v>0</v>
      </c>
    </row>
    <row r="255" spans="6:9" ht="12.75">
      <c r="F255">
        <f t="shared" si="6"/>
        <v>0</v>
      </c>
      <c r="I255">
        <f t="shared" si="7"/>
        <v>0</v>
      </c>
    </row>
    <row r="256" spans="6:9" ht="12.75">
      <c r="F256">
        <f t="shared" si="6"/>
        <v>0</v>
      </c>
      <c r="I256">
        <f t="shared" si="7"/>
        <v>0</v>
      </c>
    </row>
    <row r="257" spans="6:9" ht="12.75">
      <c r="F257">
        <f t="shared" si="6"/>
        <v>0</v>
      </c>
      <c r="I257">
        <f t="shared" si="7"/>
        <v>0</v>
      </c>
    </row>
    <row r="258" spans="6:9" ht="12.75">
      <c r="F258">
        <f t="shared" si="6"/>
        <v>0</v>
      </c>
      <c r="I258">
        <f t="shared" si="7"/>
        <v>0</v>
      </c>
    </row>
    <row r="259" spans="6:9" ht="12.75">
      <c r="F259">
        <f t="shared" si="6"/>
        <v>0</v>
      </c>
      <c r="I259">
        <f t="shared" si="7"/>
        <v>0</v>
      </c>
    </row>
    <row r="260" spans="6:9" ht="12.75">
      <c r="F260">
        <f t="shared" si="6"/>
        <v>0</v>
      </c>
      <c r="I260">
        <f t="shared" si="7"/>
        <v>0</v>
      </c>
    </row>
    <row r="261" spans="6:9" ht="12.75">
      <c r="F261">
        <f t="shared" si="6"/>
        <v>0</v>
      </c>
      <c r="I261">
        <f t="shared" si="7"/>
        <v>0</v>
      </c>
    </row>
    <row r="262" spans="6:9" ht="12.75">
      <c r="F262">
        <f t="shared" si="6"/>
        <v>0</v>
      </c>
      <c r="I262">
        <f t="shared" si="7"/>
        <v>0</v>
      </c>
    </row>
    <row r="263" spans="5:9" ht="12.75">
      <c r="E263">
        <v>-592231.8</v>
      </c>
      <c r="F263">
        <f t="shared" si="6"/>
        <v>-592231.8</v>
      </c>
      <c r="I263">
        <f t="shared" si="7"/>
        <v>-592231.8</v>
      </c>
    </row>
    <row r="264" spans="6:9" ht="12.75">
      <c r="F264">
        <f t="shared" si="6"/>
        <v>0</v>
      </c>
      <c r="I264">
        <f t="shared" si="7"/>
        <v>0</v>
      </c>
    </row>
    <row r="265" spans="6:9" ht="12.75">
      <c r="F265">
        <f t="shared" si="6"/>
        <v>0</v>
      </c>
      <c r="I265">
        <f t="shared" si="7"/>
        <v>0</v>
      </c>
    </row>
    <row r="266" spans="6:9" ht="12.75">
      <c r="F266">
        <f t="shared" si="6"/>
        <v>0</v>
      </c>
      <c r="I266">
        <f t="shared" si="7"/>
        <v>0</v>
      </c>
    </row>
    <row r="267" spans="6:9" ht="12.75">
      <c r="F267">
        <f t="shared" si="6"/>
        <v>0</v>
      </c>
      <c r="I267">
        <f t="shared" si="7"/>
        <v>0</v>
      </c>
    </row>
    <row r="268" spans="6:9" ht="12.75">
      <c r="F268">
        <f t="shared" si="6"/>
        <v>0</v>
      </c>
      <c r="I268">
        <f t="shared" si="7"/>
        <v>0</v>
      </c>
    </row>
    <row r="269" spans="6:9" ht="12.75">
      <c r="F269">
        <f t="shared" si="6"/>
        <v>0</v>
      </c>
      <c r="I269">
        <f t="shared" si="7"/>
        <v>0</v>
      </c>
    </row>
    <row r="270" spans="6:9" ht="12.75">
      <c r="F270">
        <f t="shared" si="6"/>
        <v>0</v>
      </c>
      <c r="I270">
        <f t="shared" si="7"/>
        <v>0</v>
      </c>
    </row>
    <row r="271" spans="6:9" ht="12.75">
      <c r="F271">
        <f t="shared" si="6"/>
        <v>0</v>
      </c>
      <c r="I271">
        <f t="shared" si="7"/>
        <v>0</v>
      </c>
    </row>
    <row r="272" spans="6:9" ht="12.75">
      <c r="F272">
        <f t="shared" si="6"/>
        <v>0</v>
      </c>
      <c r="I272">
        <f t="shared" si="7"/>
        <v>0</v>
      </c>
    </row>
    <row r="273" spans="6:9" ht="12.75">
      <c r="F273">
        <f aca="true" t="shared" si="8" ref="F273:F336">SUBTOTAL(9,D273:E273)</f>
        <v>0</v>
      </c>
      <c r="I273">
        <f t="shared" si="7"/>
        <v>0</v>
      </c>
    </row>
    <row r="274" spans="6:9" ht="12.75">
      <c r="F274">
        <f t="shared" si="8"/>
        <v>0</v>
      </c>
      <c r="I274">
        <f t="shared" si="7"/>
        <v>0</v>
      </c>
    </row>
    <row r="275" spans="6:9" ht="12.75">
      <c r="F275">
        <f t="shared" si="8"/>
        <v>0</v>
      </c>
      <c r="I275">
        <f t="shared" si="7"/>
        <v>0</v>
      </c>
    </row>
    <row r="276" spans="6:9" ht="12.75">
      <c r="F276">
        <f t="shared" si="8"/>
        <v>0</v>
      </c>
      <c r="I276">
        <f t="shared" si="7"/>
        <v>0</v>
      </c>
    </row>
    <row r="277" spans="6:9" ht="12.75">
      <c r="F277">
        <f t="shared" si="8"/>
        <v>0</v>
      </c>
      <c r="I277">
        <f aca="true" t="shared" si="9" ref="I277:I340">SUBTOTAL(9,D277:H277)</f>
        <v>0</v>
      </c>
    </row>
    <row r="278" spans="6:9" ht="12.75">
      <c r="F278">
        <f t="shared" si="8"/>
        <v>0</v>
      </c>
      <c r="I278">
        <f t="shared" si="9"/>
        <v>0</v>
      </c>
    </row>
    <row r="279" spans="6:9" ht="12.75">
      <c r="F279">
        <f t="shared" si="8"/>
        <v>0</v>
      </c>
      <c r="I279">
        <f t="shared" si="9"/>
        <v>0</v>
      </c>
    </row>
    <row r="280" spans="6:9" ht="12.75">
      <c r="F280">
        <f t="shared" si="8"/>
        <v>0</v>
      </c>
      <c r="I280">
        <f t="shared" si="9"/>
        <v>0</v>
      </c>
    </row>
    <row r="281" spans="6:9" ht="12.75">
      <c r="F281">
        <f t="shared" si="8"/>
        <v>0</v>
      </c>
      <c r="I281">
        <f t="shared" si="9"/>
        <v>0</v>
      </c>
    </row>
    <row r="282" spans="6:9" ht="12.75">
      <c r="F282">
        <f t="shared" si="8"/>
        <v>0</v>
      </c>
      <c r="I282">
        <f t="shared" si="9"/>
        <v>0</v>
      </c>
    </row>
    <row r="283" spans="6:9" ht="12.75">
      <c r="F283">
        <f t="shared" si="8"/>
        <v>0</v>
      </c>
      <c r="I283">
        <f t="shared" si="9"/>
        <v>0</v>
      </c>
    </row>
    <row r="284" spans="6:9" ht="12.75">
      <c r="F284">
        <f t="shared" si="8"/>
        <v>0</v>
      </c>
      <c r="I284">
        <f t="shared" si="9"/>
        <v>0</v>
      </c>
    </row>
    <row r="285" spans="6:9" ht="12.75">
      <c r="F285">
        <f t="shared" si="8"/>
        <v>0</v>
      </c>
      <c r="I285">
        <f t="shared" si="9"/>
        <v>0</v>
      </c>
    </row>
    <row r="286" spans="6:9" ht="12.75">
      <c r="F286">
        <f t="shared" si="8"/>
        <v>0</v>
      </c>
      <c r="I286">
        <f t="shared" si="9"/>
        <v>0</v>
      </c>
    </row>
    <row r="287" spans="6:9" ht="12.75">
      <c r="F287">
        <f t="shared" si="8"/>
        <v>0</v>
      </c>
      <c r="I287">
        <f t="shared" si="9"/>
        <v>0</v>
      </c>
    </row>
    <row r="288" spans="6:9" ht="12.75">
      <c r="F288">
        <f t="shared" si="8"/>
        <v>0</v>
      </c>
      <c r="I288">
        <f t="shared" si="9"/>
        <v>0</v>
      </c>
    </row>
    <row r="289" spans="6:9" ht="12.75">
      <c r="F289">
        <f t="shared" si="8"/>
        <v>0</v>
      </c>
      <c r="I289">
        <f t="shared" si="9"/>
        <v>0</v>
      </c>
    </row>
    <row r="290" spans="6:9" ht="12.75">
      <c r="F290">
        <f t="shared" si="8"/>
        <v>0</v>
      </c>
      <c r="I290">
        <f t="shared" si="9"/>
        <v>0</v>
      </c>
    </row>
    <row r="291" spans="6:9" ht="12.75">
      <c r="F291">
        <f t="shared" si="8"/>
        <v>0</v>
      </c>
      <c r="I291">
        <f t="shared" si="9"/>
        <v>0</v>
      </c>
    </row>
    <row r="292" spans="6:9" ht="12.75">
      <c r="F292">
        <f t="shared" si="8"/>
        <v>0</v>
      </c>
      <c r="I292">
        <f t="shared" si="9"/>
        <v>0</v>
      </c>
    </row>
    <row r="293" spans="6:9" ht="12.75">
      <c r="F293">
        <f t="shared" si="8"/>
        <v>0</v>
      </c>
      <c r="I293">
        <f t="shared" si="9"/>
        <v>0</v>
      </c>
    </row>
    <row r="294" spans="6:9" ht="12.75">
      <c r="F294">
        <f t="shared" si="8"/>
        <v>0</v>
      </c>
      <c r="I294">
        <f t="shared" si="9"/>
        <v>0</v>
      </c>
    </row>
    <row r="295" spans="6:9" ht="12.75">
      <c r="F295">
        <f t="shared" si="8"/>
        <v>0</v>
      </c>
      <c r="I295">
        <f t="shared" si="9"/>
        <v>0</v>
      </c>
    </row>
    <row r="296" spans="6:9" ht="12.75">
      <c r="F296">
        <f t="shared" si="8"/>
        <v>0</v>
      </c>
      <c r="I296">
        <f t="shared" si="9"/>
        <v>0</v>
      </c>
    </row>
    <row r="297" spans="6:9" ht="12.75">
      <c r="F297">
        <f t="shared" si="8"/>
        <v>0</v>
      </c>
      <c r="I297">
        <f t="shared" si="9"/>
        <v>0</v>
      </c>
    </row>
    <row r="298" spans="6:9" ht="12.75">
      <c r="F298">
        <f t="shared" si="8"/>
        <v>0</v>
      </c>
      <c r="I298">
        <f t="shared" si="9"/>
        <v>0</v>
      </c>
    </row>
    <row r="299" spans="6:9" ht="12.75">
      <c r="F299">
        <f t="shared" si="8"/>
        <v>0</v>
      </c>
      <c r="I299">
        <f t="shared" si="9"/>
        <v>0</v>
      </c>
    </row>
    <row r="300" spans="6:9" ht="12.75">
      <c r="F300">
        <f t="shared" si="8"/>
        <v>0</v>
      </c>
      <c r="I300">
        <f t="shared" si="9"/>
        <v>0</v>
      </c>
    </row>
    <row r="301" spans="6:9" ht="12.75">
      <c r="F301">
        <f t="shared" si="8"/>
        <v>0</v>
      </c>
      <c r="I301">
        <f t="shared" si="9"/>
        <v>0</v>
      </c>
    </row>
    <row r="302" spans="6:9" ht="12.75">
      <c r="F302">
        <f t="shared" si="8"/>
        <v>0</v>
      </c>
      <c r="I302">
        <f t="shared" si="9"/>
        <v>0</v>
      </c>
    </row>
    <row r="303" spans="6:9" ht="12.75">
      <c r="F303">
        <f t="shared" si="8"/>
        <v>0</v>
      </c>
      <c r="I303">
        <f t="shared" si="9"/>
        <v>0</v>
      </c>
    </row>
    <row r="304" spans="6:9" ht="12.75">
      <c r="F304">
        <f t="shared" si="8"/>
        <v>0</v>
      </c>
      <c r="I304">
        <f t="shared" si="9"/>
        <v>0</v>
      </c>
    </row>
    <row r="305" spans="6:9" ht="12.75">
      <c r="F305">
        <f t="shared" si="8"/>
        <v>0</v>
      </c>
      <c r="I305">
        <f t="shared" si="9"/>
        <v>0</v>
      </c>
    </row>
    <row r="306" spans="6:9" ht="12.75">
      <c r="F306">
        <f t="shared" si="8"/>
        <v>0</v>
      </c>
      <c r="I306">
        <f t="shared" si="9"/>
        <v>0</v>
      </c>
    </row>
    <row r="307" spans="6:9" ht="12.75">
      <c r="F307">
        <f t="shared" si="8"/>
        <v>0</v>
      </c>
      <c r="I307">
        <f t="shared" si="9"/>
        <v>0</v>
      </c>
    </row>
    <row r="308" spans="6:9" ht="12.75">
      <c r="F308">
        <f t="shared" si="8"/>
        <v>0</v>
      </c>
      <c r="I308">
        <f t="shared" si="9"/>
        <v>0</v>
      </c>
    </row>
    <row r="309" spans="6:9" ht="12.75">
      <c r="F309">
        <f t="shared" si="8"/>
        <v>0</v>
      </c>
      <c r="I309">
        <f t="shared" si="9"/>
        <v>0</v>
      </c>
    </row>
    <row r="310" spans="6:9" ht="12.75">
      <c r="F310">
        <f t="shared" si="8"/>
        <v>0</v>
      </c>
      <c r="I310">
        <f t="shared" si="9"/>
        <v>0</v>
      </c>
    </row>
    <row r="311" spans="6:9" ht="12.75">
      <c r="F311">
        <f t="shared" si="8"/>
        <v>0</v>
      </c>
      <c r="I311">
        <f t="shared" si="9"/>
        <v>0</v>
      </c>
    </row>
    <row r="312" spans="6:10" ht="12.75">
      <c r="F312">
        <f t="shared" si="8"/>
        <v>0</v>
      </c>
      <c r="I312">
        <f t="shared" si="9"/>
        <v>0</v>
      </c>
      <c r="J312" t="s">
        <v>579</v>
      </c>
    </row>
    <row r="313" spans="6:9" ht="12.75">
      <c r="F313">
        <f t="shared" si="8"/>
        <v>0</v>
      </c>
      <c r="I313">
        <f t="shared" si="9"/>
        <v>0</v>
      </c>
    </row>
    <row r="314" spans="6:9" ht="12.75">
      <c r="F314">
        <f t="shared" si="8"/>
        <v>0</v>
      </c>
      <c r="I314">
        <f t="shared" si="9"/>
        <v>0</v>
      </c>
    </row>
    <row r="315" spans="6:9" ht="12.75">
      <c r="F315">
        <f t="shared" si="8"/>
        <v>0</v>
      </c>
      <c r="I315">
        <f t="shared" si="9"/>
        <v>0</v>
      </c>
    </row>
    <row r="316" spans="6:9" ht="12.75">
      <c r="F316">
        <f t="shared" si="8"/>
        <v>0</v>
      </c>
      <c r="I316">
        <f t="shared" si="9"/>
        <v>0</v>
      </c>
    </row>
    <row r="317" spans="6:9" ht="12.75">
      <c r="F317">
        <f t="shared" si="8"/>
        <v>0</v>
      </c>
      <c r="I317">
        <f t="shared" si="9"/>
        <v>0</v>
      </c>
    </row>
    <row r="318" spans="6:9" ht="12.75">
      <c r="F318">
        <f t="shared" si="8"/>
        <v>0</v>
      </c>
      <c r="I318">
        <f t="shared" si="9"/>
        <v>0</v>
      </c>
    </row>
    <row r="319" spans="6:9" ht="12.75">
      <c r="F319">
        <f t="shared" si="8"/>
        <v>0</v>
      </c>
      <c r="I319">
        <f t="shared" si="9"/>
        <v>0</v>
      </c>
    </row>
    <row r="320" spans="6:9" ht="12.75">
      <c r="F320">
        <f t="shared" si="8"/>
        <v>0</v>
      </c>
      <c r="I320">
        <f t="shared" si="9"/>
        <v>0</v>
      </c>
    </row>
    <row r="321" spans="6:9" ht="12.75">
      <c r="F321">
        <f t="shared" si="8"/>
        <v>0</v>
      </c>
      <c r="I321">
        <f t="shared" si="9"/>
        <v>0</v>
      </c>
    </row>
    <row r="322" spans="6:9" ht="12.75">
      <c r="F322">
        <f t="shared" si="8"/>
        <v>0</v>
      </c>
      <c r="I322">
        <f t="shared" si="9"/>
        <v>0</v>
      </c>
    </row>
    <row r="323" spans="6:9" ht="12.75">
      <c r="F323">
        <f t="shared" si="8"/>
        <v>0</v>
      </c>
      <c r="I323">
        <f t="shared" si="9"/>
        <v>0</v>
      </c>
    </row>
    <row r="324" spans="6:9" ht="12.75">
      <c r="F324">
        <f t="shared" si="8"/>
        <v>0</v>
      </c>
      <c r="I324">
        <f t="shared" si="9"/>
        <v>0</v>
      </c>
    </row>
    <row r="325" spans="6:9" ht="12.75">
      <c r="F325">
        <f t="shared" si="8"/>
        <v>0</v>
      </c>
      <c r="I325">
        <f t="shared" si="9"/>
        <v>0</v>
      </c>
    </row>
    <row r="326" spans="6:9" ht="12.75">
      <c r="F326">
        <f t="shared" si="8"/>
        <v>0</v>
      </c>
      <c r="I326">
        <f t="shared" si="9"/>
        <v>0</v>
      </c>
    </row>
    <row r="327" spans="6:9" ht="12.75">
      <c r="F327">
        <f t="shared" si="8"/>
        <v>0</v>
      </c>
      <c r="I327">
        <f t="shared" si="9"/>
        <v>0</v>
      </c>
    </row>
    <row r="328" spans="6:9" ht="12.75">
      <c r="F328">
        <f t="shared" si="8"/>
        <v>0</v>
      </c>
      <c r="I328">
        <f t="shared" si="9"/>
        <v>0</v>
      </c>
    </row>
    <row r="329" spans="6:9" ht="12.75">
      <c r="F329">
        <f t="shared" si="8"/>
        <v>0</v>
      </c>
      <c r="I329">
        <f t="shared" si="9"/>
        <v>0</v>
      </c>
    </row>
    <row r="330" spans="6:9" ht="12.75">
      <c r="F330">
        <f t="shared" si="8"/>
        <v>0</v>
      </c>
      <c r="I330">
        <f t="shared" si="9"/>
        <v>0</v>
      </c>
    </row>
    <row r="331" spans="6:9" ht="12.75">
      <c r="F331">
        <f t="shared" si="8"/>
        <v>0</v>
      </c>
      <c r="I331">
        <f t="shared" si="9"/>
        <v>0</v>
      </c>
    </row>
    <row r="332" spans="6:9" ht="12.75">
      <c r="F332">
        <f t="shared" si="8"/>
        <v>0</v>
      </c>
      <c r="I332">
        <f t="shared" si="9"/>
        <v>0</v>
      </c>
    </row>
    <row r="333" spans="6:9" ht="12.75">
      <c r="F333">
        <f t="shared" si="8"/>
        <v>0</v>
      </c>
      <c r="I333">
        <f t="shared" si="9"/>
        <v>0</v>
      </c>
    </row>
    <row r="334" spans="6:9" ht="12.75">
      <c r="F334">
        <f t="shared" si="8"/>
        <v>0</v>
      </c>
      <c r="I334">
        <f t="shared" si="9"/>
        <v>0</v>
      </c>
    </row>
    <row r="335" spans="6:9" ht="12.75">
      <c r="F335">
        <f t="shared" si="8"/>
        <v>0</v>
      </c>
      <c r="I335">
        <f t="shared" si="9"/>
        <v>0</v>
      </c>
    </row>
    <row r="336" spans="6:9" ht="12.75">
      <c r="F336">
        <f t="shared" si="8"/>
        <v>0</v>
      </c>
      <c r="I336">
        <f t="shared" si="9"/>
        <v>0</v>
      </c>
    </row>
    <row r="337" spans="6:9" ht="12.75">
      <c r="F337">
        <f aca="true" t="shared" si="10" ref="F337:F400">SUBTOTAL(9,D337:E337)</f>
        <v>0</v>
      </c>
      <c r="I337">
        <f t="shared" si="9"/>
        <v>0</v>
      </c>
    </row>
    <row r="338" spans="6:9" ht="12.75">
      <c r="F338">
        <f t="shared" si="10"/>
        <v>0</v>
      </c>
      <c r="I338">
        <f t="shared" si="9"/>
        <v>0</v>
      </c>
    </row>
    <row r="339" spans="6:9" ht="12.75">
      <c r="F339">
        <f t="shared" si="10"/>
        <v>0</v>
      </c>
      <c r="I339">
        <f t="shared" si="9"/>
        <v>0</v>
      </c>
    </row>
    <row r="340" spans="6:9" ht="12.75">
      <c r="F340">
        <f t="shared" si="10"/>
        <v>0</v>
      </c>
      <c r="I340">
        <f t="shared" si="9"/>
        <v>0</v>
      </c>
    </row>
    <row r="341" spans="6:9" ht="12.75">
      <c r="F341">
        <f t="shared" si="10"/>
        <v>0</v>
      </c>
      <c r="I341">
        <f aca="true" t="shared" si="11" ref="I341:I404">SUBTOTAL(9,D341:H341)</f>
        <v>0</v>
      </c>
    </row>
    <row r="342" spans="6:9" ht="12.75">
      <c r="F342">
        <f t="shared" si="10"/>
        <v>0</v>
      </c>
      <c r="I342">
        <f t="shared" si="11"/>
        <v>0</v>
      </c>
    </row>
    <row r="343" spans="6:9" ht="12.75">
      <c r="F343">
        <f t="shared" si="10"/>
        <v>0</v>
      </c>
      <c r="I343">
        <f t="shared" si="11"/>
        <v>0</v>
      </c>
    </row>
    <row r="344" spans="6:9" ht="12.75">
      <c r="F344">
        <f t="shared" si="10"/>
        <v>0</v>
      </c>
      <c r="I344">
        <f t="shared" si="11"/>
        <v>0</v>
      </c>
    </row>
    <row r="345" spans="6:9" ht="12.75">
      <c r="F345">
        <f t="shared" si="10"/>
        <v>0</v>
      </c>
      <c r="I345">
        <f t="shared" si="11"/>
        <v>0</v>
      </c>
    </row>
    <row r="346" spans="6:9" ht="12.75">
      <c r="F346">
        <f t="shared" si="10"/>
        <v>0</v>
      </c>
      <c r="I346">
        <f t="shared" si="11"/>
        <v>0</v>
      </c>
    </row>
    <row r="347" spans="6:9" ht="12.75">
      <c r="F347">
        <f t="shared" si="10"/>
        <v>0</v>
      </c>
      <c r="I347">
        <f t="shared" si="11"/>
        <v>0</v>
      </c>
    </row>
    <row r="348" spans="6:9" ht="12.75">
      <c r="F348">
        <f t="shared" si="10"/>
        <v>0</v>
      </c>
      <c r="I348">
        <f t="shared" si="11"/>
        <v>0</v>
      </c>
    </row>
    <row r="349" spans="6:9" ht="12.75">
      <c r="F349">
        <f t="shared" si="10"/>
        <v>0</v>
      </c>
      <c r="I349">
        <f t="shared" si="11"/>
        <v>0</v>
      </c>
    </row>
    <row r="350" spans="6:9" ht="12.75">
      <c r="F350">
        <f t="shared" si="10"/>
        <v>0</v>
      </c>
      <c r="I350">
        <f t="shared" si="11"/>
        <v>0</v>
      </c>
    </row>
    <row r="351" spans="6:9" ht="12.75">
      <c r="F351">
        <f t="shared" si="10"/>
        <v>0</v>
      </c>
      <c r="I351">
        <f t="shared" si="11"/>
        <v>0</v>
      </c>
    </row>
    <row r="352" spans="6:9" ht="12.75">
      <c r="F352">
        <f t="shared" si="10"/>
        <v>0</v>
      </c>
      <c r="I352">
        <f t="shared" si="11"/>
        <v>0</v>
      </c>
    </row>
    <row r="353" spans="6:9" ht="12.75">
      <c r="F353">
        <f t="shared" si="10"/>
        <v>0</v>
      </c>
      <c r="I353">
        <f t="shared" si="11"/>
        <v>0</v>
      </c>
    </row>
    <row r="354" spans="6:9" ht="12.75">
      <c r="F354">
        <f t="shared" si="10"/>
        <v>0</v>
      </c>
      <c r="I354">
        <f t="shared" si="11"/>
        <v>0</v>
      </c>
    </row>
    <row r="355" spans="6:9" ht="12.75">
      <c r="F355">
        <f t="shared" si="10"/>
        <v>0</v>
      </c>
      <c r="I355">
        <f t="shared" si="11"/>
        <v>0</v>
      </c>
    </row>
    <row r="356" spans="6:9" ht="12.75">
      <c r="F356">
        <f t="shared" si="10"/>
        <v>0</v>
      </c>
      <c r="I356">
        <f t="shared" si="11"/>
        <v>0</v>
      </c>
    </row>
    <row r="357" spans="6:9" ht="12.75">
      <c r="F357">
        <f t="shared" si="10"/>
        <v>0</v>
      </c>
      <c r="I357">
        <f t="shared" si="11"/>
        <v>0</v>
      </c>
    </row>
    <row r="358" spans="6:9" ht="12.75">
      <c r="F358">
        <f t="shared" si="10"/>
        <v>0</v>
      </c>
      <c r="I358">
        <f t="shared" si="11"/>
        <v>0</v>
      </c>
    </row>
    <row r="359" spans="6:9" ht="12.75">
      <c r="F359">
        <f t="shared" si="10"/>
        <v>0</v>
      </c>
      <c r="I359">
        <f t="shared" si="11"/>
        <v>0</v>
      </c>
    </row>
    <row r="360" spans="6:9" ht="12.75">
      <c r="F360">
        <f t="shared" si="10"/>
        <v>0</v>
      </c>
      <c r="I360">
        <f t="shared" si="11"/>
        <v>0</v>
      </c>
    </row>
    <row r="361" spans="6:9" ht="12.75">
      <c r="F361">
        <f t="shared" si="10"/>
        <v>0</v>
      </c>
      <c r="I361">
        <f t="shared" si="11"/>
        <v>0</v>
      </c>
    </row>
    <row r="362" spans="6:9" ht="12.75">
      <c r="F362">
        <f t="shared" si="10"/>
        <v>0</v>
      </c>
      <c r="I362">
        <f t="shared" si="11"/>
        <v>0</v>
      </c>
    </row>
    <row r="363" spans="6:9" ht="12.75">
      <c r="F363">
        <f t="shared" si="10"/>
        <v>0</v>
      </c>
      <c r="I363">
        <f t="shared" si="11"/>
        <v>0</v>
      </c>
    </row>
    <row r="364" spans="6:9" ht="12.75">
      <c r="F364">
        <f t="shared" si="10"/>
        <v>0</v>
      </c>
      <c r="I364">
        <f t="shared" si="11"/>
        <v>0</v>
      </c>
    </row>
    <row r="365" spans="6:9" ht="12.75">
      <c r="F365">
        <f t="shared" si="10"/>
        <v>0</v>
      </c>
      <c r="I365">
        <f t="shared" si="11"/>
        <v>0</v>
      </c>
    </row>
    <row r="366" spans="6:9" ht="12.75">
      <c r="F366">
        <f t="shared" si="10"/>
        <v>0</v>
      </c>
      <c r="I366">
        <f t="shared" si="11"/>
        <v>0</v>
      </c>
    </row>
    <row r="367" spans="6:9" ht="12.75">
      <c r="F367">
        <f t="shared" si="10"/>
        <v>0</v>
      </c>
      <c r="I367">
        <f t="shared" si="11"/>
        <v>0</v>
      </c>
    </row>
    <row r="368" spans="6:9" ht="12.75">
      <c r="F368">
        <f t="shared" si="10"/>
        <v>0</v>
      </c>
      <c r="I368">
        <f t="shared" si="11"/>
        <v>0</v>
      </c>
    </row>
    <row r="369" spans="6:9" ht="12.75">
      <c r="F369">
        <f t="shared" si="10"/>
        <v>0</v>
      </c>
      <c r="I369">
        <f t="shared" si="11"/>
        <v>0</v>
      </c>
    </row>
    <row r="370" spans="6:9" ht="12.75">
      <c r="F370">
        <f t="shared" si="10"/>
        <v>0</v>
      </c>
      <c r="I370">
        <f t="shared" si="11"/>
        <v>0</v>
      </c>
    </row>
    <row r="371" spans="6:9" ht="12.75">
      <c r="F371">
        <f t="shared" si="10"/>
        <v>0</v>
      </c>
      <c r="I371">
        <f t="shared" si="11"/>
        <v>0</v>
      </c>
    </row>
    <row r="372" spans="6:9" ht="12.75">
      <c r="F372">
        <f t="shared" si="10"/>
        <v>0</v>
      </c>
      <c r="I372">
        <f t="shared" si="11"/>
        <v>0</v>
      </c>
    </row>
    <row r="373" spans="6:9" ht="12.75">
      <c r="F373">
        <f t="shared" si="10"/>
        <v>0</v>
      </c>
      <c r="I373">
        <f t="shared" si="11"/>
        <v>0</v>
      </c>
    </row>
    <row r="374" spans="6:9" ht="12.75">
      <c r="F374">
        <f t="shared" si="10"/>
        <v>0</v>
      </c>
      <c r="I374">
        <f t="shared" si="11"/>
        <v>0</v>
      </c>
    </row>
    <row r="375" spans="6:9" ht="12.75">
      <c r="F375">
        <f t="shared" si="10"/>
        <v>0</v>
      </c>
      <c r="I375">
        <f t="shared" si="11"/>
        <v>0</v>
      </c>
    </row>
    <row r="376" spans="6:9" ht="12.75">
      <c r="F376">
        <f t="shared" si="10"/>
        <v>0</v>
      </c>
      <c r="I376">
        <f t="shared" si="11"/>
        <v>0</v>
      </c>
    </row>
    <row r="377" spans="6:9" ht="12.75">
      <c r="F377">
        <f t="shared" si="10"/>
        <v>0</v>
      </c>
      <c r="I377">
        <f t="shared" si="11"/>
        <v>0</v>
      </c>
    </row>
    <row r="378" spans="6:9" ht="12.75">
      <c r="F378">
        <f t="shared" si="10"/>
        <v>0</v>
      </c>
      <c r="I378">
        <f t="shared" si="11"/>
        <v>0</v>
      </c>
    </row>
    <row r="379" spans="6:9" ht="12.75">
      <c r="F379">
        <f t="shared" si="10"/>
        <v>0</v>
      </c>
      <c r="I379">
        <f t="shared" si="11"/>
        <v>0</v>
      </c>
    </row>
    <row r="380" spans="6:9" ht="12.75">
      <c r="F380">
        <f t="shared" si="10"/>
        <v>0</v>
      </c>
      <c r="I380">
        <f t="shared" si="11"/>
        <v>0</v>
      </c>
    </row>
    <row r="381" spans="6:9" ht="12.75">
      <c r="F381">
        <f t="shared" si="10"/>
        <v>0</v>
      </c>
      <c r="I381">
        <f t="shared" si="11"/>
        <v>0</v>
      </c>
    </row>
    <row r="382" spans="6:9" ht="12.75">
      <c r="F382">
        <f t="shared" si="10"/>
        <v>0</v>
      </c>
      <c r="I382">
        <f t="shared" si="11"/>
        <v>0</v>
      </c>
    </row>
    <row r="383" spans="6:9" ht="12.75">
      <c r="F383">
        <f t="shared" si="10"/>
        <v>0</v>
      </c>
      <c r="I383">
        <f t="shared" si="11"/>
        <v>0</v>
      </c>
    </row>
    <row r="384" spans="6:9" ht="12.75">
      <c r="F384">
        <f t="shared" si="10"/>
        <v>0</v>
      </c>
      <c r="I384">
        <f t="shared" si="11"/>
        <v>0</v>
      </c>
    </row>
    <row r="385" spans="6:9" ht="12.75">
      <c r="F385">
        <f t="shared" si="10"/>
        <v>0</v>
      </c>
      <c r="I385">
        <f t="shared" si="11"/>
        <v>0</v>
      </c>
    </row>
    <row r="386" spans="6:9" ht="12.75">
      <c r="F386">
        <f t="shared" si="10"/>
        <v>0</v>
      </c>
      <c r="I386">
        <f t="shared" si="11"/>
        <v>0</v>
      </c>
    </row>
    <row r="387" spans="6:9" ht="12.75">
      <c r="F387">
        <f t="shared" si="10"/>
        <v>0</v>
      </c>
      <c r="I387">
        <f t="shared" si="11"/>
        <v>0</v>
      </c>
    </row>
    <row r="388" spans="6:9" ht="12.75">
      <c r="F388">
        <f t="shared" si="10"/>
        <v>0</v>
      </c>
      <c r="I388">
        <f t="shared" si="11"/>
        <v>0</v>
      </c>
    </row>
    <row r="389" spans="6:9" ht="12.75">
      <c r="F389">
        <f t="shared" si="10"/>
        <v>0</v>
      </c>
      <c r="I389">
        <f t="shared" si="11"/>
        <v>0</v>
      </c>
    </row>
    <row r="390" spans="6:9" ht="12.75">
      <c r="F390">
        <f t="shared" si="10"/>
        <v>0</v>
      </c>
      <c r="I390">
        <f t="shared" si="11"/>
        <v>0</v>
      </c>
    </row>
    <row r="391" spans="6:9" ht="12.75">
      <c r="F391">
        <f t="shared" si="10"/>
        <v>0</v>
      </c>
      <c r="I391">
        <f t="shared" si="11"/>
        <v>0</v>
      </c>
    </row>
    <row r="392" spans="6:9" ht="12.75">
      <c r="F392">
        <f t="shared" si="10"/>
        <v>0</v>
      </c>
      <c r="I392">
        <f t="shared" si="11"/>
        <v>0</v>
      </c>
    </row>
    <row r="393" spans="6:9" ht="12.75">
      <c r="F393">
        <f t="shared" si="10"/>
        <v>0</v>
      </c>
      <c r="I393">
        <f t="shared" si="11"/>
        <v>0</v>
      </c>
    </row>
    <row r="394" spans="6:9" ht="12.75">
      <c r="F394">
        <f t="shared" si="10"/>
        <v>0</v>
      </c>
      <c r="I394">
        <f t="shared" si="11"/>
        <v>0</v>
      </c>
    </row>
    <row r="395" spans="6:9" ht="12.75">
      <c r="F395">
        <f t="shared" si="10"/>
        <v>0</v>
      </c>
      <c r="I395">
        <f t="shared" si="11"/>
        <v>0</v>
      </c>
    </row>
    <row r="396" spans="6:9" ht="12.75">
      <c r="F396">
        <f t="shared" si="10"/>
        <v>0</v>
      </c>
      <c r="I396">
        <f t="shared" si="11"/>
        <v>0</v>
      </c>
    </row>
    <row r="397" spans="6:9" ht="12.75">
      <c r="F397">
        <f t="shared" si="10"/>
        <v>0</v>
      </c>
      <c r="I397">
        <f t="shared" si="11"/>
        <v>0</v>
      </c>
    </row>
    <row r="398" spans="6:9" ht="12.75">
      <c r="F398">
        <f t="shared" si="10"/>
        <v>0</v>
      </c>
      <c r="I398">
        <f t="shared" si="11"/>
        <v>0</v>
      </c>
    </row>
    <row r="399" spans="6:9" ht="12.75">
      <c r="F399">
        <f t="shared" si="10"/>
        <v>0</v>
      </c>
      <c r="I399">
        <f t="shared" si="11"/>
        <v>0</v>
      </c>
    </row>
    <row r="400" spans="6:9" ht="12.75">
      <c r="F400">
        <f t="shared" si="10"/>
        <v>0</v>
      </c>
      <c r="I400">
        <f t="shared" si="11"/>
        <v>0</v>
      </c>
    </row>
    <row r="401" spans="6:9" ht="12.75">
      <c r="F401">
        <f aca="true" t="shared" si="12" ref="F401:F446">SUBTOTAL(9,D401:E401)</f>
        <v>0</v>
      </c>
      <c r="I401">
        <f t="shared" si="11"/>
        <v>0</v>
      </c>
    </row>
    <row r="402" spans="6:9" ht="12.75">
      <c r="F402">
        <f t="shared" si="12"/>
        <v>0</v>
      </c>
      <c r="I402">
        <f t="shared" si="11"/>
        <v>0</v>
      </c>
    </row>
    <row r="403" spans="6:9" ht="12.75">
      <c r="F403">
        <f t="shared" si="12"/>
        <v>0</v>
      </c>
      <c r="I403">
        <f t="shared" si="11"/>
        <v>0</v>
      </c>
    </row>
    <row r="404" spans="6:9" ht="12.75">
      <c r="F404">
        <f t="shared" si="12"/>
        <v>0</v>
      </c>
      <c r="I404">
        <f t="shared" si="11"/>
        <v>0</v>
      </c>
    </row>
    <row r="405" spans="6:9" ht="12.75">
      <c r="F405">
        <f t="shared" si="12"/>
        <v>0</v>
      </c>
      <c r="I405">
        <f aca="true" t="shared" si="13" ref="I405:I446">SUBTOTAL(9,D405:H405)</f>
        <v>0</v>
      </c>
    </row>
    <row r="406" spans="6:9" ht="12.75">
      <c r="F406">
        <f t="shared" si="12"/>
        <v>0</v>
      </c>
      <c r="I406">
        <f t="shared" si="13"/>
        <v>0</v>
      </c>
    </row>
    <row r="407" spans="6:9" ht="12.75">
      <c r="F407">
        <f t="shared" si="12"/>
        <v>0</v>
      </c>
      <c r="I407">
        <f t="shared" si="13"/>
        <v>0</v>
      </c>
    </row>
    <row r="408" spans="6:9" ht="12.75">
      <c r="F408">
        <f t="shared" si="12"/>
        <v>0</v>
      </c>
      <c r="I408">
        <f t="shared" si="13"/>
        <v>0</v>
      </c>
    </row>
    <row r="409" spans="6:9" ht="12.75">
      <c r="F409">
        <f t="shared" si="12"/>
        <v>0</v>
      </c>
      <c r="I409">
        <f t="shared" si="13"/>
        <v>0</v>
      </c>
    </row>
    <row r="410" spans="6:9" ht="12.75">
      <c r="F410">
        <f t="shared" si="12"/>
        <v>0</v>
      </c>
      <c r="I410">
        <f t="shared" si="13"/>
        <v>0</v>
      </c>
    </row>
    <row r="411" spans="6:9" ht="12.75">
      <c r="F411">
        <f t="shared" si="12"/>
        <v>0</v>
      </c>
      <c r="I411">
        <f t="shared" si="13"/>
        <v>0</v>
      </c>
    </row>
    <row r="412" spans="6:9" ht="12.75">
      <c r="F412">
        <f t="shared" si="12"/>
        <v>0</v>
      </c>
      <c r="I412">
        <f t="shared" si="13"/>
        <v>0</v>
      </c>
    </row>
    <row r="413" spans="6:9" ht="12.75">
      <c r="F413">
        <f t="shared" si="12"/>
        <v>0</v>
      </c>
      <c r="I413">
        <f t="shared" si="13"/>
        <v>0</v>
      </c>
    </row>
    <row r="414" spans="6:9" ht="12.75">
      <c r="F414">
        <f t="shared" si="12"/>
        <v>0</v>
      </c>
      <c r="I414">
        <f t="shared" si="13"/>
        <v>0</v>
      </c>
    </row>
    <row r="415" spans="6:9" ht="12.75">
      <c r="F415">
        <f t="shared" si="12"/>
        <v>0</v>
      </c>
      <c r="I415">
        <f t="shared" si="13"/>
        <v>0</v>
      </c>
    </row>
    <row r="416" spans="6:9" ht="12.75">
      <c r="F416">
        <f t="shared" si="12"/>
        <v>0</v>
      </c>
      <c r="I416">
        <f t="shared" si="13"/>
        <v>0</v>
      </c>
    </row>
    <row r="417" spans="6:9" ht="12.75">
      <c r="F417">
        <f t="shared" si="12"/>
        <v>0</v>
      </c>
      <c r="I417">
        <f t="shared" si="13"/>
        <v>0</v>
      </c>
    </row>
    <row r="418" spans="6:9" ht="12.75">
      <c r="F418">
        <f t="shared" si="12"/>
        <v>0</v>
      </c>
      <c r="I418">
        <f t="shared" si="13"/>
        <v>0</v>
      </c>
    </row>
    <row r="419" spans="6:9" ht="12.75">
      <c r="F419">
        <f t="shared" si="12"/>
        <v>0</v>
      </c>
      <c r="I419">
        <f t="shared" si="13"/>
        <v>0</v>
      </c>
    </row>
    <row r="420" spans="6:9" ht="12.75">
      <c r="F420">
        <f t="shared" si="12"/>
        <v>0</v>
      </c>
      <c r="I420">
        <f t="shared" si="13"/>
        <v>0</v>
      </c>
    </row>
    <row r="421" spans="6:9" ht="12.75">
      <c r="F421">
        <f t="shared" si="12"/>
        <v>0</v>
      </c>
      <c r="I421">
        <f t="shared" si="13"/>
        <v>0</v>
      </c>
    </row>
    <row r="422" spans="6:9" ht="12.75">
      <c r="F422">
        <f t="shared" si="12"/>
        <v>0</v>
      </c>
      <c r="I422">
        <f t="shared" si="13"/>
        <v>0</v>
      </c>
    </row>
    <row r="423" spans="6:9" ht="12.75">
      <c r="F423">
        <f t="shared" si="12"/>
        <v>0</v>
      </c>
      <c r="I423">
        <f t="shared" si="13"/>
        <v>0</v>
      </c>
    </row>
    <row r="424" spans="6:9" ht="12.75">
      <c r="F424">
        <f t="shared" si="12"/>
        <v>0</v>
      </c>
      <c r="I424">
        <f t="shared" si="13"/>
        <v>0</v>
      </c>
    </row>
    <row r="425" spans="6:9" ht="12.75">
      <c r="F425">
        <f t="shared" si="12"/>
        <v>0</v>
      </c>
      <c r="I425">
        <f t="shared" si="13"/>
        <v>0</v>
      </c>
    </row>
    <row r="426" spans="6:9" ht="12.75">
      <c r="F426">
        <f t="shared" si="12"/>
        <v>0</v>
      </c>
      <c r="I426">
        <f t="shared" si="13"/>
        <v>0</v>
      </c>
    </row>
    <row r="427" spans="6:9" ht="12.75">
      <c r="F427">
        <f t="shared" si="12"/>
        <v>0</v>
      </c>
      <c r="I427">
        <f t="shared" si="13"/>
        <v>0</v>
      </c>
    </row>
    <row r="428" spans="6:9" ht="12.75">
      <c r="F428">
        <f t="shared" si="12"/>
        <v>0</v>
      </c>
      <c r="I428">
        <f t="shared" si="13"/>
        <v>0</v>
      </c>
    </row>
    <row r="429" spans="6:9" ht="12.75">
      <c r="F429">
        <f t="shared" si="12"/>
        <v>0</v>
      </c>
      <c r="I429">
        <f t="shared" si="13"/>
        <v>0</v>
      </c>
    </row>
    <row r="430" spans="6:9" ht="12.75">
      <c r="F430">
        <f t="shared" si="12"/>
        <v>0</v>
      </c>
      <c r="I430">
        <f t="shared" si="13"/>
        <v>0</v>
      </c>
    </row>
    <row r="431" spans="6:9" ht="12.75">
      <c r="F431">
        <f t="shared" si="12"/>
        <v>0</v>
      </c>
      <c r="I431">
        <f t="shared" si="13"/>
        <v>0</v>
      </c>
    </row>
    <row r="432" spans="6:9" ht="12.75">
      <c r="F432">
        <f t="shared" si="12"/>
        <v>0</v>
      </c>
      <c r="I432">
        <f t="shared" si="13"/>
        <v>0</v>
      </c>
    </row>
    <row r="433" spans="6:9" ht="12.75">
      <c r="F433">
        <f t="shared" si="12"/>
        <v>0</v>
      </c>
      <c r="I433">
        <f t="shared" si="13"/>
        <v>0</v>
      </c>
    </row>
    <row r="434" spans="6:9" ht="12.75">
      <c r="F434">
        <f t="shared" si="12"/>
        <v>0</v>
      </c>
      <c r="I434">
        <f t="shared" si="13"/>
        <v>0</v>
      </c>
    </row>
    <row r="435" spans="6:9" ht="12.75">
      <c r="F435">
        <f t="shared" si="12"/>
        <v>0</v>
      </c>
      <c r="I435">
        <f t="shared" si="13"/>
        <v>0</v>
      </c>
    </row>
    <row r="436" spans="6:9" ht="12.75">
      <c r="F436">
        <f t="shared" si="12"/>
        <v>0</v>
      </c>
      <c r="I436">
        <f t="shared" si="13"/>
        <v>0</v>
      </c>
    </row>
    <row r="437" spans="6:9" ht="12.75">
      <c r="F437">
        <f t="shared" si="12"/>
        <v>0</v>
      </c>
      <c r="I437">
        <f t="shared" si="13"/>
        <v>0</v>
      </c>
    </row>
    <row r="438" spans="6:9" ht="12.75">
      <c r="F438">
        <f t="shared" si="12"/>
        <v>0</v>
      </c>
      <c r="I438">
        <f t="shared" si="13"/>
        <v>0</v>
      </c>
    </row>
    <row r="439" spans="6:9" ht="12.75">
      <c r="F439">
        <f t="shared" si="12"/>
        <v>0</v>
      </c>
      <c r="I439">
        <f t="shared" si="13"/>
        <v>0</v>
      </c>
    </row>
    <row r="440" spans="6:9" ht="12.75">
      <c r="F440">
        <f t="shared" si="12"/>
        <v>0</v>
      </c>
      <c r="I440">
        <f t="shared" si="13"/>
        <v>0</v>
      </c>
    </row>
    <row r="441" spans="6:9" ht="12.75">
      <c r="F441">
        <f t="shared" si="12"/>
        <v>0</v>
      </c>
      <c r="I441">
        <f t="shared" si="13"/>
        <v>0</v>
      </c>
    </row>
    <row r="442" spans="6:9" ht="12.75">
      <c r="F442">
        <f t="shared" si="12"/>
        <v>0</v>
      </c>
      <c r="I442">
        <f t="shared" si="13"/>
        <v>0</v>
      </c>
    </row>
    <row r="443" spans="6:9" ht="12.75">
      <c r="F443">
        <f t="shared" si="12"/>
        <v>0</v>
      </c>
      <c r="I443">
        <f t="shared" si="13"/>
        <v>0</v>
      </c>
    </row>
    <row r="444" spans="6:9" ht="12.75">
      <c r="F444">
        <f t="shared" si="12"/>
        <v>0</v>
      </c>
      <c r="I444">
        <f t="shared" si="13"/>
        <v>0</v>
      </c>
    </row>
    <row r="445" spans="6:9" ht="12.75">
      <c r="F445">
        <f t="shared" si="12"/>
        <v>0</v>
      </c>
      <c r="I445">
        <f t="shared" si="13"/>
        <v>0</v>
      </c>
    </row>
    <row r="446" spans="6:9" ht="12.75">
      <c r="F446">
        <f t="shared" si="12"/>
        <v>0</v>
      </c>
      <c r="I446">
        <f t="shared" si="13"/>
        <v>0</v>
      </c>
    </row>
    <row r="447" spans="4:9" ht="12.75">
      <c r="D447">
        <f aca="true" t="shared" si="14" ref="D447:I447">SUM(D17:D446)</f>
        <v>0</v>
      </c>
      <c r="E447">
        <f t="shared" si="14"/>
        <v>-592231.8</v>
      </c>
      <c r="F447">
        <f>SUM(F17:F446)</f>
        <v>-592231.8</v>
      </c>
      <c r="G447">
        <f>SUM(G17:G446)</f>
        <v>0</v>
      </c>
      <c r="H447">
        <f>SUM(H17:H446)</f>
        <v>0</v>
      </c>
      <c r="I447">
        <f t="shared" si="14"/>
        <v>-592231.8</v>
      </c>
    </row>
    <row r="448" ht="12.75">
      <c r="C448" t="s">
        <v>580</v>
      </c>
    </row>
    <row r="449" spans="3:6" ht="12.75">
      <c r="C449" t="s">
        <v>581</v>
      </c>
      <c r="F449" t="e">
        <f>+F447-D447-#REF!</f>
        <v>#REF!</v>
      </c>
    </row>
    <row r="451" spans="1:2" ht="12.75">
      <c r="A451" t="s">
        <v>3</v>
      </c>
      <c r="B451" t="s">
        <v>496</v>
      </c>
    </row>
    <row r="452" ht="12.75">
      <c r="A452" t="s">
        <v>497</v>
      </c>
    </row>
    <row r="453" spans="5:8" ht="12.75">
      <c r="E453">
        <f aca="true" t="shared" si="15" ref="E453:E495">SUMIF($K$17:$K$446,$C453,E$17:E$446)</f>
        <v>0</v>
      </c>
      <c r="F453">
        <f aca="true" t="shared" si="16" ref="F453:F495">SUBTOTAL(9,D453:E453)</f>
        <v>0</v>
      </c>
      <c r="G453">
        <f aca="true" t="shared" si="17" ref="G453:H472">SUMIF($K$17:$K$446,$C453,G$17:G$446)</f>
        <v>0</v>
      </c>
      <c r="H453">
        <f t="shared" si="17"/>
        <v>0</v>
      </c>
    </row>
    <row r="454" spans="5:8" ht="12.75">
      <c r="E454">
        <f t="shared" si="15"/>
        <v>0</v>
      </c>
      <c r="F454">
        <f t="shared" si="16"/>
        <v>0</v>
      </c>
      <c r="G454">
        <f t="shared" si="17"/>
        <v>0</v>
      </c>
      <c r="H454">
        <f t="shared" si="17"/>
        <v>0</v>
      </c>
    </row>
    <row r="455" spans="5:8" ht="12.75">
      <c r="E455">
        <f t="shared" si="15"/>
        <v>0</v>
      </c>
      <c r="F455">
        <f t="shared" si="16"/>
        <v>0</v>
      </c>
      <c r="G455">
        <f t="shared" si="17"/>
        <v>0</v>
      </c>
      <c r="H455">
        <f t="shared" si="17"/>
        <v>0</v>
      </c>
    </row>
    <row r="456" spans="5:8" ht="12.75">
      <c r="E456">
        <f t="shared" si="15"/>
        <v>0</v>
      </c>
      <c r="F456">
        <f t="shared" si="16"/>
        <v>0</v>
      </c>
      <c r="G456">
        <f t="shared" si="17"/>
        <v>0</v>
      </c>
      <c r="H456">
        <f t="shared" si="17"/>
        <v>0</v>
      </c>
    </row>
    <row r="457" spans="5:8" ht="12.75">
      <c r="E457">
        <f t="shared" si="15"/>
        <v>0</v>
      </c>
      <c r="F457">
        <f t="shared" si="16"/>
        <v>0</v>
      </c>
      <c r="G457">
        <f t="shared" si="17"/>
        <v>0</v>
      </c>
      <c r="H457">
        <f t="shared" si="17"/>
        <v>0</v>
      </c>
    </row>
    <row r="458" spans="5:8" ht="12.75">
      <c r="E458">
        <f t="shared" si="15"/>
        <v>0</v>
      </c>
      <c r="F458">
        <f t="shared" si="16"/>
        <v>0</v>
      </c>
      <c r="G458">
        <f t="shared" si="17"/>
        <v>0</v>
      </c>
      <c r="H458">
        <f t="shared" si="17"/>
        <v>0</v>
      </c>
    </row>
    <row r="459" spans="5:8" ht="12.75">
      <c r="E459">
        <f t="shared" si="15"/>
        <v>0</v>
      </c>
      <c r="F459">
        <f t="shared" si="16"/>
        <v>0</v>
      </c>
      <c r="G459">
        <f t="shared" si="17"/>
        <v>0</v>
      </c>
      <c r="H459">
        <f t="shared" si="17"/>
        <v>0</v>
      </c>
    </row>
    <row r="460" spans="5:8" ht="12.75">
      <c r="E460">
        <f t="shared" si="15"/>
        <v>0</v>
      </c>
      <c r="F460">
        <f t="shared" si="16"/>
        <v>0</v>
      </c>
      <c r="G460">
        <f t="shared" si="17"/>
        <v>0</v>
      </c>
      <c r="H460">
        <f t="shared" si="17"/>
        <v>0</v>
      </c>
    </row>
    <row r="461" spans="5:8" ht="12.75">
      <c r="E461">
        <f t="shared" si="15"/>
        <v>0</v>
      </c>
      <c r="F461">
        <f t="shared" si="16"/>
        <v>0</v>
      </c>
      <c r="G461">
        <f t="shared" si="17"/>
        <v>0</v>
      </c>
      <c r="H461">
        <f t="shared" si="17"/>
        <v>0</v>
      </c>
    </row>
    <row r="462" spans="5:8" ht="12.75">
      <c r="E462">
        <f t="shared" si="15"/>
        <v>0</v>
      </c>
      <c r="F462">
        <f t="shared" si="16"/>
        <v>0</v>
      </c>
      <c r="G462">
        <f t="shared" si="17"/>
        <v>0</v>
      </c>
      <c r="H462">
        <f t="shared" si="17"/>
        <v>0</v>
      </c>
    </row>
    <row r="463" spans="5:8" ht="12.75">
      <c r="E463">
        <f t="shared" si="15"/>
        <v>0</v>
      </c>
      <c r="F463">
        <f t="shared" si="16"/>
        <v>0</v>
      </c>
      <c r="G463">
        <f t="shared" si="17"/>
        <v>0</v>
      </c>
      <c r="H463">
        <f t="shared" si="17"/>
        <v>0</v>
      </c>
    </row>
    <row r="464" spans="5:8" ht="12.75">
      <c r="E464">
        <f t="shared" si="15"/>
        <v>0</v>
      </c>
      <c r="F464">
        <f t="shared" si="16"/>
        <v>0</v>
      </c>
      <c r="G464">
        <f t="shared" si="17"/>
        <v>0</v>
      </c>
      <c r="H464">
        <f t="shared" si="17"/>
        <v>0</v>
      </c>
    </row>
    <row r="465" spans="5:8" ht="12.75">
      <c r="E465">
        <f t="shared" si="15"/>
        <v>0</v>
      </c>
      <c r="F465">
        <f t="shared" si="16"/>
        <v>0</v>
      </c>
      <c r="G465">
        <f t="shared" si="17"/>
        <v>0</v>
      </c>
      <c r="H465">
        <f t="shared" si="17"/>
        <v>0</v>
      </c>
    </row>
    <row r="466" spans="5:9" ht="12.75">
      <c r="E466">
        <f t="shared" si="15"/>
        <v>0</v>
      </c>
      <c r="F466">
        <f t="shared" si="16"/>
        <v>0</v>
      </c>
      <c r="G466">
        <f t="shared" si="17"/>
        <v>0</v>
      </c>
      <c r="H466">
        <f t="shared" si="17"/>
        <v>0</v>
      </c>
      <c r="I466">
        <f aca="true" t="shared" si="18" ref="I466:I484">SUBTOTAL(9,D466:H466)</f>
        <v>0</v>
      </c>
    </row>
    <row r="467" spans="5:9" ht="12.75">
      <c r="E467">
        <f t="shared" si="15"/>
        <v>0</v>
      </c>
      <c r="F467">
        <f t="shared" si="16"/>
        <v>0</v>
      </c>
      <c r="G467">
        <f t="shared" si="17"/>
        <v>0</v>
      </c>
      <c r="H467">
        <f t="shared" si="17"/>
        <v>0</v>
      </c>
      <c r="I467">
        <f t="shared" si="18"/>
        <v>0</v>
      </c>
    </row>
    <row r="468" spans="5:9" ht="12.75">
      <c r="E468">
        <f t="shared" si="15"/>
        <v>0</v>
      </c>
      <c r="F468">
        <f t="shared" si="16"/>
        <v>0</v>
      </c>
      <c r="G468">
        <f t="shared" si="17"/>
        <v>0</v>
      </c>
      <c r="H468">
        <f t="shared" si="17"/>
        <v>0</v>
      </c>
      <c r="I468">
        <f t="shared" si="18"/>
        <v>0</v>
      </c>
    </row>
    <row r="469" spans="5:9" ht="12.75">
      <c r="E469">
        <f t="shared" si="15"/>
        <v>0</v>
      </c>
      <c r="F469">
        <f t="shared" si="16"/>
        <v>0</v>
      </c>
      <c r="G469">
        <f t="shared" si="17"/>
        <v>0</v>
      </c>
      <c r="H469">
        <f t="shared" si="17"/>
        <v>0</v>
      </c>
      <c r="I469">
        <f t="shared" si="18"/>
        <v>0</v>
      </c>
    </row>
    <row r="470" spans="5:9" ht="12.75">
      <c r="E470">
        <f t="shared" si="15"/>
        <v>0</v>
      </c>
      <c r="F470">
        <f t="shared" si="16"/>
        <v>0</v>
      </c>
      <c r="G470">
        <f t="shared" si="17"/>
        <v>0</v>
      </c>
      <c r="H470">
        <f t="shared" si="17"/>
        <v>0</v>
      </c>
      <c r="I470">
        <f t="shared" si="18"/>
        <v>0</v>
      </c>
    </row>
    <row r="471" spans="5:9" ht="12.75">
      <c r="E471">
        <f t="shared" si="15"/>
        <v>0</v>
      </c>
      <c r="F471">
        <f t="shared" si="16"/>
        <v>0</v>
      </c>
      <c r="G471">
        <f t="shared" si="17"/>
        <v>0</v>
      </c>
      <c r="H471">
        <f t="shared" si="17"/>
        <v>0</v>
      </c>
      <c r="I471">
        <f t="shared" si="18"/>
        <v>0</v>
      </c>
    </row>
    <row r="472" spans="5:9" ht="12.75">
      <c r="E472">
        <f t="shared" si="15"/>
        <v>0</v>
      </c>
      <c r="F472">
        <f t="shared" si="16"/>
        <v>0</v>
      </c>
      <c r="G472">
        <f t="shared" si="17"/>
        <v>0</v>
      </c>
      <c r="H472">
        <f t="shared" si="17"/>
        <v>0</v>
      </c>
      <c r="I472">
        <f t="shared" si="18"/>
        <v>0</v>
      </c>
    </row>
    <row r="473" spans="5:9" ht="12.75">
      <c r="E473">
        <f t="shared" si="15"/>
        <v>0</v>
      </c>
      <c r="F473">
        <f t="shared" si="16"/>
        <v>0</v>
      </c>
      <c r="G473">
        <f aca="true" t="shared" si="19" ref="G473:H495">SUMIF($K$17:$K$446,$C473,G$17:G$446)</f>
        <v>0</v>
      </c>
      <c r="H473">
        <f t="shared" si="19"/>
        <v>0</v>
      </c>
      <c r="I473">
        <f t="shared" si="18"/>
        <v>0</v>
      </c>
    </row>
    <row r="474" spans="5:9" ht="12.75">
      <c r="E474">
        <f t="shared" si="15"/>
        <v>0</v>
      </c>
      <c r="F474">
        <f t="shared" si="16"/>
        <v>0</v>
      </c>
      <c r="G474">
        <f t="shared" si="19"/>
        <v>0</v>
      </c>
      <c r="H474">
        <f t="shared" si="19"/>
        <v>0</v>
      </c>
      <c r="I474">
        <f t="shared" si="18"/>
        <v>0</v>
      </c>
    </row>
    <row r="475" spans="5:9" ht="12.75">
      <c r="E475">
        <f t="shared" si="15"/>
        <v>0</v>
      </c>
      <c r="F475">
        <f t="shared" si="16"/>
        <v>0</v>
      </c>
      <c r="G475">
        <f t="shared" si="19"/>
        <v>0</v>
      </c>
      <c r="H475">
        <f t="shared" si="19"/>
        <v>0</v>
      </c>
      <c r="I475">
        <f t="shared" si="18"/>
        <v>0</v>
      </c>
    </row>
    <row r="476" spans="6:9" ht="12.75">
      <c r="F476">
        <f t="shared" si="16"/>
        <v>0</v>
      </c>
      <c r="H476">
        <f t="shared" si="19"/>
        <v>0</v>
      </c>
      <c r="I476">
        <f t="shared" si="18"/>
        <v>0</v>
      </c>
    </row>
    <row r="477" spans="5:9" ht="12.75">
      <c r="E477">
        <f t="shared" si="15"/>
        <v>0</v>
      </c>
      <c r="F477">
        <f t="shared" si="16"/>
        <v>0</v>
      </c>
      <c r="H477">
        <f t="shared" si="19"/>
        <v>0</v>
      </c>
      <c r="I477">
        <f t="shared" si="18"/>
        <v>0</v>
      </c>
    </row>
    <row r="478" spans="5:9" ht="12.75">
      <c r="E478">
        <f t="shared" si="15"/>
        <v>0</v>
      </c>
      <c r="F478">
        <f t="shared" si="16"/>
        <v>0</v>
      </c>
      <c r="G478">
        <f t="shared" si="19"/>
        <v>0</v>
      </c>
      <c r="H478">
        <f t="shared" si="19"/>
        <v>0</v>
      </c>
      <c r="I478">
        <f t="shared" si="18"/>
        <v>0</v>
      </c>
    </row>
    <row r="479" spans="5:9" ht="12.75">
      <c r="E479">
        <f t="shared" si="15"/>
        <v>0</v>
      </c>
      <c r="F479">
        <f t="shared" si="16"/>
        <v>0</v>
      </c>
      <c r="G479">
        <f t="shared" si="19"/>
        <v>0</v>
      </c>
      <c r="H479">
        <f t="shared" si="19"/>
        <v>0</v>
      </c>
      <c r="I479">
        <f t="shared" si="18"/>
        <v>0</v>
      </c>
    </row>
    <row r="480" spans="5:9" ht="12.75">
      <c r="E480">
        <f t="shared" si="15"/>
        <v>0</v>
      </c>
      <c r="F480">
        <f t="shared" si="16"/>
        <v>0</v>
      </c>
      <c r="G480">
        <f t="shared" si="19"/>
        <v>0</v>
      </c>
      <c r="H480">
        <f t="shared" si="19"/>
        <v>0</v>
      </c>
      <c r="I480">
        <f t="shared" si="18"/>
        <v>0</v>
      </c>
    </row>
    <row r="481" spans="5:9" ht="12.75">
      <c r="E481">
        <f t="shared" si="15"/>
        <v>0</v>
      </c>
      <c r="F481">
        <f t="shared" si="16"/>
        <v>0</v>
      </c>
      <c r="G481">
        <f t="shared" si="19"/>
        <v>0</v>
      </c>
      <c r="H481">
        <f t="shared" si="19"/>
        <v>0</v>
      </c>
      <c r="I481">
        <f t="shared" si="18"/>
        <v>0</v>
      </c>
    </row>
    <row r="482" spans="5:9" ht="12.75">
      <c r="E482">
        <f t="shared" si="15"/>
        <v>0</v>
      </c>
      <c r="F482">
        <f t="shared" si="16"/>
        <v>0</v>
      </c>
      <c r="G482">
        <f t="shared" si="19"/>
        <v>0</v>
      </c>
      <c r="H482">
        <f t="shared" si="19"/>
        <v>0</v>
      </c>
      <c r="I482">
        <f t="shared" si="18"/>
        <v>0</v>
      </c>
    </row>
    <row r="483" spans="5:9" ht="12.75">
      <c r="E483">
        <f t="shared" si="15"/>
        <v>0</v>
      </c>
      <c r="F483">
        <f t="shared" si="16"/>
        <v>0</v>
      </c>
      <c r="G483">
        <f t="shared" si="19"/>
        <v>0</v>
      </c>
      <c r="H483">
        <f t="shared" si="19"/>
        <v>0</v>
      </c>
      <c r="I483">
        <f t="shared" si="18"/>
        <v>0</v>
      </c>
    </row>
    <row r="484" spans="5:9" ht="12.75">
      <c r="E484">
        <v>0</v>
      </c>
      <c r="F484">
        <f t="shared" si="16"/>
        <v>0</v>
      </c>
      <c r="G484">
        <f t="shared" si="19"/>
        <v>0</v>
      </c>
      <c r="H484">
        <f t="shared" si="19"/>
        <v>0</v>
      </c>
      <c r="I484">
        <f t="shared" si="18"/>
        <v>0</v>
      </c>
    </row>
    <row r="485" spans="5:9" ht="12.75">
      <c r="E485">
        <f t="shared" si="15"/>
        <v>0</v>
      </c>
      <c r="F485">
        <f t="shared" si="16"/>
        <v>0</v>
      </c>
      <c r="G485">
        <f t="shared" si="19"/>
        <v>0</v>
      </c>
      <c r="H485">
        <f t="shared" si="19"/>
        <v>0</v>
      </c>
      <c r="I485">
        <f aca="true" t="shared" si="20" ref="I485:I494">SUBTOTAL(9,D485:H485)</f>
        <v>0</v>
      </c>
    </row>
    <row r="486" spans="5:9" ht="12.75">
      <c r="E486">
        <f t="shared" si="15"/>
        <v>0</v>
      </c>
      <c r="F486">
        <f t="shared" si="16"/>
        <v>0</v>
      </c>
      <c r="G486">
        <f t="shared" si="19"/>
        <v>0</v>
      </c>
      <c r="H486">
        <f t="shared" si="19"/>
        <v>0</v>
      </c>
      <c r="I486">
        <f t="shared" si="20"/>
        <v>0</v>
      </c>
    </row>
    <row r="487" spans="5:9" ht="12.75">
      <c r="E487">
        <f t="shared" si="15"/>
        <v>0</v>
      </c>
      <c r="F487">
        <f t="shared" si="16"/>
        <v>0</v>
      </c>
      <c r="G487">
        <f t="shared" si="19"/>
        <v>0</v>
      </c>
      <c r="H487">
        <f t="shared" si="19"/>
        <v>0</v>
      </c>
      <c r="I487">
        <f t="shared" si="20"/>
        <v>0</v>
      </c>
    </row>
    <row r="488" spans="5:9" ht="12.75">
      <c r="E488">
        <f t="shared" si="15"/>
        <v>0</v>
      </c>
      <c r="F488">
        <f t="shared" si="16"/>
        <v>0</v>
      </c>
      <c r="H488">
        <f t="shared" si="19"/>
        <v>0</v>
      </c>
      <c r="I488">
        <f t="shared" si="20"/>
        <v>0</v>
      </c>
    </row>
    <row r="489" spans="5:9" ht="12.75">
      <c r="E489">
        <f t="shared" si="15"/>
        <v>0</v>
      </c>
      <c r="F489">
        <f t="shared" si="16"/>
        <v>0</v>
      </c>
      <c r="H489">
        <f t="shared" si="19"/>
        <v>0</v>
      </c>
      <c r="I489">
        <f t="shared" si="20"/>
        <v>0</v>
      </c>
    </row>
    <row r="490" spans="5:9" ht="12.75">
      <c r="E490">
        <f t="shared" si="15"/>
        <v>0</v>
      </c>
      <c r="F490">
        <f t="shared" si="16"/>
        <v>0</v>
      </c>
      <c r="G490">
        <f t="shared" si="19"/>
        <v>0</v>
      </c>
      <c r="H490">
        <f t="shared" si="19"/>
        <v>0</v>
      </c>
      <c r="I490">
        <f>SUBTOTAL(9,D490:H490)</f>
        <v>0</v>
      </c>
    </row>
    <row r="491" spans="5:9" ht="12.75">
      <c r="E491">
        <f t="shared" si="15"/>
        <v>0</v>
      </c>
      <c r="F491">
        <f t="shared" si="16"/>
        <v>0</v>
      </c>
      <c r="G491">
        <f t="shared" si="19"/>
        <v>0</v>
      </c>
      <c r="H491">
        <f t="shared" si="19"/>
        <v>0</v>
      </c>
      <c r="I491">
        <f t="shared" si="20"/>
        <v>0</v>
      </c>
    </row>
    <row r="492" spans="5:9" ht="12.75">
      <c r="E492">
        <f t="shared" si="15"/>
        <v>0</v>
      </c>
      <c r="F492">
        <f t="shared" si="16"/>
        <v>0</v>
      </c>
      <c r="G492">
        <f t="shared" si="19"/>
        <v>0</v>
      </c>
      <c r="H492">
        <f t="shared" si="19"/>
        <v>0</v>
      </c>
      <c r="I492">
        <f t="shared" si="20"/>
        <v>0</v>
      </c>
    </row>
    <row r="493" spans="5:9" ht="12.75">
      <c r="E493">
        <f t="shared" si="15"/>
        <v>0</v>
      </c>
      <c r="F493">
        <f t="shared" si="16"/>
        <v>0</v>
      </c>
      <c r="G493">
        <f t="shared" si="19"/>
        <v>0</v>
      </c>
      <c r="H493">
        <f t="shared" si="19"/>
        <v>0</v>
      </c>
      <c r="I493">
        <f t="shared" si="20"/>
        <v>0</v>
      </c>
    </row>
    <row r="494" spans="5:9" ht="12.75">
      <c r="E494">
        <f t="shared" si="15"/>
        <v>0</v>
      </c>
      <c r="F494">
        <f t="shared" si="16"/>
        <v>0</v>
      </c>
      <c r="G494">
        <f t="shared" si="19"/>
        <v>0</v>
      </c>
      <c r="H494">
        <f t="shared" si="19"/>
        <v>0</v>
      </c>
      <c r="I494">
        <f t="shared" si="20"/>
        <v>0</v>
      </c>
    </row>
    <row r="495" spans="5:9" ht="12.75">
      <c r="E495">
        <f t="shared" si="15"/>
        <v>0</v>
      </c>
      <c r="F495">
        <f t="shared" si="16"/>
        <v>0</v>
      </c>
      <c r="G495">
        <f t="shared" si="19"/>
        <v>0</v>
      </c>
      <c r="H495">
        <f t="shared" si="19"/>
        <v>0</v>
      </c>
      <c r="I495">
        <f>SUBTOTAL(9,D495:H495)</f>
        <v>0</v>
      </c>
    </row>
    <row r="496" spans="4:11" ht="12.75">
      <c r="D496">
        <f aca="true" t="shared" si="21" ref="D496:I496">SUM(D453:D495)</f>
        <v>0</v>
      </c>
      <c r="E496">
        <f t="shared" si="21"/>
        <v>0</v>
      </c>
      <c r="F496">
        <f t="shared" si="21"/>
        <v>0</v>
      </c>
      <c r="G496">
        <f t="shared" si="21"/>
        <v>0</v>
      </c>
      <c r="H496">
        <f t="shared" si="21"/>
        <v>0</v>
      </c>
      <c r="I496">
        <f t="shared" si="21"/>
        <v>0</v>
      </c>
      <c r="K496" t="s">
        <v>531</v>
      </c>
    </row>
    <row r="497" spans="4:11" ht="12.75">
      <c r="D497">
        <f aca="true" t="shared" si="22" ref="D497:I497">+D496-D447</f>
        <v>0</v>
      </c>
      <c r="E497">
        <f t="shared" si="22"/>
        <v>592231.8</v>
      </c>
      <c r="F497">
        <f t="shared" si="22"/>
        <v>592231.8</v>
      </c>
      <c r="G497">
        <f t="shared" si="22"/>
        <v>0</v>
      </c>
      <c r="H497">
        <f t="shared" si="22"/>
        <v>0</v>
      </c>
      <c r="I497">
        <f t="shared" si="22"/>
        <v>592231.8</v>
      </c>
      <c r="K497" t="s">
        <v>532</v>
      </c>
    </row>
    <row r="500" ht="12.75">
      <c r="A500" t="s">
        <v>3</v>
      </c>
    </row>
    <row r="501" ht="12.75">
      <c r="A501" t="s">
        <v>497</v>
      </c>
    </row>
    <row r="503" spans="4:9" ht="12.75">
      <c r="D503">
        <f aca="true" t="shared" si="23" ref="D503:D514">+D453</f>
        <v>0</v>
      </c>
      <c r="E503">
        <f aca="true" t="shared" si="24" ref="E503:E514">+E453</f>
        <v>0</v>
      </c>
      <c r="F503">
        <f>+D503+E503</f>
        <v>0</v>
      </c>
      <c r="G503">
        <f aca="true" t="shared" si="25" ref="G503:I514">+G453</f>
        <v>0</v>
      </c>
      <c r="H503">
        <f t="shared" si="25"/>
        <v>0</v>
      </c>
      <c r="I503">
        <f t="shared" si="25"/>
        <v>0</v>
      </c>
    </row>
    <row r="504" spans="4:9" ht="12.75">
      <c r="D504">
        <f t="shared" si="23"/>
        <v>0</v>
      </c>
      <c r="E504">
        <f t="shared" si="24"/>
        <v>0</v>
      </c>
      <c r="F504">
        <f aca="true" t="shared" si="26" ref="F504:F514">+D504+E504</f>
        <v>0</v>
      </c>
      <c r="G504">
        <f t="shared" si="25"/>
        <v>0</v>
      </c>
      <c r="H504">
        <f t="shared" si="25"/>
        <v>0</v>
      </c>
      <c r="I504">
        <f t="shared" si="25"/>
        <v>0</v>
      </c>
    </row>
    <row r="505" spans="4:9" ht="12.75">
      <c r="D505">
        <f t="shared" si="23"/>
        <v>0</v>
      </c>
      <c r="E505">
        <f t="shared" si="24"/>
        <v>0</v>
      </c>
      <c r="F505">
        <f t="shared" si="26"/>
        <v>0</v>
      </c>
      <c r="G505">
        <f t="shared" si="25"/>
        <v>0</v>
      </c>
      <c r="H505">
        <f t="shared" si="25"/>
        <v>0</v>
      </c>
      <c r="I505">
        <f t="shared" si="25"/>
        <v>0</v>
      </c>
    </row>
    <row r="506" spans="4:9" ht="12.75">
      <c r="D506">
        <f t="shared" si="23"/>
        <v>0</v>
      </c>
      <c r="E506">
        <f t="shared" si="24"/>
        <v>0</v>
      </c>
      <c r="F506">
        <f t="shared" si="26"/>
        <v>0</v>
      </c>
      <c r="G506">
        <f t="shared" si="25"/>
        <v>0</v>
      </c>
      <c r="H506">
        <f t="shared" si="25"/>
        <v>0</v>
      </c>
      <c r="I506">
        <f t="shared" si="25"/>
        <v>0</v>
      </c>
    </row>
    <row r="507" spans="4:9" ht="12.75">
      <c r="D507">
        <f t="shared" si="23"/>
        <v>0</v>
      </c>
      <c r="E507">
        <f t="shared" si="24"/>
        <v>0</v>
      </c>
      <c r="F507">
        <f t="shared" si="26"/>
        <v>0</v>
      </c>
      <c r="G507">
        <f t="shared" si="25"/>
        <v>0</v>
      </c>
      <c r="H507">
        <f t="shared" si="25"/>
        <v>0</v>
      </c>
      <c r="I507">
        <f t="shared" si="25"/>
        <v>0</v>
      </c>
    </row>
    <row r="508" spans="4:9" ht="12.75">
      <c r="D508">
        <f t="shared" si="23"/>
        <v>0</v>
      </c>
      <c r="E508">
        <f t="shared" si="24"/>
        <v>0</v>
      </c>
      <c r="F508">
        <f t="shared" si="26"/>
        <v>0</v>
      </c>
      <c r="G508">
        <f t="shared" si="25"/>
        <v>0</v>
      </c>
      <c r="H508">
        <f t="shared" si="25"/>
        <v>0</v>
      </c>
      <c r="I508">
        <f t="shared" si="25"/>
        <v>0</v>
      </c>
    </row>
    <row r="509" spans="4:9" ht="12.75">
      <c r="D509">
        <f t="shared" si="23"/>
        <v>0</v>
      </c>
      <c r="E509">
        <f t="shared" si="24"/>
        <v>0</v>
      </c>
      <c r="F509">
        <f t="shared" si="26"/>
        <v>0</v>
      </c>
      <c r="G509">
        <f t="shared" si="25"/>
        <v>0</v>
      </c>
      <c r="H509">
        <f t="shared" si="25"/>
        <v>0</v>
      </c>
      <c r="I509">
        <f t="shared" si="25"/>
        <v>0</v>
      </c>
    </row>
    <row r="510" spans="4:9" ht="12.75">
      <c r="D510">
        <f t="shared" si="23"/>
        <v>0</v>
      </c>
      <c r="E510">
        <f t="shared" si="24"/>
        <v>0</v>
      </c>
      <c r="F510">
        <f t="shared" si="26"/>
        <v>0</v>
      </c>
      <c r="G510">
        <f t="shared" si="25"/>
        <v>0</v>
      </c>
      <c r="H510">
        <f t="shared" si="25"/>
        <v>0</v>
      </c>
      <c r="I510">
        <f t="shared" si="25"/>
        <v>0</v>
      </c>
    </row>
    <row r="511" spans="4:9" ht="12.75">
      <c r="D511">
        <f t="shared" si="23"/>
        <v>0</v>
      </c>
      <c r="E511">
        <f t="shared" si="24"/>
        <v>0</v>
      </c>
      <c r="F511">
        <f t="shared" si="26"/>
        <v>0</v>
      </c>
      <c r="G511">
        <f t="shared" si="25"/>
        <v>0</v>
      </c>
      <c r="H511">
        <f t="shared" si="25"/>
        <v>0</v>
      </c>
      <c r="I511">
        <f t="shared" si="25"/>
        <v>0</v>
      </c>
    </row>
    <row r="512" spans="4:9" ht="12.75">
      <c r="D512">
        <f t="shared" si="23"/>
        <v>0</v>
      </c>
      <c r="E512">
        <f t="shared" si="24"/>
        <v>0</v>
      </c>
      <c r="F512">
        <f t="shared" si="26"/>
        <v>0</v>
      </c>
      <c r="G512">
        <f t="shared" si="25"/>
        <v>0</v>
      </c>
      <c r="H512">
        <f t="shared" si="25"/>
        <v>0</v>
      </c>
      <c r="I512">
        <f t="shared" si="25"/>
        <v>0</v>
      </c>
    </row>
    <row r="513" spans="4:9" ht="12.75">
      <c r="D513">
        <f t="shared" si="23"/>
        <v>0</v>
      </c>
      <c r="E513">
        <f t="shared" si="24"/>
        <v>0</v>
      </c>
      <c r="F513">
        <f t="shared" si="26"/>
        <v>0</v>
      </c>
      <c r="G513">
        <f t="shared" si="25"/>
        <v>0</v>
      </c>
      <c r="H513">
        <f t="shared" si="25"/>
        <v>0</v>
      </c>
      <c r="I513">
        <f t="shared" si="25"/>
        <v>0</v>
      </c>
    </row>
    <row r="514" spans="4:9" ht="12.75">
      <c r="D514">
        <f t="shared" si="23"/>
        <v>0</v>
      </c>
      <c r="E514">
        <f t="shared" si="24"/>
        <v>0</v>
      </c>
      <c r="F514">
        <f t="shared" si="26"/>
        <v>0</v>
      </c>
      <c r="G514">
        <f t="shared" si="25"/>
        <v>0</v>
      </c>
      <c r="H514">
        <f t="shared" si="25"/>
        <v>0</v>
      </c>
      <c r="I514">
        <f t="shared" si="25"/>
        <v>0</v>
      </c>
    </row>
    <row r="515" spans="4:9" ht="12.75">
      <c r="D515">
        <f>SUBTOTAL(9,D503:D514)</f>
        <v>0</v>
      </c>
      <c r="E515">
        <f>SUBTOTAL(9,E503:E514)</f>
        <v>0</v>
      </c>
      <c r="F515">
        <f>SUM(F503:F514)</f>
        <v>0</v>
      </c>
      <c r="G515">
        <f>SUBTOTAL(9,G503:G514)</f>
        <v>0</v>
      </c>
      <c r="H515">
        <f>SUBTOTAL(9,H503:H514)</f>
        <v>0</v>
      </c>
      <c r="I515">
        <f>SUBTOTAL(9,I503:I514)</f>
        <v>0</v>
      </c>
    </row>
    <row r="518" spans="4:9" ht="12.75">
      <c r="D518">
        <f>+D465</f>
        <v>0</v>
      </c>
      <c r="E518">
        <f>+E465</f>
        <v>0</v>
      </c>
      <c r="F518">
        <f>+D518+E518</f>
        <v>0</v>
      </c>
      <c r="G518">
        <f>+G465</f>
        <v>0</v>
      </c>
      <c r="H518">
        <f>+H465</f>
        <v>0</v>
      </c>
      <c r="I518">
        <f>+I465</f>
        <v>0</v>
      </c>
    </row>
    <row r="519" spans="4:9" ht="12.75">
      <c r="D519">
        <f>SUBTOTAL(9,D503:D518)</f>
        <v>0</v>
      </c>
      <c r="E519">
        <f>SUBTOTAL(9,E503:E518)</f>
        <v>0</v>
      </c>
      <c r="F519">
        <f>SUM(F515:F518)</f>
        <v>0</v>
      </c>
      <c r="G519">
        <f>SUBTOTAL(9,G503:G518)</f>
        <v>0</v>
      </c>
      <c r="H519">
        <f>SUBTOTAL(9,H503:H518)</f>
        <v>0</v>
      </c>
      <c r="I519">
        <f>SUBTOTAL(9,I503:I518)</f>
        <v>0</v>
      </c>
    </row>
    <row r="522" spans="4:9" ht="12.75">
      <c r="D522">
        <f>+D466</f>
        <v>0</v>
      </c>
      <c r="E522">
        <f>+E466</f>
        <v>0</v>
      </c>
      <c r="F522" t="e">
        <f>+D522+#REF!</f>
        <v>#REF!</v>
      </c>
      <c r="G522">
        <f aca="true" t="shared" si="27" ref="G522:I523">+G466</f>
        <v>0</v>
      </c>
      <c r="H522">
        <f t="shared" si="27"/>
        <v>0</v>
      </c>
      <c r="I522">
        <f t="shared" si="27"/>
        <v>0</v>
      </c>
    </row>
    <row r="523" spans="4:9" ht="12.75">
      <c r="D523">
        <f>+D467</f>
        <v>0</v>
      </c>
      <c r="E523">
        <f>+E467</f>
        <v>0</v>
      </c>
      <c r="F523" t="e">
        <f>+D523+#REF!</f>
        <v>#REF!</v>
      </c>
      <c r="G523">
        <f t="shared" si="27"/>
        <v>0</v>
      </c>
      <c r="H523">
        <f t="shared" si="27"/>
        <v>0</v>
      </c>
      <c r="I523">
        <f t="shared" si="27"/>
        <v>0</v>
      </c>
    </row>
    <row r="524" spans="4:9" ht="12.75">
      <c r="D524">
        <f>SUBTOTAL(9,D503:D523)</f>
        <v>0</v>
      </c>
      <c r="E524">
        <f>SUBTOTAL(9,E503:E523)</f>
        <v>0</v>
      </c>
      <c r="F524" t="e">
        <f>+F519+F522+F523</f>
        <v>#REF!</v>
      </c>
      <c r="G524">
        <f>SUBTOTAL(9,G503:G523)</f>
        <v>0</v>
      </c>
      <c r="H524">
        <f>SUBTOTAL(9,H503:H523)</f>
        <v>0</v>
      </c>
      <c r="I524">
        <f>SUBTOTAL(9,I503:I523)</f>
        <v>0</v>
      </c>
    </row>
    <row r="526" spans="4:9" ht="12.75">
      <c r="D526">
        <f>+D468</f>
        <v>0</v>
      </c>
      <c r="E526">
        <f>+E468</f>
        <v>0</v>
      </c>
      <c r="F526" t="e">
        <f>+D526+#REF!</f>
        <v>#REF!</v>
      </c>
      <c r="G526">
        <f aca="true" t="shared" si="28" ref="G526:I527">+G468</f>
        <v>0</v>
      </c>
      <c r="H526">
        <f t="shared" si="28"/>
        <v>0</v>
      </c>
      <c r="I526">
        <f t="shared" si="28"/>
        <v>0</v>
      </c>
    </row>
    <row r="527" spans="4:9" ht="12.75">
      <c r="D527">
        <f>+D469</f>
        <v>0</v>
      </c>
      <c r="E527">
        <f>+E469</f>
        <v>0</v>
      </c>
      <c r="F527" t="e">
        <f>+D527+#REF!</f>
        <v>#REF!</v>
      </c>
      <c r="G527">
        <f t="shared" si="28"/>
        <v>0</v>
      </c>
      <c r="H527">
        <f t="shared" si="28"/>
        <v>0</v>
      </c>
      <c r="I527">
        <f t="shared" si="28"/>
        <v>0</v>
      </c>
    </row>
    <row r="528" spans="4:9" ht="12.75">
      <c r="D528">
        <f>SUBTOTAL(9,D526:D527)</f>
        <v>0</v>
      </c>
      <c r="E528">
        <f>SUBTOTAL(9,E526:E527)</f>
        <v>0</v>
      </c>
      <c r="F528" t="e">
        <f>SUM(F526:F527)</f>
        <v>#REF!</v>
      </c>
      <c r="G528">
        <f>SUBTOTAL(9,G526:G527)</f>
        <v>0</v>
      </c>
      <c r="H528">
        <f>SUBTOTAL(9,H526:H527)</f>
        <v>0</v>
      </c>
      <c r="I528">
        <f>SUBTOTAL(9,I526:I527)</f>
        <v>0</v>
      </c>
    </row>
    <row r="531" spans="4:9" ht="12.75">
      <c r="D531">
        <f>+D470</f>
        <v>0</v>
      </c>
      <c r="E531">
        <f>+E470</f>
        <v>0</v>
      </c>
      <c r="F531">
        <f>+D531+E531</f>
        <v>0</v>
      </c>
      <c r="G531">
        <f>+G470</f>
        <v>0</v>
      </c>
      <c r="H531">
        <f>+H470</f>
        <v>0</v>
      </c>
      <c r="I531">
        <f>+I470</f>
        <v>0</v>
      </c>
    </row>
    <row r="532" spans="4:9" ht="12.75">
      <c r="D532">
        <f>+D477</f>
        <v>0</v>
      </c>
      <c r="E532">
        <f>+E477</f>
        <v>0</v>
      </c>
      <c r="F532">
        <f>+D532+E532</f>
        <v>0</v>
      </c>
      <c r="G532">
        <f>+G477</f>
        <v>0</v>
      </c>
      <c r="H532">
        <f>+H477</f>
        <v>0</v>
      </c>
      <c r="I532">
        <f>+I477</f>
        <v>0</v>
      </c>
    </row>
    <row r="533" spans="4:9" ht="12.75">
      <c r="D533">
        <f>SUBTOTAL(9,D531:D532)</f>
        <v>0</v>
      </c>
      <c r="E533">
        <f>SUBTOTAL(9,E531:E532)</f>
        <v>0</v>
      </c>
      <c r="F533">
        <f>+F531+F532</f>
        <v>0</v>
      </c>
      <c r="G533">
        <f>SUBTOTAL(9,G531:G532)</f>
        <v>0</v>
      </c>
      <c r="H533">
        <f>SUBTOTAL(9,H531:H532)</f>
        <v>0</v>
      </c>
      <c r="I533">
        <f>SUBTOTAL(9,I531:I532)</f>
        <v>0</v>
      </c>
    </row>
    <row r="535" spans="4:9" ht="12.75">
      <c r="D535">
        <f aca="true" t="shared" si="29" ref="D535:H536">+D471</f>
        <v>0</v>
      </c>
      <c r="E535">
        <f t="shared" si="29"/>
        <v>0</v>
      </c>
      <c r="F535">
        <f t="shared" si="29"/>
        <v>0</v>
      </c>
      <c r="G535">
        <f t="shared" si="29"/>
        <v>0</v>
      </c>
      <c r="H535">
        <f t="shared" si="29"/>
        <v>0</v>
      </c>
      <c r="I535">
        <f>+I471</f>
        <v>0</v>
      </c>
    </row>
    <row r="536" spans="4:9" ht="12.75">
      <c r="D536">
        <f t="shared" si="29"/>
        <v>0</v>
      </c>
      <c r="E536">
        <f t="shared" si="29"/>
        <v>0</v>
      </c>
      <c r="F536">
        <f t="shared" si="29"/>
        <v>0</v>
      </c>
      <c r="G536">
        <f t="shared" si="29"/>
        <v>0</v>
      </c>
      <c r="H536">
        <f t="shared" si="29"/>
        <v>0</v>
      </c>
      <c r="I536">
        <f>+I472</f>
        <v>0</v>
      </c>
    </row>
    <row r="537" spans="4:9" ht="12.75">
      <c r="D537">
        <f>+D473</f>
        <v>0</v>
      </c>
      <c r="E537">
        <f>+E473</f>
        <v>0</v>
      </c>
      <c r="F537">
        <f>+F473</f>
        <v>0</v>
      </c>
      <c r="G537">
        <f>+G473</f>
        <v>0</v>
      </c>
      <c r="H537">
        <f>+H473</f>
        <v>0</v>
      </c>
      <c r="I537">
        <f>+I473</f>
        <v>0</v>
      </c>
    </row>
    <row r="538" spans="4:9" ht="12.75">
      <c r="D538">
        <f>+D474</f>
        <v>0</v>
      </c>
      <c r="E538">
        <f>+E474</f>
        <v>0</v>
      </c>
      <c r="F538">
        <f>+D538+E538</f>
        <v>0</v>
      </c>
      <c r="G538">
        <f>+G474</f>
        <v>0</v>
      </c>
      <c r="H538">
        <f>+H474</f>
        <v>0</v>
      </c>
      <c r="I538">
        <f>+I474</f>
        <v>0</v>
      </c>
    </row>
    <row r="539" spans="4:9" ht="12.75">
      <c r="D539">
        <f>SUBTOTAL(9,D535:D538)</f>
        <v>0</v>
      </c>
      <c r="E539">
        <f>SUBTOTAL(9,E535:E538)</f>
        <v>0</v>
      </c>
      <c r="F539">
        <f>SUM(F535:F538)</f>
        <v>0</v>
      </c>
      <c r="G539">
        <f>SUBTOTAL(9,G535:G538)</f>
        <v>0</v>
      </c>
      <c r="H539">
        <f>SUBTOTAL(9,H535:H538)</f>
        <v>0</v>
      </c>
      <c r="I539">
        <f>SUBTOTAL(9,I535:I538)</f>
        <v>0</v>
      </c>
    </row>
    <row r="540" spans="4:9" ht="12.75">
      <c r="D540">
        <f>+D475</f>
        <v>0</v>
      </c>
      <c r="E540">
        <f>+E475</f>
        <v>0</v>
      </c>
      <c r="F540" t="e">
        <f>+D540+#REF!</f>
        <v>#REF!</v>
      </c>
      <c r="G540">
        <f aca="true" t="shared" si="30" ref="G540:I541">+G475</f>
        <v>0</v>
      </c>
      <c r="H540">
        <f t="shared" si="30"/>
        <v>0</v>
      </c>
      <c r="I540">
        <f t="shared" si="30"/>
        <v>0</v>
      </c>
    </row>
    <row r="541" spans="4:9" ht="12.75">
      <c r="D541">
        <f>+D476</f>
        <v>0</v>
      </c>
      <c r="E541">
        <f>+E476</f>
        <v>0</v>
      </c>
      <c r="F541" t="e">
        <f>+D541+#REF!</f>
        <v>#REF!</v>
      </c>
      <c r="G541">
        <f t="shared" si="30"/>
        <v>0</v>
      </c>
      <c r="H541">
        <f t="shared" si="30"/>
        <v>0</v>
      </c>
      <c r="I541">
        <f t="shared" si="30"/>
        <v>0</v>
      </c>
    </row>
    <row r="544" spans="4:9" ht="12.75">
      <c r="D544">
        <f aca="true" t="shared" si="31" ref="D544:E548">+D479</f>
        <v>0</v>
      </c>
      <c r="E544">
        <f t="shared" si="31"/>
        <v>0</v>
      </c>
      <c r="F544">
        <f aca="true" t="shared" si="32" ref="F544:F556">+D544+E544</f>
        <v>0</v>
      </c>
      <c r="G544">
        <f aca="true" t="shared" si="33" ref="G544:I548">+G479</f>
        <v>0</v>
      </c>
      <c r="H544">
        <f t="shared" si="33"/>
        <v>0</v>
      </c>
      <c r="I544">
        <f t="shared" si="33"/>
        <v>0</v>
      </c>
    </row>
    <row r="545" spans="4:9" ht="12.75">
      <c r="D545">
        <f t="shared" si="31"/>
        <v>0</v>
      </c>
      <c r="E545">
        <f t="shared" si="31"/>
        <v>0</v>
      </c>
      <c r="F545">
        <f t="shared" si="32"/>
        <v>0</v>
      </c>
      <c r="G545">
        <f t="shared" si="33"/>
        <v>0</v>
      </c>
      <c r="H545">
        <f t="shared" si="33"/>
        <v>0</v>
      </c>
      <c r="I545">
        <f t="shared" si="33"/>
        <v>0</v>
      </c>
    </row>
    <row r="546" spans="4:9" ht="12.75">
      <c r="D546">
        <f t="shared" si="31"/>
        <v>0</v>
      </c>
      <c r="E546">
        <f t="shared" si="31"/>
        <v>0</v>
      </c>
      <c r="F546">
        <f t="shared" si="32"/>
        <v>0</v>
      </c>
      <c r="G546">
        <f t="shared" si="33"/>
        <v>0</v>
      </c>
      <c r="H546">
        <f t="shared" si="33"/>
        <v>0</v>
      </c>
      <c r="I546">
        <f t="shared" si="33"/>
        <v>0</v>
      </c>
    </row>
    <row r="547" spans="4:9" ht="12.75">
      <c r="D547">
        <f t="shared" si="31"/>
        <v>0</v>
      </c>
      <c r="E547">
        <f t="shared" si="31"/>
        <v>0</v>
      </c>
      <c r="F547">
        <f t="shared" si="32"/>
        <v>0</v>
      </c>
      <c r="G547">
        <f t="shared" si="33"/>
        <v>0</v>
      </c>
      <c r="H547">
        <f t="shared" si="33"/>
        <v>0</v>
      </c>
      <c r="I547">
        <f t="shared" si="33"/>
        <v>0</v>
      </c>
    </row>
    <row r="548" spans="4:9" ht="12.75">
      <c r="D548">
        <f t="shared" si="31"/>
        <v>0</v>
      </c>
      <c r="E548">
        <f t="shared" si="31"/>
        <v>0</v>
      </c>
      <c r="F548">
        <f t="shared" si="32"/>
        <v>0</v>
      </c>
      <c r="G548">
        <f t="shared" si="33"/>
        <v>0</v>
      </c>
      <c r="H548">
        <f t="shared" si="33"/>
        <v>0</v>
      </c>
      <c r="I548">
        <f t="shared" si="33"/>
        <v>0</v>
      </c>
    </row>
    <row r="549" spans="3:9" ht="12.75">
      <c r="C549" t="s">
        <v>582</v>
      </c>
      <c r="D549">
        <f>D578</f>
        <v>0</v>
      </c>
      <c r="F549">
        <f>D549</f>
        <v>0</v>
      </c>
      <c r="I549">
        <f>D549</f>
        <v>0</v>
      </c>
    </row>
    <row r="550" spans="4:9" ht="12.75">
      <c r="D550">
        <f aca="true" t="shared" si="34" ref="D550:E555">+D484</f>
        <v>0</v>
      </c>
      <c r="E550">
        <f t="shared" si="34"/>
        <v>0</v>
      </c>
      <c r="F550">
        <f t="shared" si="32"/>
        <v>0</v>
      </c>
      <c r="G550">
        <f aca="true" t="shared" si="35" ref="G550:I555">+G484</f>
        <v>0</v>
      </c>
      <c r="H550">
        <f t="shared" si="35"/>
        <v>0</v>
      </c>
      <c r="I550">
        <f t="shared" si="35"/>
        <v>0</v>
      </c>
    </row>
    <row r="551" spans="4:9" ht="12.75">
      <c r="D551">
        <f t="shared" si="34"/>
        <v>0</v>
      </c>
      <c r="E551">
        <f t="shared" si="34"/>
        <v>0</v>
      </c>
      <c r="F551">
        <f t="shared" si="32"/>
        <v>0</v>
      </c>
      <c r="G551">
        <f t="shared" si="35"/>
        <v>0</v>
      </c>
      <c r="H551">
        <f t="shared" si="35"/>
        <v>0</v>
      </c>
      <c r="I551">
        <f t="shared" si="35"/>
        <v>0</v>
      </c>
    </row>
    <row r="552" spans="4:9" ht="12.75">
      <c r="D552">
        <f t="shared" si="34"/>
        <v>0</v>
      </c>
      <c r="E552">
        <f t="shared" si="34"/>
        <v>0</v>
      </c>
      <c r="F552">
        <f t="shared" si="32"/>
        <v>0</v>
      </c>
      <c r="G552">
        <f t="shared" si="35"/>
        <v>0</v>
      </c>
      <c r="H552">
        <f t="shared" si="35"/>
        <v>0</v>
      </c>
      <c r="I552">
        <f t="shared" si="35"/>
        <v>0</v>
      </c>
    </row>
    <row r="553" spans="4:11" ht="12.75">
      <c r="D553">
        <f t="shared" si="34"/>
        <v>0</v>
      </c>
      <c r="E553">
        <f t="shared" si="34"/>
        <v>0</v>
      </c>
      <c r="F553">
        <f t="shared" si="32"/>
        <v>0</v>
      </c>
      <c r="G553">
        <f t="shared" si="35"/>
        <v>0</v>
      </c>
      <c r="H553">
        <f t="shared" si="35"/>
        <v>0</v>
      </c>
      <c r="I553">
        <f t="shared" si="35"/>
        <v>0</v>
      </c>
      <c r="K553" t="s">
        <v>0</v>
      </c>
    </row>
    <row r="554" spans="4:9" ht="12.75">
      <c r="D554">
        <f t="shared" si="34"/>
        <v>0</v>
      </c>
      <c r="E554">
        <f t="shared" si="34"/>
        <v>0</v>
      </c>
      <c r="F554">
        <f t="shared" si="32"/>
        <v>0</v>
      </c>
      <c r="G554">
        <f t="shared" si="35"/>
        <v>0</v>
      </c>
      <c r="H554">
        <f t="shared" si="35"/>
        <v>0</v>
      </c>
      <c r="I554">
        <f t="shared" si="35"/>
        <v>0</v>
      </c>
    </row>
    <row r="555" spans="4:9" ht="12.75">
      <c r="D555">
        <f t="shared" si="34"/>
        <v>0</v>
      </c>
      <c r="E555">
        <f t="shared" si="34"/>
        <v>0</v>
      </c>
      <c r="F555">
        <f t="shared" si="32"/>
        <v>0</v>
      </c>
      <c r="G555">
        <f t="shared" si="35"/>
        <v>0</v>
      </c>
      <c r="H555">
        <f t="shared" si="35"/>
        <v>0</v>
      </c>
      <c r="I555">
        <f t="shared" si="35"/>
        <v>0</v>
      </c>
    </row>
    <row r="556" spans="4:9" ht="12.75">
      <c r="D556">
        <f>+D493</f>
        <v>0</v>
      </c>
      <c r="E556">
        <f>+E493</f>
        <v>0</v>
      </c>
      <c r="F556">
        <f t="shared" si="32"/>
        <v>0</v>
      </c>
      <c r="G556">
        <f>+G493</f>
        <v>0</v>
      </c>
      <c r="H556">
        <f>+H493</f>
        <v>0</v>
      </c>
      <c r="I556">
        <f>+I493</f>
        <v>0</v>
      </c>
    </row>
    <row r="557" spans="4:11" ht="12.75">
      <c r="D557">
        <f>SUBTOTAL(9,D544:D556)</f>
        <v>0</v>
      </c>
      <c r="E557">
        <f>SUBTOTAL(9,E544:E556)</f>
        <v>0</v>
      </c>
      <c r="F557">
        <f>SUM(F544:F556)</f>
        <v>0</v>
      </c>
      <c r="G557">
        <f>SUBTOTAL(9,G544:G556)</f>
        <v>0</v>
      </c>
      <c r="H557">
        <f>SUBTOTAL(9,H544:H556)</f>
        <v>0</v>
      </c>
      <c r="I557">
        <f>SUBTOTAL(9,I544:I556)</f>
        <v>0</v>
      </c>
      <c r="K557" t="s">
        <v>583</v>
      </c>
    </row>
    <row r="558" spans="4:9" ht="12.75">
      <c r="D558">
        <f>+D478</f>
        <v>0</v>
      </c>
      <c r="E558">
        <f>+E478</f>
        <v>0</v>
      </c>
      <c r="F558" t="e">
        <f>+D558+#REF!</f>
        <v>#REF!</v>
      </c>
      <c r="G558">
        <f>+G478</f>
        <v>0</v>
      </c>
      <c r="H558">
        <f>+H478</f>
        <v>0</v>
      </c>
      <c r="I558">
        <f>+I478</f>
        <v>0</v>
      </c>
    </row>
    <row r="559" spans="4:9" ht="12.75">
      <c r="D559">
        <f aca="true" t="shared" si="36" ref="D559:E561">+D490</f>
        <v>0</v>
      </c>
      <c r="E559">
        <f t="shared" si="36"/>
        <v>0</v>
      </c>
      <c r="F559">
        <f aca="true" t="shared" si="37" ref="F559:I561">+F490</f>
        <v>0</v>
      </c>
      <c r="G559">
        <f t="shared" si="37"/>
        <v>0</v>
      </c>
      <c r="H559">
        <f t="shared" si="37"/>
        <v>0</v>
      </c>
      <c r="I559">
        <f t="shared" si="37"/>
        <v>0</v>
      </c>
    </row>
    <row r="560" spans="4:9" ht="12.75">
      <c r="D560">
        <f t="shared" si="36"/>
        <v>0</v>
      </c>
      <c r="E560">
        <f t="shared" si="36"/>
        <v>0</v>
      </c>
      <c r="F560">
        <f t="shared" si="37"/>
        <v>0</v>
      </c>
      <c r="G560">
        <f t="shared" si="37"/>
        <v>0</v>
      </c>
      <c r="H560">
        <f t="shared" si="37"/>
        <v>0</v>
      </c>
      <c r="I560">
        <f t="shared" si="37"/>
        <v>0</v>
      </c>
    </row>
    <row r="561" spans="4:9" ht="12.75">
      <c r="D561">
        <f t="shared" si="36"/>
        <v>0</v>
      </c>
      <c r="E561">
        <f t="shared" si="36"/>
        <v>0</v>
      </c>
      <c r="F561">
        <f t="shared" si="37"/>
        <v>0</v>
      </c>
      <c r="G561">
        <f t="shared" si="37"/>
        <v>0</v>
      </c>
      <c r="H561">
        <f t="shared" si="37"/>
        <v>0</v>
      </c>
      <c r="I561">
        <f t="shared" si="37"/>
        <v>0</v>
      </c>
    </row>
    <row r="562" spans="4:9" ht="12.75">
      <c r="D562">
        <f>+D494</f>
        <v>0</v>
      </c>
      <c r="E562">
        <f>+E494</f>
        <v>0</v>
      </c>
      <c r="F562" t="e">
        <f>+D562+#REF!</f>
        <v>#REF!</v>
      </c>
      <c r="G562">
        <f aca="true" t="shared" si="38" ref="G562:I563">+G494</f>
        <v>0</v>
      </c>
      <c r="H562">
        <f t="shared" si="38"/>
        <v>0</v>
      </c>
      <c r="I562">
        <f t="shared" si="38"/>
        <v>0</v>
      </c>
    </row>
    <row r="563" spans="4:9" ht="12.75">
      <c r="D563">
        <f>+D495</f>
        <v>0</v>
      </c>
      <c r="E563">
        <f>+E495</f>
        <v>0</v>
      </c>
      <c r="F563" t="e">
        <f>+D563+#REF!</f>
        <v>#REF!</v>
      </c>
      <c r="G563">
        <f t="shared" si="38"/>
        <v>0</v>
      </c>
      <c r="H563">
        <f t="shared" si="38"/>
        <v>0</v>
      </c>
      <c r="I563">
        <f t="shared" si="38"/>
        <v>0</v>
      </c>
    </row>
    <row r="564" spans="4:9" ht="12.75">
      <c r="D564">
        <f aca="true" t="shared" si="39" ref="D564:I564">SUBTOTAL(9,D558:D563)</f>
        <v>0</v>
      </c>
      <c r="E564">
        <f t="shared" si="39"/>
        <v>0</v>
      </c>
      <c r="F564" t="e">
        <f t="shared" si="39"/>
        <v>#REF!</v>
      </c>
      <c r="G564">
        <f t="shared" si="39"/>
        <v>0</v>
      </c>
      <c r="H564">
        <f t="shared" si="39"/>
        <v>0</v>
      </c>
      <c r="I564">
        <f t="shared" si="39"/>
        <v>0</v>
      </c>
    </row>
    <row r="565" spans="4:11" ht="12.75">
      <c r="D565">
        <f>SUBTOTAL(9,D503:D564)</f>
        <v>0</v>
      </c>
      <c r="E565">
        <f>SUBTOTAL(9,E503:E564)</f>
        <v>0</v>
      </c>
      <c r="F565" t="e">
        <f>+F524+F528+F533+F539+F540+F541+F557+F564</f>
        <v>#REF!</v>
      </c>
      <c r="G565">
        <f>SUBTOTAL(9,G503:G564)</f>
        <v>0</v>
      </c>
      <c r="H565">
        <f>SUBTOTAL(9,H503:H564)</f>
        <v>0</v>
      </c>
      <c r="I565">
        <f>SUBTOTAL(9,I503:I564)</f>
        <v>0</v>
      </c>
      <c r="K565" t="s">
        <v>531</v>
      </c>
    </row>
    <row r="566" spans="4:11" ht="12.75">
      <c r="D566">
        <f aca="true" t="shared" si="40" ref="D566:I566">+D565-D496</f>
        <v>0</v>
      </c>
      <c r="E566">
        <f t="shared" si="40"/>
        <v>0</v>
      </c>
      <c r="F566" t="e">
        <f t="shared" si="40"/>
        <v>#REF!</v>
      </c>
      <c r="G566">
        <f t="shared" si="40"/>
        <v>0</v>
      </c>
      <c r="H566">
        <f t="shared" si="40"/>
        <v>0</v>
      </c>
      <c r="I566">
        <f t="shared" si="40"/>
        <v>0</v>
      </c>
      <c r="K566" t="s">
        <v>532</v>
      </c>
    </row>
    <row r="567" ht="12.75">
      <c r="C567" t="s">
        <v>584</v>
      </c>
    </row>
    <row r="570" spans="5:9" ht="12.75">
      <c r="E570">
        <f>+E477</f>
        <v>0</v>
      </c>
      <c r="F570">
        <f>SUBTOTAL(9,D570:E570)</f>
        <v>0</v>
      </c>
      <c r="G570">
        <f>+G477</f>
        <v>0</v>
      </c>
      <c r="H570">
        <f>+H477</f>
        <v>0</v>
      </c>
      <c r="I570">
        <f>+I477</f>
        <v>0</v>
      </c>
    </row>
    <row r="571" spans="3:9" ht="12.75">
      <c r="C571" t="s">
        <v>553</v>
      </c>
      <c r="D571">
        <f>SUBTOTAL(9,D570:D570)</f>
        <v>0</v>
      </c>
      <c r="E571">
        <f>SUBTOTAL(9,E570:E570)</f>
        <v>0</v>
      </c>
      <c r="F571">
        <f>SUM(F570:F570)</f>
        <v>0</v>
      </c>
      <c r="G571">
        <f>SUBTOTAL(9,G570:G570)</f>
        <v>0</v>
      </c>
      <c r="H571">
        <f>SUBTOTAL(9,H570:H570)</f>
        <v>0</v>
      </c>
      <c r="I571">
        <f>SUBTOTAL(9,I570:I570)</f>
        <v>0</v>
      </c>
    </row>
    <row r="573" spans="5:9" ht="12.75">
      <c r="E573">
        <f>+E479</f>
        <v>0</v>
      </c>
      <c r="F573">
        <f aca="true" t="shared" si="41" ref="F573:F584">SUBTOTAL(9,D573:E573)</f>
        <v>0</v>
      </c>
      <c r="G573">
        <f>+G479</f>
        <v>0</v>
      </c>
      <c r="H573">
        <f aca="true" t="shared" si="42" ref="H573:I577">+H479</f>
        <v>0</v>
      </c>
      <c r="I573">
        <f t="shared" si="42"/>
        <v>0</v>
      </c>
    </row>
    <row r="574" spans="5:9" ht="12.75">
      <c r="E574">
        <f>+E480</f>
        <v>0</v>
      </c>
      <c r="F574">
        <f t="shared" si="41"/>
        <v>0</v>
      </c>
      <c r="G574">
        <f>+G480</f>
        <v>0</v>
      </c>
      <c r="H574">
        <f t="shared" si="42"/>
        <v>0</v>
      </c>
      <c r="I574">
        <f t="shared" si="42"/>
        <v>0</v>
      </c>
    </row>
    <row r="575" spans="5:9" ht="12.75">
      <c r="E575">
        <f>+E481</f>
        <v>0</v>
      </c>
      <c r="F575">
        <f t="shared" si="41"/>
        <v>0</v>
      </c>
      <c r="G575">
        <f>+G481</f>
        <v>0</v>
      </c>
      <c r="H575">
        <f t="shared" si="42"/>
        <v>0</v>
      </c>
      <c r="I575">
        <f t="shared" si="42"/>
        <v>0</v>
      </c>
    </row>
    <row r="576" spans="5:9" ht="12.75">
      <c r="E576">
        <f>+E482</f>
        <v>0</v>
      </c>
      <c r="F576">
        <f t="shared" si="41"/>
        <v>0</v>
      </c>
      <c r="G576">
        <f>+G482</f>
        <v>0</v>
      </c>
      <c r="H576">
        <f t="shared" si="42"/>
        <v>0</v>
      </c>
      <c r="I576">
        <f t="shared" si="42"/>
        <v>0</v>
      </c>
    </row>
    <row r="577" spans="5:9" ht="12.75">
      <c r="E577">
        <f>+E483</f>
        <v>0</v>
      </c>
      <c r="F577">
        <f t="shared" si="41"/>
        <v>0</v>
      </c>
      <c r="G577">
        <f>+G483</f>
        <v>0</v>
      </c>
      <c r="H577">
        <f t="shared" si="42"/>
        <v>0</v>
      </c>
      <c r="I577">
        <f t="shared" si="42"/>
        <v>0</v>
      </c>
    </row>
    <row r="578" spans="3:9" ht="12.75">
      <c r="C578" t="s">
        <v>582</v>
      </c>
      <c r="F578">
        <f>D578</f>
        <v>0</v>
      </c>
      <c r="I578">
        <f>F578</f>
        <v>0</v>
      </c>
    </row>
    <row r="579" spans="5:9" ht="12.75">
      <c r="E579">
        <v>0</v>
      </c>
      <c r="F579">
        <f t="shared" si="41"/>
        <v>0</v>
      </c>
      <c r="G579">
        <f aca="true" t="shared" si="43" ref="G579:I583">+G484</f>
        <v>0</v>
      </c>
      <c r="H579">
        <f t="shared" si="43"/>
        <v>0</v>
      </c>
      <c r="I579">
        <f t="shared" si="43"/>
        <v>0</v>
      </c>
    </row>
    <row r="580" spans="5:9" ht="12.75">
      <c r="E580">
        <f>+E485</f>
        <v>0</v>
      </c>
      <c r="F580">
        <f t="shared" si="41"/>
        <v>0</v>
      </c>
      <c r="G580">
        <f t="shared" si="43"/>
        <v>0</v>
      </c>
      <c r="H580">
        <f t="shared" si="43"/>
        <v>0</v>
      </c>
      <c r="I580">
        <f t="shared" si="43"/>
        <v>0</v>
      </c>
    </row>
    <row r="581" spans="5:9" ht="12.75">
      <c r="E581">
        <f>+E486</f>
        <v>0</v>
      </c>
      <c r="F581">
        <f t="shared" si="41"/>
        <v>0</v>
      </c>
      <c r="G581">
        <f t="shared" si="43"/>
        <v>0</v>
      </c>
      <c r="H581">
        <f t="shared" si="43"/>
        <v>0</v>
      </c>
      <c r="I581">
        <f t="shared" si="43"/>
        <v>0</v>
      </c>
    </row>
    <row r="582" spans="5:9" ht="12.75">
      <c r="E582">
        <f>+E487</f>
        <v>0</v>
      </c>
      <c r="F582">
        <f t="shared" si="41"/>
        <v>0</v>
      </c>
      <c r="G582">
        <f t="shared" si="43"/>
        <v>0</v>
      </c>
      <c r="H582">
        <f t="shared" si="43"/>
        <v>0</v>
      </c>
      <c r="I582">
        <f t="shared" si="43"/>
        <v>0</v>
      </c>
    </row>
    <row r="583" spans="5:9" ht="12.75">
      <c r="E583">
        <f>+E488</f>
        <v>0</v>
      </c>
      <c r="F583">
        <f t="shared" si="41"/>
        <v>0</v>
      </c>
      <c r="G583">
        <f t="shared" si="43"/>
        <v>0</v>
      </c>
      <c r="H583">
        <f t="shared" si="43"/>
        <v>0</v>
      </c>
      <c r="I583">
        <f t="shared" si="43"/>
        <v>0</v>
      </c>
    </row>
    <row r="584" spans="5:9" ht="12.75">
      <c r="E584">
        <f>+E493</f>
        <v>0</v>
      </c>
      <c r="F584">
        <f t="shared" si="41"/>
        <v>0</v>
      </c>
      <c r="G584">
        <f>+G493</f>
        <v>0</v>
      </c>
      <c r="H584">
        <f>+H493</f>
        <v>0</v>
      </c>
      <c r="I584">
        <f>+I493</f>
        <v>0</v>
      </c>
    </row>
    <row r="585" spans="4:9" ht="12.75">
      <c r="D585">
        <f>SUBTOTAL(9,D572:D584)</f>
        <v>0</v>
      </c>
      <c r="E585">
        <f>SUBTOTAL(9,E572:E584)</f>
        <v>0</v>
      </c>
      <c r="F585">
        <f>SUM(F573:F584)</f>
        <v>0</v>
      </c>
      <c r="G585">
        <f>SUBTOTAL(9,G572:G584)</f>
        <v>0</v>
      </c>
      <c r="H585">
        <f>SUBTOTAL(9,H572:H584)</f>
        <v>0</v>
      </c>
      <c r="I585">
        <f>SUBTOTAL(9,I572:I584)</f>
        <v>0</v>
      </c>
    </row>
    <row r="587" spans="4:9" ht="12.75">
      <c r="D587">
        <f>SUBTOTAL(9,D569:D585)</f>
        <v>0</v>
      </c>
      <c r="E587">
        <f>SUBTOTAL(9,E569:E585)</f>
        <v>0</v>
      </c>
      <c r="F587">
        <f>+F571+F585</f>
        <v>0</v>
      </c>
      <c r="G587">
        <f>SUBTOTAL(9,G569:G585)</f>
        <v>0</v>
      </c>
      <c r="H587">
        <f>SUBTOTAL(9,H569:H585)</f>
        <v>0</v>
      </c>
      <c r="I587">
        <f>SUBTOTAL(9,I569:I585)</f>
        <v>0</v>
      </c>
    </row>
    <row r="588" spans="5:9" ht="12.75">
      <c r="E588">
        <f>+E478</f>
        <v>0</v>
      </c>
      <c r="F588">
        <f aca="true" t="shared" si="44" ref="F588:F594">SUBTOTAL(9,D588:E588)</f>
        <v>0</v>
      </c>
      <c r="G588">
        <f>+G478</f>
        <v>0</v>
      </c>
      <c r="H588">
        <f>+H478</f>
        <v>0</v>
      </c>
      <c r="I588">
        <f>+F588+G588+H588</f>
        <v>0</v>
      </c>
    </row>
    <row r="589" spans="5:9" ht="12.75">
      <c r="E589">
        <f>+E489</f>
        <v>0</v>
      </c>
      <c r="F589">
        <f t="shared" si="44"/>
        <v>0</v>
      </c>
      <c r="G589">
        <f aca="true" t="shared" si="45" ref="G589:H592">+G489</f>
        <v>0</v>
      </c>
      <c r="H589">
        <f t="shared" si="45"/>
        <v>0</v>
      </c>
      <c r="I589">
        <f aca="true" t="shared" si="46" ref="I589:I594">+F589+G589+H589</f>
        <v>0</v>
      </c>
    </row>
    <row r="590" spans="5:9" ht="12.75">
      <c r="E590">
        <f>+E490</f>
        <v>0</v>
      </c>
      <c r="F590">
        <f t="shared" si="44"/>
        <v>0</v>
      </c>
      <c r="G590">
        <f t="shared" si="45"/>
        <v>0</v>
      </c>
      <c r="H590">
        <f t="shared" si="45"/>
        <v>0</v>
      </c>
      <c r="I590">
        <f>+F590+G590+H590</f>
        <v>0</v>
      </c>
    </row>
    <row r="591" spans="5:9" ht="12.75">
      <c r="E591">
        <f>+E491</f>
        <v>0</v>
      </c>
      <c r="F591">
        <f t="shared" si="44"/>
        <v>0</v>
      </c>
      <c r="G591">
        <f t="shared" si="45"/>
        <v>0</v>
      </c>
      <c r="H591">
        <f t="shared" si="45"/>
        <v>0</v>
      </c>
      <c r="I591">
        <f t="shared" si="46"/>
        <v>0</v>
      </c>
    </row>
    <row r="592" spans="5:9" ht="12.75">
      <c r="E592">
        <f>+E492</f>
        <v>0</v>
      </c>
      <c r="F592">
        <f t="shared" si="44"/>
        <v>0</v>
      </c>
      <c r="G592">
        <f t="shared" si="45"/>
        <v>0</v>
      </c>
      <c r="H592">
        <f t="shared" si="45"/>
        <v>0</v>
      </c>
      <c r="I592">
        <f t="shared" si="46"/>
        <v>0</v>
      </c>
    </row>
    <row r="593" spans="5:9" ht="12.75">
      <c r="E593">
        <f>+E494</f>
        <v>0</v>
      </c>
      <c r="F593">
        <f t="shared" si="44"/>
        <v>0</v>
      </c>
      <c r="G593">
        <f>+G494</f>
        <v>0</v>
      </c>
      <c r="H593">
        <f>+H494</f>
        <v>0</v>
      </c>
      <c r="I593">
        <f>+F593+G593+H593</f>
        <v>0</v>
      </c>
    </row>
    <row r="594" spans="5:9" ht="12.75">
      <c r="E594">
        <f>+E495</f>
        <v>0</v>
      </c>
      <c r="F594">
        <f t="shared" si="44"/>
        <v>0</v>
      </c>
      <c r="G594">
        <f>+G495</f>
        <v>0</v>
      </c>
      <c r="H594">
        <f>+H495</f>
        <v>0</v>
      </c>
      <c r="I594">
        <f t="shared" si="46"/>
        <v>0</v>
      </c>
    </row>
    <row r="595" spans="4:9" ht="12.75">
      <c r="D595">
        <f>+D585+SUM(D589:D594)</f>
        <v>0</v>
      </c>
      <c r="E595">
        <f>+E585+SUM(E588:E594)</f>
        <v>0</v>
      </c>
      <c r="F595">
        <f>+F585+SUM(F588:F594)</f>
        <v>0</v>
      </c>
      <c r="G595">
        <f>+G585+SUM(G588:G594)</f>
        <v>0</v>
      </c>
      <c r="H595">
        <f>+H585+SUM(H588:H594)</f>
        <v>0</v>
      </c>
      <c r="I595">
        <f>+I585+SUM(I588:I594)</f>
        <v>0</v>
      </c>
    </row>
    <row r="596" spans="5:11" ht="12.75">
      <c r="E596">
        <f>+E595-(E557+E564)</f>
        <v>0</v>
      </c>
      <c r="F596" t="e">
        <f>+F595-(F557+F564)</f>
        <v>#REF!</v>
      </c>
      <c r="G596">
        <f>+G595-(G557+G564)</f>
        <v>0</v>
      </c>
      <c r="H596">
        <f>+H595-(H557+H564)</f>
        <v>0</v>
      </c>
      <c r="K596" t="s">
        <v>585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F21"/>
  <sheetViews>
    <sheetView workbookViewId="0" topLeftCell="A1">
      <selection activeCell="A1" sqref="A1"/>
    </sheetView>
  </sheetViews>
  <sheetFormatPr defaultColWidth="9.140625" defaultRowHeight="12.75"/>
  <sheetData>
    <row r="7" ht="12.75">
      <c r="B7" t="s">
        <v>586</v>
      </c>
    </row>
    <row r="12" spans="1:2" ht="12.75">
      <c r="A12" t="s">
        <v>3</v>
      </c>
      <c r="B12" t="s">
        <v>587</v>
      </c>
    </row>
    <row r="14" ht="12.75">
      <c r="B14" t="s">
        <v>588</v>
      </c>
    </row>
    <row r="15" ht="12.75">
      <c r="C15" t="s">
        <v>589</v>
      </c>
    </row>
    <row r="16" spans="3:6" ht="12.75">
      <c r="C16" t="s">
        <v>590</v>
      </c>
      <c r="E16">
        <f>E15*0.142</f>
        <v>0</v>
      </c>
      <c r="F16">
        <f>+E16</f>
        <v>0</v>
      </c>
    </row>
    <row r="21" spans="2:6" ht="12.75">
      <c r="B21" t="s">
        <v>591</v>
      </c>
      <c r="F21">
        <f>+F12+F16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592</v>
      </c>
    </row>
    <row r="4" ht="12.75">
      <c r="A4" t="s">
        <v>593</v>
      </c>
    </row>
    <row r="6" ht="12.75">
      <c r="A6" t="s">
        <v>594</v>
      </c>
    </row>
    <row r="8" ht="12.75">
      <c r="A8" t="s">
        <v>595</v>
      </c>
    </row>
    <row r="9" spans="1:2" ht="12.75">
      <c r="A9" t="s">
        <v>596</v>
      </c>
      <c r="B9">
        <v>0.0539</v>
      </c>
    </row>
    <row r="10" spans="1:2" ht="12.75">
      <c r="A10" t="s">
        <v>597</v>
      </c>
      <c r="B10">
        <v>0.56</v>
      </c>
    </row>
    <row r="11" spans="1:2" ht="12.75">
      <c r="A11" t="s">
        <v>598</v>
      </c>
      <c r="B11">
        <v>0.0246</v>
      </c>
    </row>
    <row r="12" spans="1:2" ht="12.75">
      <c r="A12" t="s">
        <v>599</v>
      </c>
      <c r="B12">
        <v>0.04</v>
      </c>
    </row>
    <row r="13" spans="1:2" ht="12.75">
      <c r="A13" t="s">
        <v>600</v>
      </c>
      <c r="B13">
        <v>0.4</v>
      </c>
    </row>
    <row r="16" ht="12.75">
      <c r="A16" t="s">
        <v>601</v>
      </c>
    </row>
    <row r="18" spans="1:2" ht="12.75">
      <c r="A18" t="s">
        <v>602</v>
      </c>
      <c r="B18">
        <f>B9</f>
        <v>0.0539</v>
      </c>
    </row>
    <row r="20" ht="12.75">
      <c r="A20" t="s">
        <v>603</v>
      </c>
    </row>
    <row r="22" spans="2:4" ht="12.75">
      <c r="B22" t="s">
        <v>604</v>
      </c>
      <c r="D22">
        <v>0.0958</v>
      </c>
    </row>
    <row r="25" spans="1:4" ht="12.75">
      <c r="A25" t="s">
        <v>593</v>
      </c>
      <c r="D25">
        <f>(B10*B18+B13*D22+B12*B11)</f>
        <v>0.06948800000000001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605</v>
      </c>
    </row>
    <row r="3" ht="12.75">
      <c r="C3" t="s">
        <v>605</v>
      </c>
    </row>
    <row r="5" ht="12.75">
      <c r="A5" t="s">
        <v>606</v>
      </c>
    </row>
    <row r="7" spans="1:9" ht="12.75">
      <c r="A7" t="s">
        <v>607</v>
      </c>
      <c r="B7" t="s">
        <v>608</v>
      </c>
      <c r="C7" t="s">
        <v>609</v>
      </c>
      <c r="D7" t="s">
        <v>610</v>
      </c>
      <c r="E7" t="s">
        <v>611</v>
      </c>
      <c r="F7" t="s">
        <v>612</v>
      </c>
      <c r="G7" t="s">
        <v>613</v>
      </c>
      <c r="H7" t="s">
        <v>614</v>
      </c>
      <c r="I7" t="s">
        <v>615</v>
      </c>
    </row>
    <row r="9" spans="1:9" ht="12.75">
      <c r="A9">
        <v>1</v>
      </c>
      <c r="I9">
        <f>F9/$F$13*H9</f>
        <v>0</v>
      </c>
    </row>
    <row r="10" spans="1:9" ht="12.75">
      <c r="A10">
        <v>2</v>
      </c>
      <c r="I10">
        <f>F10/$F$13*H10</f>
        <v>0</v>
      </c>
    </row>
    <row r="11" spans="1:9" ht="12.75">
      <c r="A11">
        <v>3</v>
      </c>
      <c r="I11">
        <f>F11/$F$13*H11</f>
        <v>0</v>
      </c>
    </row>
    <row r="12" spans="1:9" ht="12.75">
      <c r="A12">
        <f>IF(ISBLANK(B12),"",A11+1)</f>
      </c>
      <c r="I12">
        <f>IF(ISBLANK(D12),"",IF(D12="N",H12,IF(D12="Y",IF(YEAR(E12)&lt;2000,H12,IF(YEAR(E12)=2006,MIN(H12,#REF!),MIN(H12,#REF!))))))</f>
      </c>
    </row>
    <row r="13" spans="1:6" ht="12.75">
      <c r="A13" t="s">
        <v>531</v>
      </c>
      <c r="F13">
        <f>IF(SUM(F9:F12)=0,0.0001,SUM(F9:F12))</f>
        <v>0.0001</v>
      </c>
    </row>
    <row r="14" spans="1:8" ht="12.75">
      <c r="A14" t="s">
        <v>616</v>
      </c>
      <c r="H14">
        <f>SUMPRODUCT($F$9:$F$12,H9:H12)/$F$13</f>
        <v>0</v>
      </c>
    </row>
    <row r="16" ht="12.75">
      <c r="A16" t="s">
        <v>617</v>
      </c>
    </row>
    <row r="19" ht="12.75">
      <c r="A19" t="s">
        <v>618</v>
      </c>
    </row>
    <row r="20" ht="12.75">
      <c r="A20" t="s">
        <v>619</v>
      </c>
    </row>
    <row r="22" spans="1:4" ht="12.75">
      <c r="A22" t="s">
        <v>620</v>
      </c>
      <c r="D22">
        <f>SUM(D19:D20)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G27"/>
  <sheetViews>
    <sheetView workbookViewId="0" topLeftCell="A1">
      <selection activeCell="A1" sqref="A1"/>
    </sheetView>
  </sheetViews>
  <sheetFormatPr defaultColWidth="9.140625" defaultRowHeight="12.75"/>
  <sheetData>
    <row r="7" ht="12.75">
      <c r="B7" t="s">
        <v>621</v>
      </c>
    </row>
    <row r="11" spans="1:5" ht="12.75">
      <c r="A11" t="s">
        <v>3</v>
      </c>
      <c r="B11" t="s">
        <v>622</v>
      </c>
      <c r="D11" t="s">
        <v>623</v>
      </c>
      <c r="E11" t="s">
        <v>624</v>
      </c>
    </row>
    <row r="13" ht="12.75">
      <c r="C13" t="s">
        <v>625</v>
      </c>
    </row>
    <row r="14" spans="3:4" ht="12.75">
      <c r="C14" t="s">
        <v>626</v>
      </c>
      <c r="D14" t="s">
        <v>627</v>
      </c>
    </row>
    <row r="15" spans="3:7" ht="12.75">
      <c r="C15" t="s">
        <v>628</v>
      </c>
      <c r="D15" t="s">
        <v>629</v>
      </c>
      <c r="G15" t="s">
        <v>630</v>
      </c>
    </row>
    <row r="16" ht="12.75">
      <c r="C16" t="s">
        <v>631</v>
      </c>
    </row>
    <row r="17" ht="12.75">
      <c r="F17">
        <f>+F14-F15</f>
        <v>0</v>
      </c>
    </row>
    <row r="18" ht="12.75">
      <c r="C18" t="s">
        <v>632</v>
      </c>
    </row>
    <row r="19" spans="3:4" ht="12.75">
      <c r="C19" t="s">
        <v>633</v>
      </c>
      <c r="D19" t="s">
        <v>634</v>
      </c>
    </row>
    <row r="20" spans="3:5" ht="12.75">
      <c r="C20" t="s">
        <v>635</v>
      </c>
      <c r="D20" t="s">
        <v>636</v>
      </c>
      <c r="E20">
        <v>0.56</v>
      </c>
    </row>
    <row r="21" spans="3:6" ht="12.75">
      <c r="C21" t="s">
        <v>637</v>
      </c>
      <c r="D21" t="s">
        <v>636</v>
      </c>
      <c r="F21">
        <f>+E19*(E20*E21+E22*E23)</f>
        <v>0</v>
      </c>
    </row>
    <row r="22" spans="3:5" ht="12.75">
      <c r="C22" t="s">
        <v>635</v>
      </c>
      <c r="E22">
        <v>0.04</v>
      </c>
    </row>
    <row r="23" ht="12.75">
      <c r="C23" t="s">
        <v>638</v>
      </c>
    </row>
    <row r="24" spans="3:6" ht="12.75">
      <c r="C24" t="s">
        <v>639</v>
      </c>
      <c r="F24">
        <f>+F14-F15-F21</f>
        <v>0</v>
      </c>
    </row>
    <row r="26" spans="3:4" ht="12.75">
      <c r="C26" t="s">
        <v>640</v>
      </c>
      <c r="D26">
        <f>F15-D27</f>
        <v>0</v>
      </c>
    </row>
    <row r="27" ht="12.75">
      <c r="C27" t="s">
        <v>641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T25"/>
  <sheetViews>
    <sheetView workbookViewId="0" topLeftCell="A1">
      <selection activeCell="A1" sqref="A1"/>
    </sheetView>
  </sheetViews>
  <sheetFormatPr defaultColWidth="9.140625" defaultRowHeight="12.75"/>
  <sheetData>
    <row r="3" ht="12.75">
      <c r="B3" t="s">
        <v>642</v>
      </c>
    </row>
    <row r="8" ht="12.75">
      <c r="A8" t="s">
        <v>3</v>
      </c>
    </row>
    <row r="10" ht="12.75">
      <c r="E10" t="s">
        <v>6</v>
      </c>
    </row>
    <row r="11" spans="4:5" ht="12.75">
      <c r="D11" t="s">
        <v>643</v>
      </c>
      <c r="E11">
        <v>3722530</v>
      </c>
    </row>
    <row r="13" ht="12.75">
      <c r="D13" t="s">
        <v>644</v>
      </c>
    </row>
    <row r="14" ht="12.75">
      <c r="D14" t="s">
        <v>645</v>
      </c>
    </row>
    <row r="15" spans="4:20" ht="12.75">
      <c r="D15" t="s">
        <v>646</v>
      </c>
      <c r="G15">
        <f aca="true" t="shared" si="0" ref="G15:T15">+$E$21</f>
        <v>2000000</v>
      </c>
      <c r="H15">
        <f t="shared" si="0"/>
        <v>2000000</v>
      </c>
      <c r="I15">
        <f t="shared" si="0"/>
        <v>2000000</v>
      </c>
      <c r="J15">
        <f t="shared" si="0"/>
        <v>2000000</v>
      </c>
      <c r="K15">
        <f t="shared" si="0"/>
        <v>2000000</v>
      </c>
      <c r="L15">
        <f t="shared" si="0"/>
        <v>2000000</v>
      </c>
      <c r="M15">
        <f t="shared" si="0"/>
        <v>2000000</v>
      </c>
      <c r="N15">
        <f t="shared" si="0"/>
        <v>2000000</v>
      </c>
      <c r="O15">
        <f t="shared" si="0"/>
        <v>2000000</v>
      </c>
      <c r="P15">
        <f t="shared" si="0"/>
        <v>2000000</v>
      </c>
      <c r="Q15">
        <f t="shared" si="0"/>
        <v>2000000</v>
      </c>
      <c r="R15">
        <f t="shared" si="0"/>
        <v>2000000</v>
      </c>
      <c r="S15">
        <f t="shared" si="0"/>
        <v>2000000</v>
      </c>
      <c r="T15">
        <f t="shared" si="0"/>
        <v>2000000</v>
      </c>
    </row>
    <row r="16" spans="4:20" ht="12.75">
      <c r="D16" t="s">
        <v>647</v>
      </c>
      <c r="G16">
        <f aca="true" t="shared" si="1" ref="G16:T16">+(F15+F16)*$E$22</f>
        <v>0</v>
      </c>
      <c r="H16">
        <f t="shared" si="1"/>
        <v>600000</v>
      </c>
      <c r="I16">
        <f t="shared" si="1"/>
        <v>780000</v>
      </c>
      <c r="J16">
        <f t="shared" si="1"/>
        <v>834000</v>
      </c>
      <c r="K16">
        <f t="shared" si="1"/>
        <v>850200</v>
      </c>
      <c r="L16">
        <f t="shared" si="1"/>
        <v>855060</v>
      </c>
      <c r="M16">
        <f t="shared" si="1"/>
        <v>856518</v>
      </c>
      <c r="N16">
        <f t="shared" si="1"/>
        <v>856955.4</v>
      </c>
      <c r="O16">
        <f t="shared" si="1"/>
        <v>857086.62</v>
      </c>
      <c r="P16">
        <f t="shared" si="1"/>
        <v>857125.986</v>
      </c>
      <c r="Q16">
        <f t="shared" si="1"/>
        <v>857137.7958</v>
      </c>
      <c r="R16">
        <f t="shared" si="1"/>
        <v>857141.3387399999</v>
      </c>
      <c r="S16">
        <f t="shared" si="1"/>
        <v>857142.401622</v>
      </c>
      <c r="T16">
        <f t="shared" si="1"/>
        <v>857142.7204866001</v>
      </c>
    </row>
    <row r="17" spans="4:20" ht="12.75">
      <c r="D17" t="s">
        <v>648</v>
      </c>
      <c r="F17">
        <f aca="true" t="shared" si="2" ref="F17:T17">+F14+F15+F16</f>
        <v>0</v>
      </c>
      <c r="G17">
        <f t="shared" si="2"/>
        <v>2000000</v>
      </c>
      <c r="H17">
        <f t="shared" si="2"/>
        <v>2600000</v>
      </c>
      <c r="I17">
        <f t="shared" si="2"/>
        <v>2780000</v>
      </c>
      <c r="J17">
        <f t="shared" si="2"/>
        <v>2834000</v>
      </c>
      <c r="K17">
        <f t="shared" si="2"/>
        <v>2850200</v>
      </c>
      <c r="L17">
        <f t="shared" si="2"/>
        <v>2855060</v>
      </c>
      <c r="M17">
        <f t="shared" si="2"/>
        <v>2856518</v>
      </c>
      <c r="N17">
        <f t="shared" si="2"/>
        <v>2856955.4</v>
      </c>
      <c r="O17">
        <f t="shared" si="2"/>
        <v>2857086.62</v>
      </c>
      <c r="P17">
        <f t="shared" si="2"/>
        <v>2857125.986</v>
      </c>
      <c r="Q17">
        <f t="shared" si="2"/>
        <v>2857137.7958</v>
      </c>
      <c r="R17">
        <f t="shared" si="2"/>
        <v>2857141.33874</v>
      </c>
      <c r="S17">
        <f t="shared" si="2"/>
        <v>2857142.401622</v>
      </c>
      <c r="T17">
        <f t="shared" si="2"/>
        <v>2857142.7204866</v>
      </c>
    </row>
    <row r="18" ht="12.75">
      <c r="D18" t="s">
        <v>649</v>
      </c>
    </row>
    <row r="19" spans="4:20" ht="12.75">
      <c r="D19" t="s">
        <v>650</v>
      </c>
      <c r="F19">
        <f aca="true" t="shared" si="3" ref="F19:T19">+F17+F18</f>
        <v>0</v>
      </c>
      <c r="G19">
        <f t="shared" si="3"/>
        <v>2000000</v>
      </c>
      <c r="H19">
        <f t="shared" si="3"/>
        <v>2600000</v>
      </c>
      <c r="I19">
        <f t="shared" si="3"/>
        <v>2780000</v>
      </c>
      <c r="J19">
        <f t="shared" si="3"/>
        <v>2834000</v>
      </c>
      <c r="K19">
        <f t="shared" si="3"/>
        <v>2850200</v>
      </c>
      <c r="L19">
        <f t="shared" si="3"/>
        <v>2855060</v>
      </c>
      <c r="M19">
        <f t="shared" si="3"/>
        <v>2856518</v>
      </c>
      <c r="N19">
        <f t="shared" si="3"/>
        <v>2856955.4</v>
      </c>
      <c r="O19">
        <f t="shared" si="3"/>
        <v>2857086.62</v>
      </c>
      <c r="P19">
        <f t="shared" si="3"/>
        <v>2857125.986</v>
      </c>
      <c r="Q19">
        <f t="shared" si="3"/>
        <v>2857137.7958</v>
      </c>
      <c r="R19">
        <f t="shared" si="3"/>
        <v>2857141.33874</v>
      </c>
      <c r="S19">
        <f t="shared" si="3"/>
        <v>2857142.401622</v>
      </c>
      <c r="T19">
        <f t="shared" si="3"/>
        <v>2857142.7204866</v>
      </c>
    </row>
    <row r="20" ht="12.75">
      <c r="E20" t="s">
        <v>651</v>
      </c>
    </row>
    <row r="21" spans="4:20" ht="12.75">
      <c r="D21" t="s">
        <v>652</v>
      </c>
      <c r="E21">
        <v>2000000</v>
      </c>
      <c r="G21">
        <f aca="true" t="shared" si="4" ref="G21:T21">-$E$21</f>
        <v>-2000000</v>
      </c>
      <c r="H21">
        <f t="shared" si="4"/>
        <v>-2000000</v>
      </c>
      <c r="I21">
        <f t="shared" si="4"/>
        <v>-2000000</v>
      </c>
      <c r="J21">
        <f t="shared" si="4"/>
        <v>-2000000</v>
      </c>
      <c r="K21">
        <f t="shared" si="4"/>
        <v>-2000000</v>
      </c>
      <c r="L21">
        <f t="shared" si="4"/>
        <v>-2000000</v>
      </c>
      <c r="M21">
        <f t="shared" si="4"/>
        <v>-2000000</v>
      </c>
      <c r="N21">
        <f t="shared" si="4"/>
        <v>-2000000</v>
      </c>
      <c r="O21">
        <f t="shared" si="4"/>
        <v>-2000000</v>
      </c>
      <c r="P21">
        <f t="shared" si="4"/>
        <v>-2000000</v>
      </c>
      <c r="Q21">
        <f t="shared" si="4"/>
        <v>-2000000</v>
      </c>
      <c r="R21">
        <f t="shared" si="4"/>
        <v>-2000000</v>
      </c>
      <c r="S21">
        <f t="shared" si="4"/>
        <v>-2000000</v>
      </c>
      <c r="T21">
        <f t="shared" si="4"/>
        <v>-2000000</v>
      </c>
    </row>
    <row r="22" spans="4:20" ht="12.75">
      <c r="D22" t="s">
        <v>653</v>
      </c>
      <c r="E22">
        <v>0.3</v>
      </c>
      <c r="G22">
        <f aca="true" t="shared" si="5" ref="G22:T22">-G16</f>
        <v>0</v>
      </c>
      <c r="H22">
        <f t="shared" si="5"/>
        <v>-600000</v>
      </c>
      <c r="I22">
        <f t="shared" si="5"/>
        <v>-780000</v>
      </c>
      <c r="J22">
        <f t="shared" si="5"/>
        <v>-834000</v>
      </c>
      <c r="K22">
        <f t="shared" si="5"/>
        <v>-850200</v>
      </c>
      <c r="L22">
        <f t="shared" si="5"/>
        <v>-855060</v>
      </c>
      <c r="M22">
        <f t="shared" si="5"/>
        <v>-856518</v>
      </c>
      <c r="N22">
        <f t="shared" si="5"/>
        <v>-856955.4</v>
      </c>
      <c r="O22">
        <f t="shared" si="5"/>
        <v>-857086.62</v>
      </c>
      <c r="P22">
        <f t="shared" si="5"/>
        <v>-857125.986</v>
      </c>
      <c r="Q22">
        <f t="shared" si="5"/>
        <v>-857137.7958</v>
      </c>
      <c r="R22">
        <f t="shared" si="5"/>
        <v>-857141.3387399999</v>
      </c>
      <c r="S22">
        <f t="shared" si="5"/>
        <v>-857142.401622</v>
      </c>
      <c r="T22">
        <f t="shared" si="5"/>
        <v>-857142.7204866001</v>
      </c>
    </row>
    <row r="23" spans="4:20" ht="12.75">
      <c r="D23" t="s">
        <v>654</v>
      </c>
      <c r="G23">
        <f aca="true" t="shared" si="6" ref="G23:T23">+G21+G22</f>
        <v>-2000000</v>
      </c>
      <c r="H23">
        <f t="shared" si="6"/>
        <v>-2600000</v>
      </c>
      <c r="I23">
        <f t="shared" si="6"/>
        <v>-2780000</v>
      </c>
      <c r="J23">
        <f t="shared" si="6"/>
        <v>-2834000</v>
      </c>
      <c r="K23">
        <f t="shared" si="6"/>
        <v>-2850200</v>
      </c>
      <c r="L23">
        <f t="shared" si="6"/>
        <v>-2855060</v>
      </c>
      <c r="M23">
        <f t="shared" si="6"/>
        <v>-2856518</v>
      </c>
      <c r="N23">
        <f t="shared" si="6"/>
        <v>-2856955.4</v>
      </c>
      <c r="O23">
        <f t="shared" si="6"/>
        <v>-2857086.62</v>
      </c>
      <c r="P23">
        <f t="shared" si="6"/>
        <v>-2857125.986</v>
      </c>
      <c r="Q23">
        <f t="shared" si="6"/>
        <v>-2857137.7958</v>
      </c>
      <c r="R23">
        <f t="shared" si="6"/>
        <v>-2857141.33874</v>
      </c>
      <c r="S23">
        <f t="shared" si="6"/>
        <v>-2857142.401622</v>
      </c>
      <c r="T23">
        <f t="shared" si="6"/>
        <v>-2857142.7204866</v>
      </c>
    </row>
    <row r="25" spans="4:20" ht="12.75">
      <c r="D25" t="s">
        <v>655</v>
      </c>
      <c r="F25">
        <f aca="true" t="shared" si="7" ref="F25:T25">+F19+F23</f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  <c r="M25">
        <f t="shared" si="7"/>
        <v>0</v>
      </c>
      <c r="N25">
        <f t="shared" si="7"/>
        <v>0</v>
      </c>
      <c r="O25">
        <f t="shared" si="7"/>
        <v>0</v>
      </c>
      <c r="P25">
        <f t="shared" si="7"/>
        <v>0</v>
      </c>
      <c r="Q25">
        <f t="shared" si="7"/>
        <v>0</v>
      </c>
      <c r="R25">
        <f t="shared" si="7"/>
        <v>0</v>
      </c>
      <c r="S25">
        <f t="shared" si="7"/>
        <v>0</v>
      </c>
      <c r="T25">
        <f t="shared" si="7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9.140625" defaultRowHeight="12.75"/>
  <sheetData>
    <row r="3" ht="12.75">
      <c r="B3" t="s">
        <v>656</v>
      </c>
    </row>
    <row r="4" ht="12.75">
      <c r="B4" t="s">
        <v>657</v>
      </c>
    </row>
    <row r="8" spans="1:6" ht="12.75">
      <c r="A8" t="s">
        <v>3</v>
      </c>
      <c r="E8" t="s">
        <v>6</v>
      </c>
      <c r="F8" t="s">
        <v>6</v>
      </c>
    </row>
    <row r="9" ht="12.75">
      <c r="D9" t="s">
        <v>658</v>
      </c>
    </row>
    <row r="10" ht="12.75">
      <c r="D10" t="s">
        <v>659</v>
      </c>
    </row>
    <row r="11" spans="4:6" ht="12.75">
      <c r="D11" t="s">
        <v>660</v>
      </c>
      <c r="F11">
        <f>+E10*E9</f>
        <v>0</v>
      </c>
    </row>
    <row r="13" spans="4:9" ht="12.75">
      <c r="D13" t="s">
        <v>661</v>
      </c>
      <c r="H13" t="s">
        <v>0</v>
      </c>
      <c r="I13" t="s">
        <v>0</v>
      </c>
    </row>
    <row r="15" spans="4:6" ht="12.75">
      <c r="D15" t="s">
        <v>662</v>
      </c>
      <c r="F15">
        <f>SUM(F11:F14)</f>
        <v>0</v>
      </c>
    </row>
    <row r="17" ht="12.75">
      <c r="D17" t="s">
        <v>663</v>
      </c>
    </row>
    <row r="18" spans="4:6" ht="12.75">
      <c r="D18" t="s">
        <v>664</v>
      </c>
      <c r="F18">
        <f>+F15+F17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serraoje</cp:lastModifiedBy>
  <dcterms:created xsi:type="dcterms:W3CDTF">2011-06-17T20:13:36Z</dcterms:created>
  <dcterms:modified xsi:type="dcterms:W3CDTF">2011-06-17T20:13:36Z</dcterms:modified>
  <cp:category/>
  <cp:version/>
  <cp:contentType/>
  <cp:contentStatus/>
</cp:coreProperties>
</file>