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firstSheet="6" activeTab="10"/>
  </bookViews>
  <sheets>
    <sheet name="Residential" sheetId="1" r:id="rId1"/>
    <sheet name="Residential nonRPP" sheetId="2" r:id="rId2"/>
    <sheet name="GS &lt; 50 kW" sheetId="3" r:id="rId3"/>
    <sheet name="GS &lt; 50 kW nonRPP" sheetId="4" r:id="rId4"/>
    <sheet name="GS &gt; 50 &lt; 1500 kW " sheetId="5" r:id="rId5"/>
    <sheet name="GS &gt; 50 &lt; 1500 kW non RPP" sheetId="6" r:id="rId6"/>
    <sheet name="GS &gt; 1500 kW  " sheetId="7" r:id="rId7"/>
    <sheet name="Large Use " sheetId="8" r:id="rId8"/>
    <sheet name="UMSL" sheetId="9" r:id="rId9"/>
    <sheet name="Sentinel" sheetId="10" r:id="rId10"/>
    <sheet name="Streetlighting nonRPP" sheetId="11" r:id="rId11"/>
  </sheets>
  <definedNames>
    <definedName name="_xlnm.Print_Area" localSheetId="2">'GS &lt; 50 kW'!$A$1:$Q$47</definedName>
    <definedName name="_xlnm.Print_Area" localSheetId="3">'GS &lt; 50 kW nonRPP'!$A$1:$Q$47</definedName>
    <definedName name="_xlnm.Print_Area" localSheetId="6">'GS &gt; 1500 kW  '!$A$1:$Q$47</definedName>
    <definedName name="_xlnm.Print_Area" localSheetId="4">'GS &gt; 50 &lt; 1500 kW '!$A$1:$Q$47</definedName>
    <definedName name="_xlnm.Print_Area" localSheetId="5">'GS &gt; 50 &lt; 1500 kW non RPP'!$A$1:$Q$47</definedName>
    <definedName name="_xlnm.Print_Area" localSheetId="7">'Large Use '!$A$1:$Q$47</definedName>
    <definedName name="_xlnm.Print_Area" localSheetId="0">'Residential'!$A$1:$Q$47</definedName>
    <definedName name="_xlnm.Print_Area" localSheetId="1">'Residential nonRPP'!$A$1:$Q$47</definedName>
    <definedName name="_xlnm.Print_Area" localSheetId="9">'Sentinel'!$A$1:$Q$47</definedName>
    <definedName name="_xlnm.Print_Area" localSheetId="10">'Streetlighting nonRPP'!$A$1:$Q$47</definedName>
    <definedName name="_xlnm.Print_Area" localSheetId="8">'UMSL'!$A$1:$Q$47</definedName>
  </definedNames>
  <calcPr fullCalcOnLoad="1"/>
</workbook>
</file>

<file path=xl/sharedStrings.xml><?xml version="1.0" encoding="utf-8"?>
<sst xmlns="http://schemas.openxmlformats.org/spreadsheetml/2006/main" count="723" uniqueCount="58">
  <si>
    <t>monthly</t>
  </si>
  <si>
    <t>Customer Class:</t>
  </si>
  <si>
    <t>per kWh</t>
  </si>
  <si>
    <t>Consumption</t>
  </si>
  <si>
    <t xml:space="preserve"> kWh</t>
  </si>
  <si>
    <t>per kW</t>
  </si>
  <si>
    <t>Current Board-Approved</t>
  </si>
  <si>
    <t>Proposed</t>
  </si>
  <si>
    <t>Impact</t>
  </si>
  <si>
    <t>Charge Unit</t>
  </si>
  <si>
    <t>Rate</t>
  </si>
  <si>
    <t>Volume</t>
  </si>
  <si>
    <t>Charge</t>
  </si>
  <si>
    <t>$ Change</t>
  </si>
  <si>
    <t>% Change</t>
  </si>
  <si>
    <t>($)</t>
  </si>
  <si>
    <t>Monthly Service Charge</t>
  </si>
  <si>
    <t>Smart Meter Rate Adder</t>
  </si>
  <si>
    <t>Service Charge Rate Adder(s)</t>
  </si>
  <si>
    <t>Service Charge Rate Rider(s)</t>
  </si>
  <si>
    <t>Distribution Volumetric Rate</t>
  </si>
  <si>
    <t>Low Voltage Rate Adder</t>
  </si>
  <si>
    <t>Volumetric Rate Adder(s)</t>
  </si>
  <si>
    <t>Volumetric Rate Rider(s)</t>
  </si>
  <si>
    <t>Smart Meter Disposition Rider</t>
  </si>
  <si>
    <t>LRAM &amp; SSM Rate Rider</t>
  </si>
  <si>
    <t>Deferral/Variance Account Disposition Rate Rider</t>
  </si>
  <si>
    <t>Sub-Total A - Distribution</t>
  </si>
  <si>
    <t>RTSR - Network</t>
  </si>
  <si>
    <t>RTSR - Line and Transformation Connection</t>
  </si>
  <si>
    <t>Sub-Total B - Delivery (including Sub-Total A)</t>
  </si>
  <si>
    <t>Wholesale Market Service Charge (WMSC)</t>
  </si>
  <si>
    <t>Rural and Remote Rate Protection (RRRP)</t>
  </si>
  <si>
    <t>Special Purpose Charge</t>
  </si>
  <si>
    <t>Standard Supply Service Charge</t>
  </si>
  <si>
    <t>Debt Retirement Charge (DRC)</t>
  </si>
  <si>
    <t>Energy</t>
  </si>
  <si>
    <t>Total Bill (before Taxes)</t>
  </si>
  <si>
    <t>HST</t>
  </si>
  <si>
    <t>Total Bill (including Sub-total B)</t>
  </si>
  <si>
    <t>Loss Factor (%)</t>
  </si>
  <si>
    <t>Notes:</t>
  </si>
  <si>
    <t>Residential</t>
  </si>
  <si>
    <t xml:space="preserve">               First tier energy price used.</t>
  </si>
  <si>
    <t xml:space="preserve"> kW</t>
  </si>
  <si>
    <t>kWh</t>
  </si>
  <si>
    <t>General Service &gt; 1,500 kW</t>
  </si>
  <si>
    <t>Large Use</t>
  </si>
  <si>
    <t>Unmetered Scattered Load</t>
  </si>
  <si>
    <t>Sentinel</t>
  </si>
  <si>
    <t>Streetlighting</t>
  </si>
  <si>
    <t>GA Variance Account</t>
  </si>
  <si>
    <t>GA Rate Rider</t>
  </si>
  <si>
    <t>Residential non RPP</t>
  </si>
  <si>
    <t>General Service &lt; 50 kW non RPP</t>
  </si>
  <si>
    <t>General Service &gt; 50 &lt;1,500 kW non RPP</t>
  </si>
  <si>
    <t>General Service &gt; 50 &lt;1,500 kW RPP</t>
  </si>
  <si>
    <t>General Service &lt; 50 kW RPP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</si>
</sst>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00_-;\-&quot;$&quot;* #,##0.0000_-;_-&quot;$&quot;* &quot;-&quot;??_-;_-@_-"/>
    <numFmt numFmtId="165" formatCode="_-&quot;$&quot;* #,##0.0000000_-;\-&quot;$&quot;* #,##0.0000000_-;_-&quot;$&quot;* &quot;-&quot;??_-;_-@_-"/>
    <numFmt numFmtId="166" formatCode="_-&quot;$&quot;* #,##0.00000_-;\-&quot;$&quot;* #,##0.00000_-;_-&quot;$&quot;* &quot;-&quot;??_-;_-@_-"/>
  </numFmts>
  <fonts count="21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4" borderId="1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 quotePrefix="1">
      <alignment horizontal="center"/>
      <protection/>
    </xf>
    <xf numFmtId="0" fontId="2" fillId="0" borderId="15" xfId="0" applyFont="1" applyBorder="1" applyAlignment="1" applyProtection="1" quotePrefix="1">
      <alignment horizontal="center"/>
      <protection/>
    </xf>
    <xf numFmtId="0" fontId="0" fillId="0" borderId="0" xfId="0" applyAlignment="1" applyProtection="1">
      <alignment vertical="top"/>
      <protection/>
    </xf>
    <xf numFmtId="0" fontId="0" fillId="22" borderId="0" xfId="0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/>
    </xf>
    <xf numFmtId="164" fontId="0" fillId="4" borderId="16" xfId="44" applyNumberFormat="1" applyFill="1" applyBorder="1" applyAlignment="1" applyProtection="1">
      <alignment vertical="top"/>
      <protection locked="0"/>
    </xf>
    <xf numFmtId="0" fontId="0" fillId="0" borderId="16" xfId="0" applyFill="1" applyBorder="1" applyAlignment="1" applyProtection="1">
      <alignment vertical="top"/>
      <protection/>
    </xf>
    <xf numFmtId="44" fontId="0" fillId="0" borderId="12" xfId="44" applyBorder="1" applyAlignment="1" applyProtection="1">
      <alignment vertical="top"/>
      <protection/>
    </xf>
    <xf numFmtId="0" fontId="0" fillId="0" borderId="12" xfId="0" applyFill="1" applyBorder="1" applyAlignment="1" applyProtection="1">
      <alignment vertical="top"/>
      <protection/>
    </xf>
    <xf numFmtId="44" fontId="0" fillId="0" borderId="16" xfId="0" applyNumberFormat="1" applyBorder="1" applyAlignment="1" applyProtection="1">
      <alignment vertical="top"/>
      <protection/>
    </xf>
    <xf numFmtId="10" fontId="0" fillId="0" borderId="12" xfId="57" applyNumberFormat="1" applyBorder="1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0" fillId="4" borderId="0" xfId="0" applyFill="1" applyAlignment="1" applyProtection="1">
      <alignment vertical="top"/>
      <protection locked="0"/>
    </xf>
    <xf numFmtId="0" fontId="0" fillId="4" borderId="16" xfId="0" applyFill="1" applyBorder="1" applyAlignment="1" applyProtection="1">
      <alignment vertical="top"/>
      <protection locked="0"/>
    </xf>
    <xf numFmtId="0" fontId="0" fillId="4" borderId="12" xfId="0" applyFill="1" applyBorder="1" applyAlignment="1" applyProtection="1">
      <alignment vertical="top"/>
      <protection locked="0"/>
    </xf>
    <xf numFmtId="0" fontId="0" fillId="0" borderId="0" xfId="0" applyFill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44" fontId="2" fillId="0" borderId="19" xfId="0" applyNumberFormat="1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44" fontId="2" fillId="0" borderId="17" xfId="0" applyNumberFormat="1" applyFont="1" applyBorder="1" applyAlignment="1" applyProtection="1">
      <alignment/>
      <protection/>
    </xf>
    <xf numFmtId="10" fontId="2" fillId="0" borderId="19" xfId="57" applyNumberFormat="1" applyFont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22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/>
    </xf>
    <xf numFmtId="164" fontId="0" fillId="4" borderId="16" xfId="44" applyNumberForma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/>
    </xf>
    <xf numFmtId="44" fontId="0" fillId="0" borderId="12" xfId="44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44" fontId="0" fillId="0" borderId="16" xfId="0" applyNumberFormat="1" applyBorder="1" applyAlignment="1" applyProtection="1">
      <alignment vertical="center"/>
      <protection/>
    </xf>
    <xf numFmtId="10" fontId="0" fillId="0" borderId="12" xfId="57" applyNumberFormat="1" applyBorder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Alignment="1" applyProtection="1">
      <alignment vertical="top" wrapText="1"/>
      <protection/>
    </xf>
    <xf numFmtId="0" fontId="0" fillId="0" borderId="17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44" fontId="2" fillId="0" borderId="19" xfId="0" applyNumberFormat="1" applyFont="1" applyBorder="1" applyAlignment="1" applyProtection="1">
      <alignment vertical="top"/>
      <protection/>
    </xf>
    <xf numFmtId="0" fontId="2" fillId="0" borderId="0" xfId="0" applyFont="1" applyAlignment="1" applyProtection="1">
      <alignment vertical="top"/>
      <protection/>
    </xf>
    <xf numFmtId="0" fontId="2" fillId="0" borderId="17" xfId="0" applyFont="1" applyBorder="1" applyAlignment="1" applyProtection="1">
      <alignment vertical="top"/>
      <protection/>
    </xf>
    <xf numFmtId="0" fontId="2" fillId="0" borderId="20" xfId="0" applyFont="1" applyBorder="1" applyAlignment="1" applyProtection="1">
      <alignment vertical="top"/>
      <protection/>
    </xf>
    <xf numFmtId="44" fontId="2" fillId="0" borderId="17" xfId="0" applyNumberFormat="1" applyFont="1" applyBorder="1" applyAlignment="1" applyProtection="1">
      <alignment vertical="top"/>
      <protection/>
    </xf>
    <xf numFmtId="10" fontId="2" fillId="0" borderId="19" xfId="57" applyNumberFormat="1" applyFont="1" applyBorder="1" applyAlignment="1" applyProtection="1">
      <alignment vertical="top"/>
      <protection/>
    </xf>
    <xf numFmtId="165" fontId="0" fillId="4" borderId="16" xfId="44" applyNumberFormat="1" applyFill="1" applyBorder="1" applyAlignment="1" applyProtection="1">
      <alignment vertical="top"/>
      <protection locked="0"/>
    </xf>
    <xf numFmtId="0" fontId="0" fillId="4" borderId="0" xfId="0" applyFill="1" applyAlignment="1" applyProtection="1">
      <alignment vertical="top"/>
      <protection/>
    </xf>
    <xf numFmtId="0" fontId="0" fillId="4" borderId="16" xfId="0" applyFill="1" applyBorder="1" applyAlignment="1" applyProtection="1">
      <alignment vertical="top"/>
      <protection/>
    </xf>
    <xf numFmtId="0" fontId="0" fillId="4" borderId="12" xfId="0" applyFill="1" applyBorder="1" applyAlignment="1" applyProtection="1">
      <alignment vertical="top"/>
      <protection/>
    </xf>
    <xf numFmtId="0" fontId="2" fillId="0" borderId="0" xfId="0" applyFont="1" applyFill="1" applyAlignment="1" applyProtection="1">
      <alignment vertical="top"/>
      <protection/>
    </xf>
    <xf numFmtId="9" fontId="0" fillId="0" borderId="17" xfId="0" applyNumberFormat="1" applyBorder="1" applyAlignment="1" applyProtection="1">
      <alignment vertical="top"/>
      <protection/>
    </xf>
    <xf numFmtId="9" fontId="0" fillId="0" borderId="18" xfId="0" applyNumberFormat="1" applyBorder="1" applyAlignment="1" applyProtection="1">
      <alignment vertical="top"/>
      <protection/>
    </xf>
    <xf numFmtId="9" fontId="2" fillId="0" borderId="17" xfId="0" applyNumberFormat="1" applyFont="1" applyBorder="1" applyAlignment="1" applyProtection="1">
      <alignment vertical="top"/>
      <protection/>
    </xf>
    <xf numFmtId="9" fontId="2" fillId="0" borderId="20" xfId="0" applyNumberFormat="1" applyFont="1" applyBorder="1" applyAlignment="1" applyProtection="1">
      <alignment vertical="top"/>
      <protection/>
    </xf>
    <xf numFmtId="9" fontId="0" fillId="4" borderId="16" xfId="0" applyNumberFormat="1" applyFill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/>
      <protection/>
    </xf>
    <xf numFmtId="44" fontId="0" fillId="0" borderId="12" xfId="0" applyNumberFormat="1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10" fontId="0" fillId="4" borderId="10" xfId="57" applyNumberFormat="1" applyFill="1" applyBorder="1" applyAlignment="1" applyProtection="1">
      <alignment/>
      <protection locked="0"/>
    </xf>
    <xf numFmtId="10" fontId="0" fillId="4" borderId="10" xfId="57" applyNumberFormat="1" applyFont="1" applyFill="1" applyBorder="1" applyAlignment="1" applyProtection="1">
      <alignment/>
      <protection locked="0"/>
    </xf>
    <xf numFmtId="44" fontId="0" fillId="4" borderId="16" xfId="44" applyNumberFormat="1" applyFill="1" applyBorder="1" applyAlignment="1" applyProtection="1">
      <alignment vertical="top"/>
      <protection locked="0"/>
    </xf>
    <xf numFmtId="166" fontId="0" fillId="4" borderId="16" xfId="44" applyNumberFormat="1" applyFill="1" applyBorder="1" applyAlignment="1" applyProtection="1">
      <alignment vertical="top"/>
      <protection locked="0"/>
    </xf>
    <xf numFmtId="0" fontId="0" fillId="4" borderId="0" xfId="0" applyFont="1" applyFill="1" applyAlignment="1" applyProtection="1">
      <alignment vertical="top"/>
      <protection locked="0"/>
    </xf>
    <xf numFmtId="0" fontId="0" fillId="4" borderId="21" xfId="0" applyFill="1" applyBorder="1" applyAlignment="1" applyProtection="1">
      <alignment vertical="top" wrapText="1"/>
      <protection locked="0"/>
    </xf>
    <xf numFmtId="0" fontId="0" fillId="4" borderId="22" xfId="0" applyFill="1" applyBorder="1" applyAlignment="1" applyProtection="1">
      <alignment vertical="top" wrapText="1"/>
      <protection locked="0"/>
    </xf>
    <xf numFmtId="0" fontId="0" fillId="4" borderId="13" xfId="0" applyFill="1" applyBorder="1" applyAlignment="1" applyProtection="1">
      <alignment vertical="top" wrapText="1"/>
      <protection locked="0"/>
    </xf>
    <xf numFmtId="0" fontId="0" fillId="4" borderId="23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12" xfId="0" applyFill="1" applyBorder="1" applyAlignment="1" applyProtection="1">
      <alignment vertical="top" wrapText="1"/>
      <protection locked="0"/>
    </xf>
    <xf numFmtId="0" fontId="0" fillId="4" borderId="24" xfId="0" applyFill="1" applyBorder="1" applyAlignment="1" applyProtection="1">
      <alignment vertical="top" wrapText="1"/>
      <protection locked="0"/>
    </xf>
    <xf numFmtId="0" fontId="0" fillId="4" borderId="25" xfId="0" applyFill="1" applyBorder="1" applyAlignment="1" applyProtection="1">
      <alignment vertical="top" wrapText="1"/>
      <protection locked="0"/>
    </xf>
    <xf numFmtId="0" fontId="0" fillId="4" borderId="15" xfId="0" applyFill="1" applyBorder="1" applyAlignment="1" applyProtection="1">
      <alignment vertical="top" wrapText="1"/>
      <protection locked="0"/>
    </xf>
    <xf numFmtId="0" fontId="3" fillId="4" borderId="0" xfId="0" applyFont="1" applyFill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2" fillId="0" borderId="16" xfId="0" applyFont="1" applyFill="1" applyBorder="1" applyAlignment="1" applyProtection="1">
      <alignment horizontal="center" wrapText="1"/>
      <protection/>
    </xf>
    <xf numFmtId="0" fontId="0" fillId="0" borderId="14" xfId="0" applyBorder="1" applyAlignment="1">
      <alignment wrapText="1"/>
    </xf>
    <xf numFmtId="0" fontId="2" fillId="0" borderId="12" xfId="0" applyFont="1" applyFill="1" applyBorder="1" applyAlignment="1" applyProtection="1">
      <alignment horizontal="center" wrapText="1"/>
      <protection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7"/>
  <sheetViews>
    <sheetView showGridLines="0" tabSelected="1" view="pageLayout" workbookViewId="0" topLeftCell="B1">
      <selection activeCell="D27" sqref="D27"/>
    </sheetView>
  </sheetViews>
  <sheetFormatPr defaultColWidth="9.140625" defaultRowHeight="12.75"/>
  <cols>
    <col min="1" max="1" width="2.7109375" style="1" customWidth="1"/>
    <col min="2" max="2" width="0.9921875" style="1" customWidth="1"/>
    <col min="3" max="3" width="1.28515625" style="1" customWidth="1"/>
    <col min="4" max="4" width="26.57421875" style="1" customWidth="1"/>
    <col min="5" max="5" width="1.28515625" style="1" customWidth="1"/>
    <col min="6" max="6" width="11.28125" style="1" customWidth="1"/>
    <col min="7" max="7" width="1.28515625" style="1" customWidth="1"/>
    <col min="8" max="8" width="12.28125" style="1" customWidth="1"/>
    <col min="9" max="9" width="8.57421875" style="1" customWidth="1"/>
    <col min="10" max="10" width="9.7109375" style="1" customWidth="1"/>
    <col min="11" max="11" width="2.8515625" style="1" customWidth="1"/>
    <col min="12" max="12" width="12.140625" style="1" customWidth="1"/>
    <col min="13" max="13" width="8.57421875" style="1" customWidth="1"/>
    <col min="14" max="14" width="9.7109375" style="1" customWidth="1"/>
    <col min="15" max="15" width="2.8515625" style="1" customWidth="1"/>
    <col min="16" max="16" width="10.421875" style="1" customWidth="1"/>
    <col min="17" max="17" width="8.7109375" style="1" customWidth="1"/>
    <col min="18" max="18" width="3.8515625" style="1" customWidth="1"/>
    <col min="19" max="16384" width="9.140625" style="1" customWidth="1"/>
  </cols>
  <sheetData>
    <row r="1" spans="14:18" ht="7.5" customHeight="1">
      <c r="N1"/>
      <c r="O1"/>
      <c r="P1"/>
      <c r="Q1"/>
      <c r="R1"/>
    </row>
    <row r="2" spans="2:17" ht="15.75">
      <c r="B2" s="2" t="s">
        <v>0</v>
      </c>
      <c r="D2" s="3" t="s">
        <v>1</v>
      </c>
      <c r="F2" s="82" t="s">
        <v>42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2:17" ht="7.5" customHeight="1">
      <c r="B3" s="2"/>
      <c r="D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9" ht="12.75">
      <c r="B4" s="2" t="s">
        <v>2</v>
      </c>
      <c r="F4" s="6" t="s">
        <v>3</v>
      </c>
      <c r="G4" s="6"/>
      <c r="H4" s="7">
        <v>800</v>
      </c>
      <c r="I4" s="6" t="s">
        <v>4</v>
      </c>
    </row>
    <row r="5" ht="10.5" customHeight="1">
      <c r="B5" s="2" t="s">
        <v>5</v>
      </c>
    </row>
    <row r="6" spans="2:17" ht="12.75">
      <c r="B6" s="8"/>
      <c r="F6" s="9"/>
      <c r="G6" s="9"/>
      <c r="H6" s="83" t="s">
        <v>6</v>
      </c>
      <c r="I6" s="84"/>
      <c r="J6" s="85"/>
      <c r="L6" s="83" t="s">
        <v>7</v>
      </c>
      <c r="M6" s="84"/>
      <c r="N6" s="85"/>
      <c r="P6" s="83" t="s">
        <v>8</v>
      </c>
      <c r="Q6" s="85"/>
    </row>
    <row r="7" spans="2:17" ht="12.75">
      <c r="B7" s="8"/>
      <c r="F7" s="86" t="s">
        <v>9</v>
      </c>
      <c r="G7" s="10"/>
      <c r="H7" s="11" t="s">
        <v>10</v>
      </c>
      <c r="I7" s="11" t="s">
        <v>11</v>
      </c>
      <c r="J7" s="12" t="s">
        <v>12</v>
      </c>
      <c r="L7" s="11" t="s">
        <v>10</v>
      </c>
      <c r="M7" s="13" t="s">
        <v>11</v>
      </c>
      <c r="N7" s="12" t="s">
        <v>12</v>
      </c>
      <c r="P7" s="88" t="s">
        <v>13</v>
      </c>
      <c r="Q7" s="90" t="s">
        <v>14</v>
      </c>
    </row>
    <row r="8" spans="2:17" ht="12.75">
      <c r="B8" s="8"/>
      <c r="F8" s="87"/>
      <c r="G8" s="10"/>
      <c r="H8" s="14" t="s">
        <v>15</v>
      </c>
      <c r="I8" s="14"/>
      <c r="J8" s="15" t="s">
        <v>15</v>
      </c>
      <c r="L8" s="14" t="s">
        <v>15</v>
      </c>
      <c r="M8" s="15"/>
      <c r="N8" s="15" t="s">
        <v>15</v>
      </c>
      <c r="P8" s="89"/>
      <c r="Q8" s="91"/>
    </row>
    <row r="9" spans="4:17" ht="12.75">
      <c r="D9" s="16" t="s">
        <v>16</v>
      </c>
      <c r="E9" s="16"/>
      <c r="F9" s="17" t="s">
        <v>0</v>
      </c>
      <c r="G9" s="18"/>
      <c r="H9" s="70">
        <v>8.54</v>
      </c>
      <c r="I9" s="20">
        <v>1</v>
      </c>
      <c r="J9" s="21">
        <f aca="true" t="shared" si="0" ref="J9:J23">I9*H9</f>
        <v>8.54</v>
      </c>
      <c r="K9" s="16"/>
      <c r="L9" s="70">
        <v>9.54</v>
      </c>
      <c r="M9" s="22">
        <v>1</v>
      </c>
      <c r="N9" s="21">
        <f aca="true" t="shared" si="1" ref="N9:N23">M9*L9</f>
        <v>9.54</v>
      </c>
      <c r="O9" s="16"/>
      <c r="P9" s="23">
        <f aca="true" t="shared" si="2" ref="P9:P38">N9-J9</f>
        <v>1</v>
      </c>
      <c r="Q9" s="24">
        <f aca="true" t="shared" si="3" ref="Q9:Q38">IF((J9)=0,"",(P9/J9))</f>
        <v>0.117096018735363</v>
      </c>
    </row>
    <row r="10" spans="4:17" ht="12.75">
      <c r="D10" s="16" t="s">
        <v>17</v>
      </c>
      <c r="E10" s="16"/>
      <c r="F10" s="17" t="s">
        <v>0</v>
      </c>
      <c r="G10" s="18"/>
      <c r="H10" s="70">
        <v>1.42</v>
      </c>
      <c r="I10" s="20">
        <v>1</v>
      </c>
      <c r="J10" s="21">
        <f t="shared" si="0"/>
        <v>1.42</v>
      </c>
      <c r="K10" s="16"/>
      <c r="L10" s="19"/>
      <c r="M10" s="22">
        <v>1</v>
      </c>
      <c r="N10" s="21">
        <f t="shared" si="1"/>
        <v>0</v>
      </c>
      <c r="O10" s="16"/>
      <c r="P10" s="23">
        <f t="shared" si="2"/>
        <v>-1.42</v>
      </c>
      <c r="Q10" s="24">
        <f t="shared" si="3"/>
        <v>-1</v>
      </c>
    </row>
    <row r="11" spans="4:17" ht="12.75">
      <c r="D11" s="16" t="s">
        <v>18</v>
      </c>
      <c r="E11" s="16"/>
      <c r="F11" s="17" t="s">
        <v>0</v>
      </c>
      <c r="G11" s="18"/>
      <c r="H11" s="70">
        <v>0.18</v>
      </c>
      <c r="I11" s="20">
        <v>1</v>
      </c>
      <c r="J11" s="21">
        <f t="shared" si="0"/>
        <v>0.18</v>
      </c>
      <c r="K11" s="16"/>
      <c r="L11" s="19"/>
      <c r="M11" s="22">
        <v>1</v>
      </c>
      <c r="N11" s="21">
        <f t="shared" si="1"/>
        <v>0</v>
      </c>
      <c r="O11" s="16"/>
      <c r="P11" s="23">
        <f t="shared" si="2"/>
        <v>-0.18</v>
      </c>
      <c r="Q11" s="24">
        <f t="shared" si="3"/>
        <v>-1</v>
      </c>
    </row>
    <row r="12" spans="4:17" ht="12.75">
      <c r="D12" s="16" t="s">
        <v>19</v>
      </c>
      <c r="E12" s="16"/>
      <c r="F12" s="17"/>
      <c r="G12" s="18"/>
      <c r="H12" s="19"/>
      <c r="I12" s="20">
        <v>1</v>
      </c>
      <c r="J12" s="21">
        <f t="shared" si="0"/>
        <v>0</v>
      </c>
      <c r="K12" s="16"/>
      <c r="L12" s="19"/>
      <c r="M12" s="22">
        <v>1</v>
      </c>
      <c r="N12" s="21">
        <f t="shared" si="1"/>
        <v>0</v>
      </c>
      <c r="O12" s="16"/>
      <c r="P12" s="23">
        <f t="shared" si="2"/>
        <v>0</v>
      </c>
      <c r="Q12" s="24">
        <f t="shared" si="3"/>
      </c>
    </row>
    <row r="13" spans="4:17" ht="12.75">
      <c r="D13" s="16" t="s">
        <v>20</v>
      </c>
      <c r="E13" s="16"/>
      <c r="F13" s="17" t="s">
        <v>2</v>
      </c>
      <c r="G13" s="18"/>
      <c r="H13" s="19">
        <v>0.0207</v>
      </c>
      <c r="I13" s="20">
        <f>H4</f>
        <v>800</v>
      </c>
      <c r="J13" s="21">
        <f t="shared" si="0"/>
        <v>16.56</v>
      </c>
      <c r="K13" s="16"/>
      <c r="L13" s="19">
        <v>0.0231</v>
      </c>
      <c r="M13" s="22">
        <f>H4</f>
        <v>800</v>
      </c>
      <c r="N13" s="21">
        <f t="shared" si="1"/>
        <v>18.48</v>
      </c>
      <c r="O13" s="16"/>
      <c r="P13" s="23">
        <f t="shared" si="2"/>
        <v>1.9200000000000017</v>
      </c>
      <c r="Q13" s="24">
        <f t="shared" si="3"/>
        <v>0.11594202898550736</v>
      </c>
    </row>
    <row r="14" spans="4:17" ht="12.75">
      <c r="D14" s="16" t="s">
        <v>21</v>
      </c>
      <c r="E14" s="16"/>
      <c r="F14" s="17" t="s">
        <v>2</v>
      </c>
      <c r="G14" s="18"/>
      <c r="H14" s="19">
        <v>0.0002</v>
      </c>
      <c r="I14" s="20">
        <f>I25</f>
        <v>827.52</v>
      </c>
      <c r="J14" s="21">
        <f t="shared" si="0"/>
        <v>0.165504</v>
      </c>
      <c r="K14" s="16"/>
      <c r="L14" s="71">
        <v>6E-05</v>
      </c>
      <c r="M14" s="22">
        <f>M25</f>
        <v>828.6400000000001</v>
      </c>
      <c r="N14" s="21">
        <f t="shared" si="1"/>
        <v>0.04971840000000001</v>
      </c>
      <c r="O14" s="16"/>
      <c r="P14" s="23">
        <f t="shared" si="2"/>
        <v>-0.1157856</v>
      </c>
      <c r="Q14" s="24">
        <f t="shared" si="3"/>
        <v>-0.6995939675174013</v>
      </c>
    </row>
    <row r="15" spans="4:17" ht="12.75">
      <c r="D15" s="16" t="s">
        <v>22</v>
      </c>
      <c r="E15" s="16"/>
      <c r="F15" s="17" t="s">
        <v>2</v>
      </c>
      <c r="G15" s="18"/>
      <c r="H15" s="19">
        <v>-0.0004</v>
      </c>
      <c r="I15" s="20">
        <f>I13</f>
        <v>800</v>
      </c>
      <c r="J15" s="21">
        <f t="shared" si="0"/>
        <v>-0.32</v>
      </c>
      <c r="K15" s="16"/>
      <c r="L15" s="19"/>
      <c r="M15" s="22">
        <f>M13</f>
        <v>800</v>
      </c>
      <c r="N15" s="21">
        <f t="shared" si="1"/>
        <v>0</v>
      </c>
      <c r="O15" s="16"/>
      <c r="P15" s="23">
        <f t="shared" si="2"/>
        <v>0.32</v>
      </c>
      <c r="Q15" s="24">
        <f t="shared" si="3"/>
        <v>-1</v>
      </c>
    </row>
    <row r="16" spans="4:17" ht="12.75">
      <c r="D16" s="16" t="s">
        <v>23</v>
      </c>
      <c r="E16" s="16"/>
      <c r="F16" s="17"/>
      <c r="G16" s="18"/>
      <c r="H16" s="19"/>
      <c r="I16" s="20">
        <f>I15</f>
        <v>800</v>
      </c>
      <c r="J16" s="21">
        <f t="shared" si="0"/>
        <v>0</v>
      </c>
      <c r="K16" s="16"/>
      <c r="L16" s="19"/>
      <c r="M16" s="22">
        <f>M15</f>
        <v>800</v>
      </c>
      <c r="N16" s="21">
        <f t="shared" si="1"/>
        <v>0</v>
      </c>
      <c r="O16" s="16"/>
      <c r="P16" s="23">
        <f t="shared" si="2"/>
        <v>0</v>
      </c>
      <c r="Q16" s="24">
        <f t="shared" si="3"/>
      </c>
    </row>
    <row r="17" spans="4:17" ht="12.75">
      <c r="D17" s="16" t="s">
        <v>24</v>
      </c>
      <c r="E17" s="16"/>
      <c r="F17" s="17"/>
      <c r="G17" s="18"/>
      <c r="H17" s="19"/>
      <c r="I17" s="20">
        <f>I16</f>
        <v>800</v>
      </c>
      <c r="J17" s="21">
        <f t="shared" si="0"/>
        <v>0</v>
      </c>
      <c r="K17" s="16"/>
      <c r="L17" s="19"/>
      <c r="M17" s="22">
        <f>M16</f>
        <v>800</v>
      </c>
      <c r="N17" s="21">
        <f t="shared" si="1"/>
        <v>0</v>
      </c>
      <c r="O17" s="16"/>
      <c r="P17" s="23">
        <f t="shared" si="2"/>
        <v>0</v>
      </c>
      <c r="Q17" s="24">
        <f t="shared" si="3"/>
      </c>
    </row>
    <row r="18" spans="4:17" ht="12.75">
      <c r="D18" s="16" t="s">
        <v>25</v>
      </c>
      <c r="E18" s="16"/>
      <c r="F18" s="17" t="s">
        <v>2</v>
      </c>
      <c r="G18" s="18"/>
      <c r="H18" s="19"/>
      <c r="I18" s="20">
        <f>I17</f>
        <v>800</v>
      </c>
      <c r="J18" s="21">
        <f t="shared" si="0"/>
        <v>0</v>
      </c>
      <c r="K18" s="16"/>
      <c r="L18" s="19">
        <v>0.0002</v>
      </c>
      <c r="M18" s="22">
        <f>M17</f>
        <v>800</v>
      </c>
      <c r="N18" s="21">
        <f t="shared" si="1"/>
        <v>0.16</v>
      </c>
      <c r="O18" s="16"/>
      <c r="P18" s="23">
        <f t="shared" si="2"/>
        <v>0.16</v>
      </c>
      <c r="Q18" s="24">
        <f t="shared" si="3"/>
      </c>
    </row>
    <row r="19" spans="4:17" ht="25.5">
      <c r="D19" s="25" t="s">
        <v>26</v>
      </c>
      <c r="E19" s="16"/>
      <c r="F19" s="17" t="s">
        <v>2</v>
      </c>
      <c r="G19" s="18"/>
      <c r="H19" s="19"/>
      <c r="I19" s="20">
        <f>I18</f>
        <v>800</v>
      </c>
      <c r="J19" s="21">
        <f t="shared" si="0"/>
        <v>0</v>
      </c>
      <c r="K19" s="16"/>
      <c r="L19" s="19">
        <v>-0.0024</v>
      </c>
      <c r="M19" s="22">
        <f>M18</f>
        <v>800</v>
      </c>
      <c r="N19" s="21">
        <f t="shared" si="1"/>
        <v>-1.92</v>
      </c>
      <c r="O19" s="16"/>
      <c r="P19" s="23">
        <f t="shared" si="2"/>
        <v>-1.92</v>
      </c>
      <c r="Q19" s="24">
        <f t="shared" si="3"/>
      </c>
    </row>
    <row r="20" spans="4:17" ht="12.75">
      <c r="D20" s="26"/>
      <c r="E20" s="16"/>
      <c r="F20" s="17"/>
      <c r="G20" s="18"/>
      <c r="H20" s="19"/>
      <c r="I20" s="27"/>
      <c r="J20" s="21">
        <f t="shared" si="0"/>
        <v>0</v>
      </c>
      <c r="K20" s="16"/>
      <c r="L20" s="19"/>
      <c r="M20" s="28"/>
      <c r="N20" s="21">
        <f t="shared" si="1"/>
        <v>0</v>
      </c>
      <c r="O20" s="16"/>
      <c r="P20" s="23">
        <f t="shared" si="2"/>
        <v>0</v>
      </c>
      <c r="Q20" s="24">
        <f t="shared" si="3"/>
      </c>
    </row>
    <row r="21" spans="4:17" ht="12.75">
      <c r="D21" s="26"/>
      <c r="E21" s="16"/>
      <c r="F21" s="17"/>
      <c r="G21" s="18"/>
      <c r="H21" s="19"/>
      <c r="I21" s="27"/>
      <c r="J21" s="21">
        <f t="shared" si="0"/>
        <v>0</v>
      </c>
      <c r="K21" s="16"/>
      <c r="L21" s="19"/>
      <c r="M21" s="28"/>
      <c r="N21" s="21">
        <f t="shared" si="1"/>
        <v>0</v>
      </c>
      <c r="O21" s="16"/>
      <c r="P21" s="23">
        <f t="shared" si="2"/>
        <v>0</v>
      </c>
      <c r="Q21" s="24">
        <f t="shared" si="3"/>
      </c>
    </row>
    <row r="22" spans="4:17" ht="12.75">
      <c r="D22" s="26"/>
      <c r="E22" s="16"/>
      <c r="F22" s="17"/>
      <c r="G22" s="18"/>
      <c r="H22" s="19"/>
      <c r="I22" s="27"/>
      <c r="J22" s="21">
        <f t="shared" si="0"/>
        <v>0</v>
      </c>
      <c r="K22" s="16"/>
      <c r="L22" s="19"/>
      <c r="M22" s="28"/>
      <c r="N22" s="21">
        <f t="shared" si="1"/>
        <v>0</v>
      </c>
      <c r="O22" s="16"/>
      <c r="P22" s="23">
        <f t="shared" si="2"/>
        <v>0</v>
      </c>
      <c r="Q22" s="24">
        <f t="shared" si="3"/>
      </c>
    </row>
    <row r="23" spans="4:17" ht="13.5" thickBot="1">
      <c r="D23" s="26"/>
      <c r="E23" s="16"/>
      <c r="F23" s="17"/>
      <c r="G23" s="18"/>
      <c r="H23" s="19"/>
      <c r="I23" s="27"/>
      <c r="J23" s="21">
        <f t="shared" si="0"/>
        <v>0</v>
      </c>
      <c r="K23" s="16"/>
      <c r="L23" s="19"/>
      <c r="M23" s="28"/>
      <c r="N23" s="21">
        <f t="shared" si="1"/>
        <v>0</v>
      </c>
      <c r="O23" s="16"/>
      <c r="P23" s="23">
        <f t="shared" si="2"/>
        <v>0</v>
      </c>
      <c r="Q23" s="24">
        <f t="shared" si="3"/>
      </c>
    </row>
    <row r="24" spans="4:17" ht="13.5" thickBot="1">
      <c r="D24" s="6" t="s">
        <v>27</v>
      </c>
      <c r="G24" s="29"/>
      <c r="H24" s="30"/>
      <c r="I24" s="31"/>
      <c r="J24" s="32">
        <f>SUM(J9:J23)</f>
        <v>26.545503999999994</v>
      </c>
      <c r="L24" s="30"/>
      <c r="M24" s="33"/>
      <c r="N24" s="32">
        <f>SUM(N9:N23)</f>
        <v>26.3097184</v>
      </c>
      <c r="P24" s="34">
        <f t="shared" si="2"/>
        <v>-0.2357855999999927</v>
      </c>
      <c r="Q24" s="35">
        <f t="shared" si="3"/>
        <v>-0.008882317698695522</v>
      </c>
    </row>
    <row r="25" spans="4:17" ht="12.75">
      <c r="D25" s="36" t="s">
        <v>28</v>
      </c>
      <c r="E25" s="36"/>
      <c r="F25" s="37" t="s">
        <v>2</v>
      </c>
      <c r="G25" s="38"/>
      <c r="H25" s="39">
        <v>0.0066</v>
      </c>
      <c r="I25" s="40">
        <f>H4*(1+H40)</f>
        <v>827.52</v>
      </c>
      <c r="J25" s="41">
        <f>I25*H25</f>
        <v>5.461632</v>
      </c>
      <c r="K25" s="36"/>
      <c r="L25" s="39">
        <v>0.0066</v>
      </c>
      <c r="M25" s="42">
        <f>H4*(1+L40)</f>
        <v>828.6400000000001</v>
      </c>
      <c r="N25" s="41">
        <f>M25*L25</f>
        <v>5.469024000000001</v>
      </c>
      <c r="O25" s="36"/>
      <c r="P25" s="43">
        <f t="shared" si="2"/>
        <v>0.007392000000001175</v>
      </c>
      <c r="Q25" s="44">
        <f t="shared" si="3"/>
        <v>0.0013534416086622416</v>
      </c>
    </row>
    <row r="26" spans="4:17" ht="26.25" thickBot="1">
      <c r="D26" s="45" t="s">
        <v>29</v>
      </c>
      <c r="E26" s="36"/>
      <c r="F26" s="37" t="s">
        <v>2</v>
      </c>
      <c r="G26" s="38"/>
      <c r="H26" s="39">
        <v>0.0042</v>
      </c>
      <c r="I26" s="40">
        <f>I25</f>
        <v>827.52</v>
      </c>
      <c r="J26" s="41">
        <f>I26*H26</f>
        <v>3.4755839999999996</v>
      </c>
      <c r="K26" s="36"/>
      <c r="L26" s="39">
        <v>0.0042</v>
      </c>
      <c r="M26" s="42">
        <f>M25</f>
        <v>828.6400000000001</v>
      </c>
      <c r="N26" s="41">
        <f>M26*L26</f>
        <v>3.4802880000000003</v>
      </c>
      <c r="O26" s="36"/>
      <c r="P26" s="43">
        <f t="shared" si="2"/>
        <v>0.004704000000000708</v>
      </c>
      <c r="Q26" s="44">
        <f t="shared" si="3"/>
        <v>0.0013534416086622301</v>
      </c>
    </row>
    <row r="27" spans="4:17" ht="26.25" thickBot="1">
      <c r="D27" s="46" t="s">
        <v>30</v>
      </c>
      <c r="E27" s="16"/>
      <c r="F27" s="16"/>
      <c r="G27" s="18"/>
      <c r="H27" s="47"/>
      <c r="I27" s="48"/>
      <c r="J27" s="49">
        <f>SUM(J24:J26)</f>
        <v>35.48271999999999</v>
      </c>
      <c r="K27" s="50"/>
      <c r="L27" s="51"/>
      <c r="M27" s="52"/>
      <c r="N27" s="49">
        <f>SUM(N24:N26)</f>
        <v>35.2590304</v>
      </c>
      <c r="O27" s="50"/>
      <c r="P27" s="53">
        <f t="shared" si="2"/>
        <v>-0.22368959999999305</v>
      </c>
      <c r="Q27" s="54">
        <f t="shared" si="3"/>
        <v>-0.006304184121172026</v>
      </c>
    </row>
    <row r="28" spans="4:17" ht="25.5">
      <c r="D28" s="25" t="s">
        <v>31</v>
      </c>
      <c r="E28" s="16"/>
      <c r="F28" s="17" t="s">
        <v>2</v>
      </c>
      <c r="G28" s="18"/>
      <c r="H28" s="19">
        <v>0.0052</v>
      </c>
      <c r="I28" s="20">
        <f>I26</f>
        <v>827.52</v>
      </c>
      <c r="J28" s="21">
        <f aca="true" t="shared" si="4" ref="J28:J35">I28*H28</f>
        <v>4.303103999999999</v>
      </c>
      <c r="K28" s="16"/>
      <c r="L28" s="19">
        <v>0.0052</v>
      </c>
      <c r="M28" s="22">
        <f>M26</f>
        <v>828.6400000000001</v>
      </c>
      <c r="N28" s="21">
        <f aca="true" t="shared" si="5" ref="N28:N35">M28*L28</f>
        <v>4.308928000000001</v>
      </c>
      <c r="O28" s="16"/>
      <c r="P28" s="23">
        <f t="shared" si="2"/>
        <v>0.005824000000001384</v>
      </c>
      <c r="Q28" s="24">
        <f t="shared" si="3"/>
        <v>0.001353441608662348</v>
      </c>
    </row>
    <row r="29" spans="4:17" ht="25.5">
      <c r="D29" s="25" t="s">
        <v>32</v>
      </c>
      <c r="E29" s="16"/>
      <c r="F29" s="17" t="s">
        <v>2</v>
      </c>
      <c r="G29" s="18"/>
      <c r="H29" s="19">
        <v>0.0013</v>
      </c>
      <c r="I29" s="20">
        <f>I26</f>
        <v>827.52</v>
      </c>
      <c r="J29" s="21">
        <f t="shared" si="4"/>
        <v>1.0757759999999998</v>
      </c>
      <c r="K29" s="16"/>
      <c r="L29" s="19">
        <v>0.0013</v>
      </c>
      <c r="M29" s="22">
        <f>M26</f>
        <v>828.6400000000001</v>
      </c>
      <c r="N29" s="21">
        <f t="shared" si="5"/>
        <v>1.0772320000000002</v>
      </c>
      <c r="O29" s="16"/>
      <c r="P29" s="23">
        <f t="shared" si="2"/>
        <v>0.001456000000000346</v>
      </c>
      <c r="Q29" s="24">
        <f t="shared" si="3"/>
        <v>0.001353441608662348</v>
      </c>
    </row>
    <row r="30" spans="4:17" ht="12.75">
      <c r="D30" s="25" t="s">
        <v>33</v>
      </c>
      <c r="E30" s="16"/>
      <c r="F30" s="17"/>
      <c r="G30" s="18"/>
      <c r="H30" s="55"/>
      <c r="I30" s="20">
        <f>I26</f>
        <v>827.52</v>
      </c>
      <c r="J30" s="21">
        <f t="shared" si="4"/>
        <v>0</v>
      </c>
      <c r="K30" s="16"/>
      <c r="L30" s="55"/>
      <c r="M30" s="22">
        <f>M26</f>
        <v>828.6400000000001</v>
      </c>
      <c r="N30" s="21">
        <f t="shared" si="5"/>
        <v>0</v>
      </c>
      <c r="O30" s="16"/>
      <c r="P30" s="23">
        <f t="shared" si="2"/>
        <v>0</v>
      </c>
      <c r="Q30" s="24">
        <f t="shared" si="3"/>
      </c>
    </row>
    <row r="31" spans="4:17" ht="12.75">
      <c r="D31" s="16" t="s">
        <v>34</v>
      </c>
      <c r="E31" s="16"/>
      <c r="F31" s="17" t="s">
        <v>0</v>
      </c>
      <c r="G31" s="18"/>
      <c r="H31" s="19">
        <v>0.25</v>
      </c>
      <c r="I31" s="20">
        <v>1</v>
      </c>
      <c r="J31" s="21">
        <f t="shared" si="4"/>
        <v>0.25</v>
      </c>
      <c r="K31" s="16"/>
      <c r="L31" s="19">
        <v>0.25</v>
      </c>
      <c r="M31" s="22">
        <v>1</v>
      </c>
      <c r="N31" s="21">
        <f t="shared" si="5"/>
        <v>0.25</v>
      </c>
      <c r="O31" s="16"/>
      <c r="P31" s="23">
        <f t="shared" si="2"/>
        <v>0</v>
      </c>
      <c r="Q31" s="24">
        <f t="shared" si="3"/>
        <v>0</v>
      </c>
    </row>
    <row r="32" spans="4:17" ht="12.75">
      <c r="D32" s="16" t="s">
        <v>35</v>
      </c>
      <c r="E32" s="16"/>
      <c r="F32" s="17" t="s">
        <v>2</v>
      </c>
      <c r="G32" s="18"/>
      <c r="H32" s="19">
        <v>0.00694</v>
      </c>
      <c r="I32" s="20">
        <f>I19</f>
        <v>800</v>
      </c>
      <c r="J32" s="21">
        <f t="shared" si="4"/>
        <v>5.552</v>
      </c>
      <c r="K32" s="16"/>
      <c r="L32" s="19">
        <v>0.00694</v>
      </c>
      <c r="M32" s="22">
        <f>M17</f>
        <v>800</v>
      </c>
      <c r="N32" s="21">
        <f t="shared" si="5"/>
        <v>5.552</v>
      </c>
      <c r="O32" s="16"/>
      <c r="P32" s="23">
        <f t="shared" si="2"/>
        <v>0</v>
      </c>
      <c r="Q32" s="24">
        <f t="shared" si="3"/>
        <v>0</v>
      </c>
    </row>
    <row r="33" spans="4:17" ht="12.75">
      <c r="D33" s="16" t="s">
        <v>36</v>
      </c>
      <c r="E33" s="16"/>
      <c r="F33" s="17" t="s">
        <v>2</v>
      </c>
      <c r="G33" s="18"/>
      <c r="H33" s="19">
        <v>0.068</v>
      </c>
      <c r="I33" s="20">
        <f>I30</f>
        <v>827.52</v>
      </c>
      <c r="J33" s="21">
        <f t="shared" si="4"/>
        <v>56.27136</v>
      </c>
      <c r="K33" s="16"/>
      <c r="L33" s="19">
        <v>0.068</v>
      </c>
      <c r="M33" s="22">
        <f>M30</f>
        <v>828.6400000000001</v>
      </c>
      <c r="N33" s="21">
        <f t="shared" si="5"/>
        <v>56.34752000000001</v>
      </c>
      <c r="O33" s="16"/>
      <c r="P33" s="23">
        <f t="shared" si="2"/>
        <v>0.07616000000000867</v>
      </c>
      <c r="Q33" s="24">
        <f t="shared" si="3"/>
        <v>0.0013534416086621803</v>
      </c>
    </row>
    <row r="34" spans="4:17" ht="12.75">
      <c r="D34" s="56"/>
      <c r="E34" s="16"/>
      <c r="F34" s="17"/>
      <c r="G34" s="18"/>
      <c r="H34" s="19"/>
      <c r="I34" s="57"/>
      <c r="J34" s="21">
        <f t="shared" si="4"/>
        <v>0</v>
      </c>
      <c r="K34" s="16"/>
      <c r="L34" s="19"/>
      <c r="M34" s="58"/>
      <c r="N34" s="21">
        <f t="shared" si="5"/>
        <v>0</v>
      </c>
      <c r="O34" s="16"/>
      <c r="P34" s="23">
        <f t="shared" si="2"/>
        <v>0</v>
      </c>
      <c r="Q34" s="24">
        <f t="shared" si="3"/>
      </c>
    </row>
    <row r="35" spans="4:17" ht="13.5" thickBot="1">
      <c r="D35" s="26"/>
      <c r="E35" s="16"/>
      <c r="F35" s="17"/>
      <c r="G35" s="18"/>
      <c r="H35" s="19"/>
      <c r="I35" s="27"/>
      <c r="J35" s="21">
        <f t="shared" si="4"/>
        <v>0</v>
      </c>
      <c r="K35" s="16"/>
      <c r="L35" s="19"/>
      <c r="M35" s="28"/>
      <c r="N35" s="21">
        <f t="shared" si="5"/>
        <v>0</v>
      </c>
      <c r="O35" s="16"/>
      <c r="P35" s="23">
        <f t="shared" si="2"/>
        <v>0</v>
      </c>
      <c r="Q35" s="24">
        <f t="shared" si="3"/>
      </c>
    </row>
    <row r="36" spans="4:17" ht="13.5" thickBot="1">
      <c r="D36" s="59" t="s">
        <v>37</v>
      </c>
      <c r="E36" s="16"/>
      <c r="F36" s="16"/>
      <c r="G36" s="16"/>
      <c r="H36" s="60"/>
      <c r="I36" s="61"/>
      <c r="J36" s="49">
        <f>SUM(J27:J35)</f>
        <v>102.93495999999999</v>
      </c>
      <c r="K36" s="50"/>
      <c r="L36" s="62"/>
      <c r="M36" s="63"/>
      <c r="N36" s="49">
        <f>SUM(N27:N35)</f>
        <v>102.79471040000001</v>
      </c>
      <c r="O36" s="50"/>
      <c r="P36" s="53">
        <f t="shared" si="2"/>
        <v>-0.14024959999997577</v>
      </c>
      <c r="Q36" s="54">
        <f t="shared" si="3"/>
        <v>-0.0013625069655632622</v>
      </c>
    </row>
    <row r="37" spans="4:17" ht="13.5" thickBot="1">
      <c r="D37" s="18" t="s">
        <v>38</v>
      </c>
      <c r="E37" s="16"/>
      <c r="F37" s="16"/>
      <c r="G37" s="16"/>
      <c r="H37" s="64">
        <v>0.13</v>
      </c>
      <c r="I37" s="65"/>
      <c r="J37" s="66">
        <f>J36*H37</f>
        <v>13.381544799999999</v>
      </c>
      <c r="K37" s="16"/>
      <c r="L37" s="64">
        <v>0.13</v>
      </c>
      <c r="M37" s="67"/>
      <c r="N37" s="66">
        <f>N36*L37</f>
        <v>13.363312352000003</v>
      </c>
      <c r="O37" s="16"/>
      <c r="P37" s="23">
        <f t="shared" si="2"/>
        <v>-0.01823244799999557</v>
      </c>
      <c r="Q37" s="24">
        <f t="shared" si="3"/>
        <v>-0.0013625069655631668</v>
      </c>
    </row>
    <row r="38" spans="4:17" ht="26.25" thickBot="1">
      <c r="D38" s="46" t="s">
        <v>39</v>
      </c>
      <c r="E38" s="16"/>
      <c r="F38" s="16"/>
      <c r="G38" s="16"/>
      <c r="H38" s="47"/>
      <c r="I38" s="48"/>
      <c r="J38" s="49">
        <f>ROUND(SUM(J36:J37),2)</f>
        <v>116.32</v>
      </c>
      <c r="K38" s="50"/>
      <c r="L38" s="51"/>
      <c r="M38" s="52"/>
      <c r="N38" s="49">
        <f>ROUND(SUM(N36:N37),2)</f>
        <v>116.16</v>
      </c>
      <c r="O38" s="50"/>
      <c r="P38" s="53">
        <f t="shared" si="2"/>
        <v>-0.1599999999999966</v>
      </c>
      <c r="Q38" s="54">
        <f t="shared" si="3"/>
        <v>-0.0013755158184318827</v>
      </c>
    </row>
    <row r="39" ht="10.5" customHeight="1"/>
    <row r="40" spans="4:12" ht="12.75">
      <c r="D40" s="6" t="s">
        <v>40</v>
      </c>
      <c r="H40" s="68">
        <v>0.0344</v>
      </c>
      <c r="L40" s="68">
        <v>0.0358</v>
      </c>
    </row>
    <row r="41" ht="10.5" customHeight="1"/>
    <row r="42" ht="12.75">
      <c r="B42" s="6" t="s">
        <v>41</v>
      </c>
    </row>
    <row r="43" spans="2:17" ht="12.75">
      <c r="B43" s="73" t="s">
        <v>43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5"/>
    </row>
    <row r="44" spans="2:17" ht="12.75"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8"/>
    </row>
    <row r="45" spans="2:17" ht="12.75">
      <c r="B45" s="76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8"/>
    </row>
    <row r="46" spans="2:17" ht="12.75"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8"/>
    </row>
    <row r="47" spans="2:17" ht="12.75">
      <c r="B47" s="79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1"/>
    </row>
  </sheetData>
  <sheetProtection selectLockedCells="1"/>
  <mergeCells count="8">
    <mergeCell ref="B43:Q47"/>
    <mergeCell ref="F2:Q2"/>
    <mergeCell ref="H6:J6"/>
    <mergeCell ref="L6:N6"/>
    <mergeCell ref="P6:Q6"/>
    <mergeCell ref="F7:F8"/>
    <mergeCell ref="P7:P8"/>
    <mergeCell ref="Q7:Q8"/>
  </mergeCells>
  <dataValidations count="2">
    <dataValidation type="list" allowBlank="1" showInputMessage="1" showErrorMessage="1" sqref="F9:F23 F25:F26 F28:F35">
      <formula1>$B$2:$B$5</formula1>
    </dataValidation>
    <dataValidation type="list" allowBlank="1" showInputMessage="1" showErrorMessage="1" sqref="G9:G23 G25:G26 G28:G35">
      <formula1>$B$2:$B$7</formula1>
    </dataValidation>
  </dataValidations>
  <printOptions/>
  <pageMargins left="0.7480314960629921" right="0.7480314960629921" top="1.4960629921259843" bottom="0.984251968503937" header="0.5118110236220472" footer="0.5118110236220472"/>
  <pageSetup horizontalDpi="600" verticalDpi="600" orientation="landscape" scale="65" r:id="rId2"/>
  <headerFooter alignWithMargins="0">
    <oddHeader>&amp;L&amp;G&amp;C&amp;"Helvetica,Regular"&amp;8Attachment AP&amp;R&amp;"Helvetica,Regular"&amp;8Hydro Ottawa Limited
EB-2011-0054
Exhibit H6
Tab 2
Schedule 1
Attachment AP
Filed: 2011-06-17
Page &amp;P of &amp;N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47"/>
  <sheetViews>
    <sheetView showGridLines="0" tabSelected="1" view="pageLayout" workbookViewId="0" topLeftCell="A21">
      <selection activeCell="D27" sqref="D27"/>
    </sheetView>
  </sheetViews>
  <sheetFormatPr defaultColWidth="9.140625" defaultRowHeight="12.75"/>
  <cols>
    <col min="1" max="1" width="2.7109375" style="1" customWidth="1"/>
    <col min="2" max="2" width="0.9921875" style="1" customWidth="1"/>
    <col min="3" max="3" width="1.28515625" style="1" customWidth="1"/>
    <col min="4" max="4" width="26.57421875" style="1" customWidth="1"/>
    <col min="5" max="5" width="1.28515625" style="1" customWidth="1"/>
    <col min="6" max="6" width="11.28125" style="1" customWidth="1"/>
    <col min="7" max="7" width="1.28515625" style="1" customWidth="1"/>
    <col min="8" max="8" width="12.28125" style="1" customWidth="1"/>
    <col min="9" max="9" width="8.57421875" style="1" customWidth="1"/>
    <col min="10" max="10" width="13.140625" style="1" customWidth="1"/>
    <col min="11" max="11" width="2.8515625" style="1" customWidth="1"/>
    <col min="12" max="12" width="12.140625" style="1" customWidth="1"/>
    <col min="13" max="13" width="8.57421875" style="1" customWidth="1"/>
    <col min="14" max="14" width="11.57421875" style="1" customWidth="1"/>
    <col min="15" max="15" width="2.8515625" style="1" customWidth="1"/>
    <col min="16" max="16" width="10.421875" style="1" customWidth="1"/>
    <col min="17" max="17" width="8.7109375" style="1" customWidth="1"/>
    <col min="18" max="18" width="3.8515625" style="1" customWidth="1"/>
    <col min="19" max="16384" width="9.140625" style="1" customWidth="1"/>
  </cols>
  <sheetData>
    <row r="1" spans="14:18" ht="7.5" customHeight="1">
      <c r="N1"/>
      <c r="O1"/>
      <c r="P1"/>
      <c r="Q1"/>
      <c r="R1"/>
    </row>
    <row r="2" spans="2:17" ht="15.75">
      <c r="B2" s="2" t="s">
        <v>0</v>
      </c>
      <c r="D2" s="3" t="s">
        <v>1</v>
      </c>
      <c r="F2" s="82" t="s">
        <v>49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2:17" ht="7.5" customHeight="1">
      <c r="B3" s="2"/>
      <c r="D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2" ht="12.75">
      <c r="B4" s="2" t="s">
        <v>2</v>
      </c>
      <c r="F4" s="6" t="s">
        <v>3</v>
      </c>
      <c r="G4" s="6"/>
      <c r="H4" s="7">
        <v>0.13</v>
      </c>
      <c r="I4" s="6" t="s">
        <v>44</v>
      </c>
      <c r="J4" s="7">
        <v>46.8</v>
      </c>
      <c r="L4" s="1" t="s">
        <v>45</v>
      </c>
    </row>
    <row r="5" ht="10.5" customHeight="1">
      <c r="B5" s="2" t="s">
        <v>5</v>
      </c>
    </row>
    <row r="6" spans="2:17" ht="12.75">
      <c r="B6" s="8"/>
      <c r="F6" s="9"/>
      <c r="G6" s="9"/>
      <c r="H6" s="83" t="s">
        <v>6</v>
      </c>
      <c r="I6" s="84"/>
      <c r="J6" s="85"/>
      <c r="L6" s="83" t="s">
        <v>7</v>
      </c>
      <c r="M6" s="84"/>
      <c r="N6" s="85"/>
      <c r="P6" s="83" t="s">
        <v>8</v>
      </c>
      <c r="Q6" s="85"/>
    </row>
    <row r="7" spans="2:17" ht="12.75">
      <c r="B7" s="8"/>
      <c r="F7" s="86" t="s">
        <v>9</v>
      </c>
      <c r="G7" s="10"/>
      <c r="H7" s="11" t="s">
        <v>10</v>
      </c>
      <c r="I7" s="11" t="s">
        <v>11</v>
      </c>
      <c r="J7" s="12" t="s">
        <v>12</v>
      </c>
      <c r="L7" s="11" t="s">
        <v>10</v>
      </c>
      <c r="M7" s="13" t="s">
        <v>11</v>
      </c>
      <c r="N7" s="12" t="s">
        <v>12</v>
      </c>
      <c r="P7" s="88" t="s">
        <v>13</v>
      </c>
      <c r="Q7" s="90" t="s">
        <v>14</v>
      </c>
    </row>
    <row r="8" spans="2:17" ht="12.75">
      <c r="B8" s="8"/>
      <c r="F8" s="87"/>
      <c r="G8" s="10"/>
      <c r="H8" s="14" t="s">
        <v>15</v>
      </c>
      <c r="I8" s="14"/>
      <c r="J8" s="15" t="s">
        <v>15</v>
      </c>
      <c r="L8" s="14" t="s">
        <v>15</v>
      </c>
      <c r="M8" s="15"/>
      <c r="N8" s="15" t="s">
        <v>15</v>
      </c>
      <c r="P8" s="89"/>
      <c r="Q8" s="91"/>
    </row>
    <row r="9" spans="4:17" ht="12.75">
      <c r="D9" s="16" t="s">
        <v>16</v>
      </c>
      <c r="E9" s="16"/>
      <c r="F9" s="17" t="s">
        <v>0</v>
      </c>
      <c r="G9" s="18"/>
      <c r="H9" s="70">
        <v>1.89</v>
      </c>
      <c r="I9" s="20">
        <v>1</v>
      </c>
      <c r="J9" s="21">
        <f aca="true" t="shared" si="0" ref="J9:J23">I9*H9</f>
        <v>1.89</v>
      </c>
      <c r="K9" s="16"/>
      <c r="L9" s="70">
        <v>2.42</v>
      </c>
      <c r="M9" s="22">
        <v>1</v>
      </c>
      <c r="N9" s="21">
        <f aca="true" t="shared" si="1" ref="N9:N23">M9*L9</f>
        <v>2.42</v>
      </c>
      <c r="O9" s="16"/>
      <c r="P9" s="23">
        <f aca="true" t="shared" si="2" ref="P9:P38">N9-J9</f>
        <v>0.53</v>
      </c>
      <c r="Q9" s="24">
        <f aca="true" t="shared" si="3" ref="Q9:Q38">IF((J9)=0,"",(P9/J9))</f>
        <v>0.28042328042328046</v>
      </c>
    </row>
    <row r="10" spans="4:17" ht="12.75">
      <c r="D10" s="16" t="s">
        <v>17</v>
      </c>
      <c r="E10" s="16"/>
      <c r="F10" s="17" t="s">
        <v>0</v>
      </c>
      <c r="G10" s="18"/>
      <c r="H10" s="70">
        <v>0</v>
      </c>
      <c r="I10" s="20">
        <v>1</v>
      </c>
      <c r="J10" s="21">
        <f t="shared" si="0"/>
        <v>0</v>
      </c>
      <c r="K10" s="16"/>
      <c r="L10" s="19"/>
      <c r="M10" s="22">
        <v>1</v>
      </c>
      <c r="N10" s="21">
        <f t="shared" si="1"/>
        <v>0</v>
      </c>
      <c r="O10" s="16"/>
      <c r="P10" s="23">
        <f t="shared" si="2"/>
        <v>0</v>
      </c>
      <c r="Q10" s="24">
        <f t="shared" si="3"/>
      </c>
    </row>
    <row r="11" spans="4:17" ht="12.75">
      <c r="D11" s="16" t="s">
        <v>18</v>
      </c>
      <c r="E11" s="16"/>
      <c r="F11" s="17" t="s">
        <v>0</v>
      </c>
      <c r="G11" s="18"/>
      <c r="H11" s="70">
        <v>0.01</v>
      </c>
      <c r="I11" s="20">
        <v>1</v>
      </c>
      <c r="J11" s="21">
        <f t="shared" si="0"/>
        <v>0.01</v>
      </c>
      <c r="K11" s="16"/>
      <c r="L11" s="19"/>
      <c r="M11" s="22">
        <v>1</v>
      </c>
      <c r="N11" s="21">
        <f t="shared" si="1"/>
        <v>0</v>
      </c>
      <c r="O11" s="16"/>
      <c r="P11" s="23">
        <f t="shared" si="2"/>
        <v>-0.01</v>
      </c>
      <c r="Q11" s="24">
        <f t="shared" si="3"/>
        <v>-1</v>
      </c>
    </row>
    <row r="12" spans="4:17" ht="12.75">
      <c r="D12" s="16" t="s">
        <v>19</v>
      </c>
      <c r="E12" s="16"/>
      <c r="F12" s="17"/>
      <c r="G12" s="18"/>
      <c r="H12" s="19"/>
      <c r="I12" s="20">
        <v>1</v>
      </c>
      <c r="J12" s="21">
        <f t="shared" si="0"/>
        <v>0</v>
      </c>
      <c r="K12" s="16"/>
      <c r="L12" s="19"/>
      <c r="M12" s="22">
        <v>1</v>
      </c>
      <c r="N12" s="21">
        <f t="shared" si="1"/>
        <v>0</v>
      </c>
      <c r="O12" s="16"/>
      <c r="P12" s="23">
        <f t="shared" si="2"/>
        <v>0</v>
      </c>
      <c r="Q12" s="24">
        <f t="shared" si="3"/>
      </c>
    </row>
    <row r="13" spans="4:17" ht="12.75">
      <c r="D13" s="16" t="s">
        <v>20</v>
      </c>
      <c r="E13" s="16"/>
      <c r="F13" s="17" t="s">
        <v>5</v>
      </c>
      <c r="G13" s="18"/>
      <c r="H13" s="19">
        <v>7.2434</v>
      </c>
      <c r="I13" s="20">
        <f>H4</f>
        <v>0.13</v>
      </c>
      <c r="J13" s="21">
        <f t="shared" si="0"/>
        <v>0.9416420000000001</v>
      </c>
      <c r="K13" s="16"/>
      <c r="L13" s="19">
        <v>10.855</v>
      </c>
      <c r="M13" s="22">
        <f>H4</f>
        <v>0.13</v>
      </c>
      <c r="N13" s="21">
        <f t="shared" si="1"/>
        <v>1.4111500000000001</v>
      </c>
      <c r="O13" s="16"/>
      <c r="P13" s="23">
        <f t="shared" si="2"/>
        <v>0.46950800000000004</v>
      </c>
      <c r="Q13" s="24">
        <f t="shared" si="3"/>
        <v>0.4986056271916503</v>
      </c>
    </row>
    <row r="14" spans="4:17" ht="12.75">
      <c r="D14" s="16" t="s">
        <v>21</v>
      </c>
      <c r="E14" s="16"/>
      <c r="F14" s="17" t="s">
        <v>5</v>
      </c>
      <c r="G14" s="18"/>
      <c r="H14" s="19">
        <v>0.0574</v>
      </c>
      <c r="I14" s="20">
        <f aca="true" t="shared" si="4" ref="I14:I19">I13</f>
        <v>0.13</v>
      </c>
      <c r="J14" s="21">
        <f t="shared" si="0"/>
        <v>0.007462</v>
      </c>
      <c r="K14" s="16"/>
      <c r="L14" s="71">
        <v>0.01785</v>
      </c>
      <c r="M14" s="22">
        <f aca="true" t="shared" si="5" ref="M14:M19">M13</f>
        <v>0.13</v>
      </c>
      <c r="N14" s="21">
        <f t="shared" si="1"/>
        <v>0.0023205</v>
      </c>
      <c r="O14" s="16"/>
      <c r="P14" s="23">
        <f t="shared" si="2"/>
        <v>-0.0051415</v>
      </c>
      <c r="Q14" s="24">
        <f t="shared" si="3"/>
        <v>-0.6890243902439025</v>
      </c>
    </row>
    <row r="15" spans="4:17" ht="12.75">
      <c r="D15" s="16" t="s">
        <v>22</v>
      </c>
      <c r="E15" s="16"/>
      <c r="F15" s="17" t="s">
        <v>5</v>
      </c>
      <c r="G15" s="18"/>
      <c r="H15" s="19">
        <v>-0.19</v>
      </c>
      <c r="I15" s="20">
        <f t="shared" si="4"/>
        <v>0.13</v>
      </c>
      <c r="J15" s="21">
        <f t="shared" si="0"/>
        <v>-0.0247</v>
      </c>
      <c r="K15" s="16"/>
      <c r="L15" s="19"/>
      <c r="M15" s="22">
        <f t="shared" si="5"/>
        <v>0.13</v>
      </c>
      <c r="N15" s="21">
        <f t="shared" si="1"/>
        <v>0</v>
      </c>
      <c r="O15" s="16"/>
      <c r="P15" s="23">
        <f t="shared" si="2"/>
        <v>0.0247</v>
      </c>
      <c r="Q15" s="24">
        <f t="shared" si="3"/>
        <v>-1</v>
      </c>
    </row>
    <row r="16" spans="4:17" ht="12.75">
      <c r="D16" s="16" t="s">
        <v>23</v>
      </c>
      <c r="E16" s="16"/>
      <c r="F16" s="17"/>
      <c r="G16" s="18"/>
      <c r="H16" s="19"/>
      <c r="I16" s="20">
        <f t="shared" si="4"/>
        <v>0.13</v>
      </c>
      <c r="J16" s="21">
        <f t="shared" si="0"/>
        <v>0</v>
      </c>
      <c r="K16" s="16"/>
      <c r="L16" s="19"/>
      <c r="M16" s="22">
        <f t="shared" si="5"/>
        <v>0.13</v>
      </c>
      <c r="N16" s="21">
        <f t="shared" si="1"/>
        <v>0</v>
      </c>
      <c r="O16" s="16"/>
      <c r="P16" s="23">
        <f t="shared" si="2"/>
        <v>0</v>
      </c>
      <c r="Q16" s="24">
        <f t="shared" si="3"/>
      </c>
    </row>
    <row r="17" spans="4:17" ht="12.75">
      <c r="D17" s="16" t="s">
        <v>24</v>
      </c>
      <c r="E17" s="16"/>
      <c r="F17" s="17"/>
      <c r="G17" s="18"/>
      <c r="H17" s="19"/>
      <c r="I17" s="20">
        <f t="shared" si="4"/>
        <v>0.13</v>
      </c>
      <c r="J17" s="21">
        <f t="shared" si="0"/>
        <v>0</v>
      </c>
      <c r="K17" s="16"/>
      <c r="L17" s="19"/>
      <c r="M17" s="22">
        <f t="shared" si="5"/>
        <v>0.13</v>
      </c>
      <c r="N17" s="21">
        <f t="shared" si="1"/>
        <v>0</v>
      </c>
      <c r="O17" s="16"/>
      <c r="P17" s="23">
        <f t="shared" si="2"/>
        <v>0</v>
      </c>
      <c r="Q17" s="24">
        <f t="shared" si="3"/>
      </c>
    </row>
    <row r="18" spans="4:17" ht="12.75">
      <c r="D18" s="16" t="s">
        <v>25</v>
      </c>
      <c r="E18" s="16"/>
      <c r="F18" s="17" t="s">
        <v>5</v>
      </c>
      <c r="G18" s="18"/>
      <c r="H18" s="19"/>
      <c r="I18" s="20">
        <f t="shared" si="4"/>
        <v>0.13</v>
      </c>
      <c r="J18" s="21">
        <f t="shared" si="0"/>
        <v>0</v>
      </c>
      <c r="K18" s="16"/>
      <c r="L18" s="19"/>
      <c r="M18" s="22">
        <f t="shared" si="5"/>
        <v>0.13</v>
      </c>
      <c r="N18" s="21">
        <f t="shared" si="1"/>
        <v>0</v>
      </c>
      <c r="O18" s="16"/>
      <c r="P18" s="23">
        <f t="shared" si="2"/>
        <v>0</v>
      </c>
      <c r="Q18" s="24">
        <f t="shared" si="3"/>
      </c>
    </row>
    <row r="19" spans="4:17" ht="25.5">
      <c r="D19" s="25" t="s">
        <v>26</v>
      </c>
      <c r="E19" s="16"/>
      <c r="F19" s="17" t="s">
        <v>5</v>
      </c>
      <c r="G19" s="18"/>
      <c r="H19" s="19"/>
      <c r="I19" s="20">
        <f t="shared" si="4"/>
        <v>0.13</v>
      </c>
      <c r="J19" s="21">
        <f t="shared" si="0"/>
        <v>0</v>
      </c>
      <c r="K19" s="16"/>
      <c r="L19" s="19">
        <v>-0.9719</v>
      </c>
      <c r="M19" s="22">
        <f t="shared" si="5"/>
        <v>0.13</v>
      </c>
      <c r="N19" s="21">
        <f t="shared" si="1"/>
        <v>-0.12634700000000001</v>
      </c>
      <c r="O19" s="16"/>
      <c r="P19" s="23">
        <f t="shared" si="2"/>
        <v>-0.12634700000000001</v>
      </c>
      <c r="Q19" s="24">
        <f t="shared" si="3"/>
      </c>
    </row>
    <row r="20" spans="4:17" ht="12.75">
      <c r="D20" s="26"/>
      <c r="E20" s="16"/>
      <c r="F20" s="17"/>
      <c r="G20" s="18"/>
      <c r="H20" s="19"/>
      <c r="I20" s="27"/>
      <c r="J20" s="21">
        <f t="shared" si="0"/>
        <v>0</v>
      </c>
      <c r="K20" s="16"/>
      <c r="L20" s="19"/>
      <c r="M20" s="28"/>
      <c r="N20" s="21">
        <f t="shared" si="1"/>
        <v>0</v>
      </c>
      <c r="O20" s="16"/>
      <c r="P20" s="23">
        <f t="shared" si="2"/>
        <v>0</v>
      </c>
      <c r="Q20" s="24">
        <f t="shared" si="3"/>
      </c>
    </row>
    <row r="21" spans="4:17" ht="12.75">
      <c r="D21" s="26"/>
      <c r="E21" s="16"/>
      <c r="F21" s="17"/>
      <c r="G21" s="18"/>
      <c r="H21" s="19"/>
      <c r="I21" s="27"/>
      <c r="J21" s="21">
        <f t="shared" si="0"/>
        <v>0</v>
      </c>
      <c r="K21" s="16"/>
      <c r="L21" s="19"/>
      <c r="M21" s="28"/>
      <c r="N21" s="21">
        <f t="shared" si="1"/>
        <v>0</v>
      </c>
      <c r="O21" s="16"/>
      <c r="P21" s="23">
        <f t="shared" si="2"/>
        <v>0</v>
      </c>
      <c r="Q21" s="24">
        <f t="shared" si="3"/>
      </c>
    </row>
    <row r="22" spans="4:17" ht="12.75">
      <c r="D22" s="26"/>
      <c r="E22" s="16"/>
      <c r="F22" s="17"/>
      <c r="G22" s="18"/>
      <c r="H22" s="19"/>
      <c r="I22" s="27"/>
      <c r="J22" s="21">
        <f t="shared" si="0"/>
        <v>0</v>
      </c>
      <c r="K22" s="16"/>
      <c r="L22" s="19"/>
      <c r="M22" s="28"/>
      <c r="N22" s="21">
        <f t="shared" si="1"/>
        <v>0</v>
      </c>
      <c r="O22" s="16"/>
      <c r="P22" s="23">
        <f t="shared" si="2"/>
        <v>0</v>
      </c>
      <c r="Q22" s="24">
        <f t="shared" si="3"/>
      </c>
    </row>
    <row r="23" spans="4:17" ht="13.5" thickBot="1">
      <c r="D23" s="26"/>
      <c r="E23" s="16"/>
      <c r="F23" s="17"/>
      <c r="G23" s="18"/>
      <c r="H23" s="19"/>
      <c r="I23" s="27"/>
      <c r="J23" s="21">
        <f t="shared" si="0"/>
        <v>0</v>
      </c>
      <c r="K23" s="16"/>
      <c r="L23" s="19"/>
      <c r="M23" s="28"/>
      <c r="N23" s="21">
        <f t="shared" si="1"/>
        <v>0</v>
      </c>
      <c r="O23" s="16"/>
      <c r="P23" s="23">
        <f t="shared" si="2"/>
        <v>0</v>
      </c>
      <c r="Q23" s="24">
        <f t="shared" si="3"/>
      </c>
    </row>
    <row r="24" spans="4:17" ht="13.5" thickBot="1">
      <c r="D24" s="6" t="s">
        <v>27</v>
      </c>
      <c r="G24" s="29"/>
      <c r="H24" s="30"/>
      <c r="I24" s="31"/>
      <c r="J24" s="32">
        <f>SUM(J9:J23)</f>
        <v>2.824404</v>
      </c>
      <c r="L24" s="30"/>
      <c r="M24" s="33"/>
      <c r="N24" s="32">
        <f>SUM(N9:N23)</f>
        <v>3.7071235000000002</v>
      </c>
      <c r="P24" s="34">
        <f t="shared" si="2"/>
        <v>0.8827195000000003</v>
      </c>
      <c r="Q24" s="35">
        <f t="shared" si="3"/>
        <v>0.3125330158150181</v>
      </c>
    </row>
    <row r="25" spans="4:17" ht="12.75">
      <c r="D25" s="36" t="s">
        <v>28</v>
      </c>
      <c r="E25" s="36"/>
      <c r="F25" s="37" t="s">
        <v>5</v>
      </c>
      <c r="G25" s="38"/>
      <c r="H25" s="39">
        <v>1.8377</v>
      </c>
      <c r="I25" s="40">
        <f>I19</f>
        <v>0.13</v>
      </c>
      <c r="J25" s="41">
        <f>I25*H25</f>
        <v>0.238901</v>
      </c>
      <c r="K25" s="36"/>
      <c r="L25" s="39">
        <v>1.8377</v>
      </c>
      <c r="M25" s="42">
        <f>M19</f>
        <v>0.13</v>
      </c>
      <c r="N25" s="41">
        <f>M25*L25</f>
        <v>0.238901</v>
      </c>
      <c r="O25" s="36"/>
      <c r="P25" s="43">
        <f t="shared" si="2"/>
        <v>0</v>
      </c>
      <c r="Q25" s="44">
        <f t="shared" si="3"/>
        <v>0</v>
      </c>
    </row>
    <row r="26" spans="4:17" ht="26.25" thickBot="1">
      <c r="D26" s="45" t="s">
        <v>29</v>
      </c>
      <c r="E26" s="36"/>
      <c r="F26" s="37" t="s">
        <v>5</v>
      </c>
      <c r="G26" s="38"/>
      <c r="H26" s="39">
        <v>1.198</v>
      </c>
      <c r="I26" s="40">
        <f>I25</f>
        <v>0.13</v>
      </c>
      <c r="J26" s="41">
        <f>I26*H26</f>
        <v>0.15574</v>
      </c>
      <c r="K26" s="36"/>
      <c r="L26" s="39">
        <v>1.198</v>
      </c>
      <c r="M26" s="42">
        <f>M25</f>
        <v>0.13</v>
      </c>
      <c r="N26" s="41">
        <f>M26*L26</f>
        <v>0.15574</v>
      </c>
      <c r="O26" s="36"/>
      <c r="P26" s="43">
        <f t="shared" si="2"/>
        <v>0</v>
      </c>
      <c r="Q26" s="44">
        <f t="shared" si="3"/>
        <v>0</v>
      </c>
    </row>
    <row r="27" spans="4:17" ht="26.25" thickBot="1">
      <c r="D27" s="46" t="s">
        <v>30</v>
      </c>
      <c r="E27" s="16"/>
      <c r="F27" s="16"/>
      <c r="G27" s="18"/>
      <c r="H27" s="47"/>
      <c r="I27" s="48"/>
      <c r="J27" s="49">
        <f>SUM(J24:J26)</f>
        <v>3.2190449999999995</v>
      </c>
      <c r="K27" s="50"/>
      <c r="L27" s="51"/>
      <c r="M27" s="52"/>
      <c r="N27" s="49">
        <f>SUM(N24:N26)</f>
        <v>4.1017645</v>
      </c>
      <c r="O27" s="50"/>
      <c r="P27" s="53">
        <f t="shared" si="2"/>
        <v>0.8827195000000003</v>
      </c>
      <c r="Q27" s="54">
        <f t="shared" si="3"/>
        <v>0.27421781926006017</v>
      </c>
    </row>
    <row r="28" spans="4:17" ht="25.5">
      <c r="D28" s="25" t="s">
        <v>31</v>
      </c>
      <c r="E28" s="16"/>
      <c r="F28" s="17" t="s">
        <v>2</v>
      </c>
      <c r="G28" s="18"/>
      <c r="H28" s="19">
        <v>0.0052</v>
      </c>
      <c r="I28" s="20">
        <f>J4*(1+H40)</f>
        <v>48.40992</v>
      </c>
      <c r="J28" s="21">
        <f aca="true" t="shared" si="6" ref="J28:J35">I28*H28</f>
        <v>0.251731584</v>
      </c>
      <c r="K28" s="16"/>
      <c r="L28" s="19">
        <v>0.0052</v>
      </c>
      <c r="M28" s="22">
        <f>J4*(1+L40)</f>
        <v>48.47544</v>
      </c>
      <c r="N28" s="21">
        <f aca="true" t="shared" si="7" ref="N28:N35">M28*L28</f>
        <v>0.252072288</v>
      </c>
      <c r="O28" s="16"/>
      <c r="P28" s="23">
        <f t="shared" si="2"/>
        <v>0.0003407039999999695</v>
      </c>
      <c r="Q28" s="24">
        <f t="shared" si="3"/>
        <v>0.001353441608661905</v>
      </c>
    </row>
    <row r="29" spans="4:17" ht="25.5">
      <c r="D29" s="25" t="s">
        <v>32</v>
      </c>
      <c r="E29" s="16"/>
      <c r="F29" s="17" t="s">
        <v>2</v>
      </c>
      <c r="G29" s="18"/>
      <c r="H29" s="19">
        <v>0.0013</v>
      </c>
      <c r="I29" s="20">
        <f>I28</f>
        <v>48.40992</v>
      </c>
      <c r="J29" s="21">
        <f t="shared" si="6"/>
        <v>0.062932896</v>
      </c>
      <c r="K29" s="16"/>
      <c r="L29" s="19">
        <v>0.0013</v>
      </c>
      <c r="M29" s="22">
        <f>M28</f>
        <v>48.47544</v>
      </c>
      <c r="N29" s="21">
        <f t="shared" si="7"/>
        <v>0.063018072</v>
      </c>
      <c r="O29" s="16"/>
      <c r="P29" s="23">
        <f t="shared" si="2"/>
        <v>8.517599999999237E-05</v>
      </c>
      <c r="Q29" s="24">
        <f t="shared" si="3"/>
        <v>0.001353441608661905</v>
      </c>
    </row>
    <row r="30" spans="4:17" ht="12.75">
      <c r="D30" s="25" t="s">
        <v>33</v>
      </c>
      <c r="E30" s="16"/>
      <c r="F30" s="17"/>
      <c r="G30" s="18"/>
      <c r="H30" s="55"/>
      <c r="I30" s="20">
        <f>I29</f>
        <v>48.40992</v>
      </c>
      <c r="J30" s="21">
        <f t="shared" si="6"/>
        <v>0</v>
      </c>
      <c r="K30" s="16"/>
      <c r="L30" s="55"/>
      <c r="M30" s="22">
        <f>M29</f>
        <v>48.47544</v>
      </c>
      <c r="N30" s="21">
        <f t="shared" si="7"/>
        <v>0</v>
      </c>
      <c r="O30" s="16"/>
      <c r="P30" s="23">
        <f t="shared" si="2"/>
        <v>0</v>
      </c>
      <c r="Q30" s="24">
        <f t="shared" si="3"/>
      </c>
    </row>
    <row r="31" spans="4:17" ht="12.75">
      <c r="D31" s="16" t="s">
        <v>34</v>
      </c>
      <c r="E31" s="16"/>
      <c r="F31" s="17" t="s">
        <v>0</v>
      </c>
      <c r="G31" s="18"/>
      <c r="H31" s="19">
        <v>0.25</v>
      </c>
      <c r="I31" s="20">
        <v>0</v>
      </c>
      <c r="J31" s="21">
        <f t="shared" si="6"/>
        <v>0</v>
      </c>
      <c r="K31" s="16"/>
      <c r="L31" s="19">
        <v>0.25</v>
      </c>
      <c r="M31" s="22">
        <v>0</v>
      </c>
      <c r="N31" s="21">
        <f t="shared" si="7"/>
        <v>0</v>
      </c>
      <c r="O31" s="16"/>
      <c r="P31" s="23">
        <f t="shared" si="2"/>
        <v>0</v>
      </c>
      <c r="Q31" s="24">
        <f t="shared" si="3"/>
      </c>
    </row>
    <row r="32" spans="4:17" ht="12.75">
      <c r="D32" s="16" t="s">
        <v>35</v>
      </c>
      <c r="E32" s="16"/>
      <c r="F32" s="17" t="s">
        <v>2</v>
      </c>
      <c r="G32" s="18"/>
      <c r="H32" s="19">
        <v>0.00694</v>
      </c>
      <c r="I32" s="20">
        <f>J4</f>
        <v>46.8</v>
      </c>
      <c r="J32" s="21">
        <f t="shared" si="6"/>
        <v>0.32479199999999997</v>
      </c>
      <c r="K32" s="16"/>
      <c r="L32" s="19">
        <v>0.00694</v>
      </c>
      <c r="M32" s="22">
        <f>J4</f>
        <v>46.8</v>
      </c>
      <c r="N32" s="21">
        <f t="shared" si="7"/>
        <v>0.32479199999999997</v>
      </c>
      <c r="O32" s="16"/>
      <c r="P32" s="23">
        <f t="shared" si="2"/>
        <v>0</v>
      </c>
      <c r="Q32" s="24">
        <f t="shared" si="3"/>
        <v>0</v>
      </c>
    </row>
    <row r="33" spans="4:17" ht="12.75">
      <c r="D33" s="16" t="s">
        <v>36</v>
      </c>
      <c r="E33" s="16"/>
      <c r="F33" s="17" t="s">
        <v>2</v>
      </c>
      <c r="G33" s="18"/>
      <c r="H33" s="19">
        <v>0.068</v>
      </c>
      <c r="I33" s="20">
        <f>I30</f>
        <v>48.40992</v>
      </c>
      <c r="J33" s="21">
        <f t="shared" si="6"/>
        <v>3.29187456</v>
      </c>
      <c r="K33" s="16"/>
      <c r="L33" s="19">
        <v>0.068</v>
      </c>
      <c r="M33" s="22">
        <f>M30</f>
        <v>48.47544</v>
      </c>
      <c r="N33" s="21">
        <f t="shared" si="7"/>
        <v>3.2963299200000002</v>
      </c>
      <c r="O33" s="16"/>
      <c r="P33" s="23">
        <f t="shared" si="2"/>
        <v>0.00445536000000013</v>
      </c>
      <c r="Q33" s="24">
        <f t="shared" si="3"/>
        <v>0.0013534416086620658</v>
      </c>
    </row>
    <row r="34" spans="4:17" ht="12.75">
      <c r="D34" s="56"/>
      <c r="E34" s="16"/>
      <c r="F34" s="17"/>
      <c r="G34" s="18"/>
      <c r="H34" s="19"/>
      <c r="I34" s="57"/>
      <c r="J34" s="21">
        <f t="shared" si="6"/>
        <v>0</v>
      </c>
      <c r="K34" s="16"/>
      <c r="L34" s="19"/>
      <c r="M34" s="58"/>
      <c r="N34" s="21">
        <f t="shared" si="7"/>
        <v>0</v>
      </c>
      <c r="O34" s="16"/>
      <c r="P34" s="23">
        <f t="shared" si="2"/>
        <v>0</v>
      </c>
      <c r="Q34" s="24">
        <f t="shared" si="3"/>
      </c>
    </row>
    <row r="35" spans="4:17" ht="13.5" thickBot="1">
      <c r="D35" s="26"/>
      <c r="E35" s="16"/>
      <c r="F35" s="17"/>
      <c r="G35" s="18"/>
      <c r="H35" s="19"/>
      <c r="I35" s="27"/>
      <c r="J35" s="21">
        <f t="shared" si="6"/>
        <v>0</v>
      </c>
      <c r="K35" s="16"/>
      <c r="L35" s="19"/>
      <c r="M35" s="28"/>
      <c r="N35" s="21">
        <f t="shared" si="7"/>
        <v>0</v>
      </c>
      <c r="O35" s="16"/>
      <c r="P35" s="23">
        <f t="shared" si="2"/>
        <v>0</v>
      </c>
      <c r="Q35" s="24">
        <f t="shared" si="3"/>
      </c>
    </row>
    <row r="36" spans="4:17" ht="13.5" thickBot="1">
      <c r="D36" s="59" t="s">
        <v>37</v>
      </c>
      <c r="E36" s="16"/>
      <c r="F36" s="16"/>
      <c r="G36" s="16"/>
      <c r="H36" s="60"/>
      <c r="I36" s="61"/>
      <c r="J36" s="49">
        <f>SUM(J27:J35)</f>
        <v>7.150376039999999</v>
      </c>
      <c r="K36" s="50"/>
      <c r="L36" s="62"/>
      <c r="M36" s="63"/>
      <c r="N36" s="49">
        <f>SUM(N27:N35)</f>
        <v>8.03797678</v>
      </c>
      <c r="O36" s="50"/>
      <c r="P36" s="53">
        <f t="shared" si="2"/>
        <v>0.8876007399999999</v>
      </c>
      <c r="Q36" s="54">
        <f t="shared" si="3"/>
        <v>0.1241334350857441</v>
      </c>
    </row>
    <row r="37" spans="4:17" ht="13.5" thickBot="1">
      <c r="D37" s="18" t="s">
        <v>38</v>
      </c>
      <c r="E37" s="16"/>
      <c r="F37" s="16"/>
      <c r="G37" s="16"/>
      <c r="H37" s="64">
        <v>0.13</v>
      </c>
      <c r="I37" s="65"/>
      <c r="J37" s="66">
        <f>J36*H37</f>
        <v>0.9295488851999999</v>
      </c>
      <c r="K37" s="16"/>
      <c r="L37" s="64">
        <v>0.13</v>
      </c>
      <c r="M37" s="67"/>
      <c r="N37" s="66">
        <f>N36*L37</f>
        <v>1.0449369814</v>
      </c>
      <c r="O37" s="16"/>
      <c r="P37" s="23">
        <f t="shared" si="2"/>
        <v>0.11538809620000012</v>
      </c>
      <c r="Q37" s="24">
        <f t="shared" si="3"/>
        <v>0.12413343508574425</v>
      </c>
    </row>
    <row r="38" spans="4:17" ht="26.25" thickBot="1">
      <c r="D38" s="46" t="s">
        <v>39</v>
      </c>
      <c r="E38" s="16"/>
      <c r="F38" s="16"/>
      <c r="G38" s="16"/>
      <c r="H38" s="47"/>
      <c r="I38" s="48"/>
      <c r="J38" s="49">
        <f>ROUND(SUM(J36:J37),2)</f>
        <v>8.08</v>
      </c>
      <c r="K38" s="50"/>
      <c r="L38" s="51"/>
      <c r="M38" s="52"/>
      <c r="N38" s="49">
        <f>ROUND(SUM(N36:N37),2)</f>
        <v>9.08</v>
      </c>
      <c r="O38" s="50"/>
      <c r="P38" s="53">
        <f t="shared" si="2"/>
        <v>1</v>
      </c>
      <c r="Q38" s="54">
        <f t="shared" si="3"/>
        <v>0.12376237623762376</v>
      </c>
    </row>
    <row r="39" ht="10.5" customHeight="1"/>
    <row r="40" spans="4:12" ht="12.75">
      <c r="D40" s="6" t="s">
        <v>40</v>
      </c>
      <c r="H40" s="68">
        <v>0.0344</v>
      </c>
      <c r="L40" s="68">
        <v>0.0358</v>
      </c>
    </row>
    <row r="41" ht="10.5" customHeight="1"/>
    <row r="42" ht="12.75">
      <c r="B42" s="6" t="s">
        <v>41</v>
      </c>
    </row>
    <row r="43" spans="2:17" ht="12.75"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5"/>
    </row>
    <row r="44" spans="2:17" ht="12.75"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8"/>
    </row>
    <row r="45" spans="2:17" ht="12.75">
      <c r="B45" s="76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8"/>
    </row>
    <row r="46" spans="2:17" ht="12.75"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8"/>
    </row>
    <row r="47" spans="2:17" ht="12.75">
      <c r="B47" s="79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1"/>
    </row>
  </sheetData>
  <sheetProtection selectLockedCells="1"/>
  <mergeCells count="8">
    <mergeCell ref="B43:Q47"/>
    <mergeCell ref="F2:Q2"/>
    <mergeCell ref="H6:J6"/>
    <mergeCell ref="L6:N6"/>
    <mergeCell ref="P6:Q6"/>
    <mergeCell ref="F7:F8"/>
    <mergeCell ref="P7:P8"/>
    <mergeCell ref="Q7:Q8"/>
  </mergeCells>
  <dataValidations count="2">
    <dataValidation type="list" allowBlank="1" showInputMessage="1" showErrorMessage="1" sqref="G9:G23 G25:G26 G28:G35">
      <formula1>$B$2:$B$7</formula1>
    </dataValidation>
    <dataValidation type="list" allowBlank="1" showInputMessage="1" showErrorMessage="1" sqref="F9:F23 F25:F26 F28:F35">
      <formula1>$B$2:$B$5</formula1>
    </dataValidation>
  </dataValidations>
  <printOptions/>
  <pageMargins left="0.7480314960629921" right="0.7480314960629921" top="1.4960629921259843" bottom="0.984251968503937" header="0.5118110236220472" footer="0.5118110236220472"/>
  <pageSetup horizontalDpi="600" verticalDpi="600" orientation="landscape" scale="65" r:id="rId2"/>
  <headerFooter alignWithMargins="0">
    <oddHeader>&amp;L&amp;G&amp;C&amp;"Helvetica,Regular"&amp;8Attachment AP&amp;R&amp;"Helvetica,Regular"&amp;8Hydro Ottawa Limited
EB-2011-0054
Exhibit H6
Tab 2
Schedule 1
Attachment AP
Filed: 2011-06-17
Page &amp;P of &amp;N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R47"/>
  <sheetViews>
    <sheetView showGridLines="0" tabSelected="1" view="pageLayout" workbookViewId="0" topLeftCell="A24">
      <selection activeCell="D27" sqref="D27"/>
    </sheetView>
  </sheetViews>
  <sheetFormatPr defaultColWidth="9.140625" defaultRowHeight="12.75"/>
  <cols>
    <col min="1" max="1" width="2.7109375" style="1" customWidth="1"/>
    <col min="2" max="2" width="0.9921875" style="1" customWidth="1"/>
    <col min="3" max="3" width="1.28515625" style="1" customWidth="1"/>
    <col min="4" max="4" width="26.57421875" style="1" customWidth="1"/>
    <col min="5" max="5" width="1.28515625" style="1" customWidth="1"/>
    <col min="6" max="6" width="11.28125" style="1" customWidth="1"/>
    <col min="7" max="7" width="1.28515625" style="1" customWidth="1"/>
    <col min="8" max="8" width="12.28125" style="1" customWidth="1"/>
    <col min="9" max="9" width="8.57421875" style="1" customWidth="1"/>
    <col min="10" max="10" width="13.140625" style="1" customWidth="1"/>
    <col min="11" max="11" width="2.8515625" style="1" customWidth="1"/>
    <col min="12" max="12" width="12.140625" style="1" customWidth="1"/>
    <col min="13" max="13" width="8.57421875" style="1" customWidth="1"/>
    <col min="14" max="14" width="11.57421875" style="1" customWidth="1"/>
    <col min="15" max="15" width="2.8515625" style="1" customWidth="1"/>
    <col min="16" max="16" width="10.421875" style="1" customWidth="1"/>
    <col min="17" max="17" width="8.7109375" style="1" customWidth="1"/>
    <col min="18" max="18" width="3.8515625" style="1" customWidth="1"/>
    <col min="19" max="16384" width="9.140625" style="1" customWidth="1"/>
  </cols>
  <sheetData>
    <row r="1" spans="14:18" ht="7.5" customHeight="1">
      <c r="N1"/>
      <c r="O1"/>
      <c r="P1"/>
      <c r="Q1"/>
      <c r="R1"/>
    </row>
    <row r="2" spans="2:17" ht="15.75">
      <c r="B2" s="2" t="s">
        <v>0</v>
      </c>
      <c r="D2" s="3" t="s">
        <v>1</v>
      </c>
      <c r="F2" s="82" t="s">
        <v>50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2:17" ht="7.5" customHeight="1">
      <c r="B3" s="2"/>
      <c r="D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2" ht="12.75">
      <c r="B4" s="2" t="s">
        <v>2</v>
      </c>
      <c r="F4" s="6" t="s">
        <v>3</v>
      </c>
      <c r="G4" s="6"/>
      <c r="H4" s="7">
        <v>0.49</v>
      </c>
      <c r="I4" s="6" t="s">
        <v>44</v>
      </c>
      <c r="J4" s="7">
        <v>160</v>
      </c>
      <c r="L4" s="1" t="s">
        <v>45</v>
      </c>
    </row>
    <row r="5" ht="10.5" customHeight="1">
      <c r="B5" s="2" t="s">
        <v>5</v>
      </c>
    </row>
    <row r="6" spans="2:17" ht="12.75">
      <c r="B6" s="8"/>
      <c r="F6" s="9"/>
      <c r="G6" s="9"/>
      <c r="H6" s="83" t="s">
        <v>6</v>
      </c>
      <c r="I6" s="84"/>
      <c r="J6" s="85"/>
      <c r="L6" s="83" t="s">
        <v>7</v>
      </c>
      <c r="M6" s="84"/>
      <c r="N6" s="85"/>
      <c r="P6" s="83" t="s">
        <v>8</v>
      </c>
      <c r="Q6" s="85"/>
    </row>
    <row r="7" spans="2:17" ht="12.75">
      <c r="B7" s="8"/>
      <c r="F7" s="86" t="s">
        <v>9</v>
      </c>
      <c r="G7" s="10"/>
      <c r="H7" s="11" t="s">
        <v>10</v>
      </c>
      <c r="I7" s="11" t="s">
        <v>11</v>
      </c>
      <c r="J7" s="12" t="s">
        <v>12</v>
      </c>
      <c r="L7" s="11" t="s">
        <v>10</v>
      </c>
      <c r="M7" s="13" t="s">
        <v>11</v>
      </c>
      <c r="N7" s="12" t="s">
        <v>12</v>
      </c>
      <c r="P7" s="88" t="s">
        <v>13</v>
      </c>
      <c r="Q7" s="90" t="s">
        <v>14</v>
      </c>
    </row>
    <row r="8" spans="2:17" ht="12.75">
      <c r="B8" s="8"/>
      <c r="F8" s="87"/>
      <c r="G8" s="10"/>
      <c r="H8" s="14" t="s">
        <v>15</v>
      </c>
      <c r="I8" s="14"/>
      <c r="J8" s="15" t="s">
        <v>15</v>
      </c>
      <c r="L8" s="14" t="s">
        <v>15</v>
      </c>
      <c r="M8" s="15"/>
      <c r="N8" s="15" t="s">
        <v>15</v>
      </c>
      <c r="P8" s="89"/>
      <c r="Q8" s="91"/>
    </row>
    <row r="9" spans="4:17" ht="12.75">
      <c r="D9" s="16" t="s">
        <v>16</v>
      </c>
      <c r="E9" s="16"/>
      <c r="F9" s="17" t="s">
        <v>0</v>
      </c>
      <c r="G9" s="18"/>
      <c r="H9" s="70">
        <v>0.49</v>
      </c>
      <c r="I9" s="20">
        <v>4</v>
      </c>
      <c r="J9" s="21">
        <f aca="true" t="shared" si="0" ref="J9:J23">I9*H9</f>
        <v>1.96</v>
      </c>
      <c r="K9" s="16"/>
      <c r="L9" s="70">
        <v>0.6</v>
      </c>
      <c r="M9" s="22">
        <v>4</v>
      </c>
      <c r="N9" s="21">
        <f aca="true" t="shared" si="1" ref="N9:N23">M9*L9</f>
        <v>2.4</v>
      </c>
      <c r="O9" s="16"/>
      <c r="P9" s="23">
        <f aca="true" t="shared" si="2" ref="P9:P38">N9-J9</f>
        <v>0.43999999999999995</v>
      </c>
      <c r="Q9" s="24">
        <f aca="true" t="shared" si="3" ref="Q9:Q38">IF((J9)=0,"",(P9/J9))</f>
        <v>0.22448979591836732</v>
      </c>
    </row>
    <row r="10" spans="4:17" ht="12.75">
      <c r="D10" s="16" t="s">
        <v>17</v>
      </c>
      <c r="E10" s="16"/>
      <c r="F10" s="17" t="s">
        <v>0</v>
      </c>
      <c r="G10" s="18"/>
      <c r="H10" s="70">
        <v>0</v>
      </c>
      <c r="I10" s="20">
        <v>4</v>
      </c>
      <c r="J10" s="21">
        <f t="shared" si="0"/>
        <v>0</v>
      </c>
      <c r="K10" s="16"/>
      <c r="L10" s="19"/>
      <c r="M10" s="22">
        <v>4</v>
      </c>
      <c r="N10" s="21">
        <f t="shared" si="1"/>
        <v>0</v>
      </c>
      <c r="O10" s="16"/>
      <c r="P10" s="23">
        <f t="shared" si="2"/>
        <v>0</v>
      </c>
      <c r="Q10" s="24">
        <f t="shared" si="3"/>
      </c>
    </row>
    <row r="11" spans="4:17" ht="12.75">
      <c r="D11" s="16" t="s">
        <v>18</v>
      </c>
      <c r="E11" s="16"/>
      <c r="F11" s="17" t="s">
        <v>0</v>
      </c>
      <c r="G11" s="18"/>
      <c r="H11" s="70">
        <v>0.01</v>
      </c>
      <c r="I11" s="20">
        <v>4</v>
      </c>
      <c r="J11" s="21">
        <f t="shared" si="0"/>
        <v>0.04</v>
      </c>
      <c r="K11" s="16"/>
      <c r="L11" s="19"/>
      <c r="M11" s="22">
        <v>4</v>
      </c>
      <c r="N11" s="21">
        <f t="shared" si="1"/>
        <v>0</v>
      </c>
      <c r="O11" s="16"/>
      <c r="P11" s="23">
        <f t="shared" si="2"/>
        <v>-0.04</v>
      </c>
      <c r="Q11" s="24">
        <f t="shared" si="3"/>
        <v>-1</v>
      </c>
    </row>
    <row r="12" spans="4:17" ht="12.75">
      <c r="D12" s="16" t="s">
        <v>19</v>
      </c>
      <c r="E12" s="16"/>
      <c r="F12" s="17"/>
      <c r="G12" s="18"/>
      <c r="H12" s="19"/>
      <c r="I12" s="20">
        <v>4</v>
      </c>
      <c r="J12" s="21">
        <f t="shared" si="0"/>
        <v>0</v>
      </c>
      <c r="K12" s="16"/>
      <c r="L12" s="19"/>
      <c r="M12" s="22">
        <v>4</v>
      </c>
      <c r="N12" s="21">
        <f t="shared" si="1"/>
        <v>0</v>
      </c>
      <c r="O12" s="16"/>
      <c r="P12" s="23">
        <f t="shared" si="2"/>
        <v>0</v>
      </c>
      <c r="Q12" s="24">
        <f t="shared" si="3"/>
      </c>
    </row>
    <row r="13" spans="4:17" ht="12.75">
      <c r="D13" s="16" t="s">
        <v>20</v>
      </c>
      <c r="E13" s="16"/>
      <c r="F13" s="17" t="s">
        <v>5</v>
      </c>
      <c r="G13" s="18"/>
      <c r="H13" s="19">
        <v>3.4563</v>
      </c>
      <c r="I13" s="20">
        <f>H4</f>
        <v>0.49</v>
      </c>
      <c r="J13" s="21">
        <f t="shared" si="0"/>
        <v>1.693587</v>
      </c>
      <c r="K13" s="16"/>
      <c r="L13" s="19">
        <v>4.2032</v>
      </c>
      <c r="M13" s="22">
        <f>H4</f>
        <v>0.49</v>
      </c>
      <c r="N13" s="21">
        <f t="shared" si="1"/>
        <v>2.059568</v>
      </c>
      <c r="O13" s="16"/>
      <c r="P13" s="23">
        <f t="shared" si="2"/>
        <v>0.3659810000000001</v>
      </c>
      <c r="Q13" s="24">
        <f t="shared" si="3"/>
        <v>0.2160981396290832</v>
      </c>
    </row>
    <row r="14" spans="4:17" ht="12.75">
      <c r="D14" s="16" t="s">
        <v>21</v>
      </c>
      <c r="E14" s="16"/>
      <c r="F14" s="17" t="s">
        <v>5</v>
      </c>
      <c r="G14" s="18"/>
      <c r="H14" s="19">
        <v>0.0561</v>
      </c>
      <c r="I14" s="20">
        <f aca="true" t="shared" si="4" ref="I14:I19">I13</f>
        <v>0.49</v>
      </c>
      <c r="J14" s="21">
        <f t="shared" si="0"/>
        <v>0.027489</v>
      </c>
      <c r="K14" s="16"/>
      <c r="L14" s="71">
        <v>0.01749</v>
      </c>
      <c r="M14" s="22">
        <f aca="true" t="shared" si="5" ref="M14:M19">M13</f>
        <v>0.49</v>
      </c>
      <c r="N14" s="21">
        <f t="shared" si="1"/>
        <v>0.008570099999999999</v>
      </c>
      <c r="O14" s="16"/>
      <c r="P14" s="23">
        <f t="shared" si="2"/>
        <v>-0.018918900000000002</v>
      </c>
      <c r="Q14" s="24">
        <f t="shared" si="3"/>
        <v>-0.6882352941176472</v>
      </c>
    </row>
    <row r="15" spans="4:17" ht="12.75">
      <c r="D15" s="16" t="s">
        <v>22</v>
      </c>
      <c r="E15" s="16"/>
      <c r="F15" s="17" t="s">
        <v>5</v>
      </c>
      <c r="G15" s="18"/>
      <c r="H15" s="19">
        <v>-0.0735</v>
      </c>
      <c r="I15" s="20">
        <f t="shared" si="4"/>
        <v>0.49</v>
      </c>
      <c r="J15" s="21">
        <f t="shared" si="0"/>
        <v>-0.036015</v>
      </c>
      <c r="K15" s="16"/>
      <c r="L15" s="19"/>
      <c r="M15" s="22">
        <f t="shared" si="5"/>
        <v>0.49</v>
      </c>
      <c r="N15" s="21">
        <f t="shared" si="1"/>
        <v>0</v>
      </c>
      <c r="O15" s="16"/>
      <c r="P15" s="23">
        <f t="shared" si="2"/>
        <v>0.036015</v>
      </c>
      <c r="Q15" s="24">
        <f t="shared" si="3"/>
        <v>-1</v>
      </c>
    </row>
    <row r="16" spans="4:17" ht="12.75">
      <c r="D16" s="16" t="s">
        <v>23</v>
      </c>
      <c r="E16" s="16"/>
      <c r="F16" s="17"/>
      <c r="G16" s="18"/>
      <c r="H16" s="19"/>
      <c r="I16" s="20">
        <f t="shared" si="4"/>
        <v>0.49</v>
      </c>
      <c r="J16" s="21">
        <f t="shared" si="0"/>
        <v>0</v>
      </c>
      <c r="K16" s="16"/>
      <c r="L16" s="19"/>
      <c r="M16" s="22">
        <f t="shared" si="5"/>
        <v>0.49</v>
      </c>
      <c r="N16" s="21">
        <f t="shared" si="1"/>
        <v>0</v>
      </c>
      <c r="O16" s="16"/>
      <c r="P16" s="23">
        <f t="shared" si="2"/>
        <v>0</v>
      </c>
      <c r="Q16" s="24">
        <f t="shared" si="3"/>
      </c>
    </row>
    <row r="17" spans="4:17" ht="12.75">
      <c r="D17" s="16" t="s">
        <v>24</v>
      </c>
      <c r="E17" s="16"/>
      <c r="F17" s="17"/>
      <c r="G17" s="18"/>
      <c r="H17" s="19"/>
      <c r="I17" s="20">
        <f t="shared" si="4"/>
        <v>0.49</v>
      </c>
      <c r="J17" s="21">
        <f t="shared" si="0"/>
        <v>0</v>
      </c>
      <c r="K17" s="16"/>
      <c r="L17" s="19"/>
      <c r="M17" s="22">
        <f t="shared" si="5"/>
        <v>0.49</v>
      </c>
      <c r="N17" s="21">
        <f t="shared" si="1"/>
        <v>0</v>
      </c>
      <c r="O17" s="16"/>
      <c r="P17" s="23">
        <f t="shared" si="2"/>
        <v>0</v>
      </c>
      <c r="Q17" s="24">
        <f t="shared" si="3"/>
      </c>
    </row>
    <row r="18" spans="4:17" ht="12.75">
      <c r="D18" s="16" t="s">
        <v>25</v>
      </c>
      <c r="E18" s="16"/>
      <c r="F18" s="17" t="s">
        <v>5</v>
      </c>
      <c r="G18" s="18"/>
      <c r="H18" s="19"/>
      <c r="I18" s="20">
        <f t="shared" si="4"/>
        <v>0.49</v>
      </c>
      <c r="J18" s="21">
        <f t="shared" si="0"/>
        <v>0</v>
      </c>
      <c r="K18" s="16"/>
      <c r="L18" s="19"/>
      <c r="M18" s="22">
        <f t="shared" si="5"/>
        <v>0.49</v>
      </c>
      <c r="N18" s="21">
        <f t="shared" si="1"/>
        <v>0</v>
      </c>
      <c r="O18" s="16"/>
      <c r="P18" s="23">
        <f t="shared" si="2"/>
        <v>0</v>
      </c>
      <c r="Q18" s="24">
        <f t="shared" si="3"/>
      </c>
    </row>
    <row r="19" spans="4:17" ht="25.5">
      <c r="D19" s="25" t="s">
        <v>26</v>
      </c>
      <c r="E19" s="16"/>
      <c r="F19" s="17" t="s">
        <v>5</v>
      </c>
      <c r="G19" s="18"/>
      <c r="H19" s="19"/>
      <c r="I19" s="20">
        <f t="shared" si="4"/>
        <v>0.49</v>
      </c>
      <c r="J19" s="21">
        <f t="shared" si="0"/>
        <v>0</v>
      </c>
      <c r="K19" s="16"/>
      <c r="L19" s="19">
        <v>-0.9175</v>
      </c>
      <c r="M19" s="22">
        <f t="shared" si="5"/>
        <v>0.49</v>
      </c>
      <c r="N19" s="21">
        <f t="shared" si="1"/>
        <v>-0.449575</v>
      </c>
      <c r="O19" s="16"/>
      <c r="P19" s="23">
        <f t="shared" si="2"/>
        <v>-0.449575</v>
      </c>
      <c r="Q19" s="24">
        <f t="shared" si="3"/>
      </c>
    </row>
    <row r="20" spans="4:17" ht="12.75">
      <c r="D20" s="72" t="s">
        <v>52</v>
      </c>
      <c r="E20" s="16"/>
      <c r="F20" s="17"/>
      <c r="G20" s="18"/>
      <c r="H20" s="19"/>
      <c r="I20" s="27"/>
      <c r="J20" s="21">
        <f t="shared" si="0"/>
        <v>0</v>
      </c>
      <c r="K20" s="16"/>
      <c r="L20" s="19">
        <v>0.0024</v>
      </c>
      <c r="M20" s="28">
        <f>M28</f>
        <v>165.728</v>
      </c>
      <c r="N20" s="21">
        <f t="shared" si="1"/>
        <v>0.39774719999999997</v>
      </c>
      <c r="O20" s="16"/>
      <c r="P20" s="23">
        <f t="shared" si="2"/>
        <v>0.39774719999999997</v>
      </c>
      <c r="Q20" s="24">
        <f t="shared" si="3"/>
      </c>
    </row>
    <row r="21" spans="4:17" ht="12.75">
      <c r="D21" s="26"/>
      <c r="E21" s="16"/>
      <c r="F21" s="17"/>
      <c r="G21" s="18"/>
      <c r="H21" s="19"/>
      <c r="I21" s="27"/>
      <c r="J21" s="21">
        <f t="shared" si="0"/>
        <v>0</v>
      </c>
      <c r="K21" s="16"/>
      <c r="L21" s="19"/>
      <c r="M21" s="28"/>
      <c r="N21" s="21">
        <f t="shared" si="1"/>
        <v>0</v>
      </c>
      <c r="O21" s="16"/>
      <c r="P21" s="23">
        <f t="shared" si="2"/>
        <v>0</v>
      </c>
      <c r="Q21" s="24">
        <f t="shared" si="3"/>
      </c>
    </row>
    <row r="22" spans="4:17" ht="12.75">
      <c r="D22" s="26"/>
      <c r="E22" s="16"/>
      <c r="F22" s="17"/>
      <c r="G22" s="18"/>
      <c r="H22" s="19"/>
      <c r="I22" s="27"/>
      <c r="J22" s="21">
        <f t="shared" si="0"/>
        <v>0</v>
      </c>
      <c r="K22" s="16"/>
      <c r="L22" s="19"/>
      <c r="M22" s="28"/>
      <c r="N22" s="21">
        <f t="shared" si="1"/>
        <v>0</v>
      </c>
      <c r="O22" s="16"/>
      <c r="P22" s="23">
        <f t="shared" si="2"/>
        <v>0</v>
      </c>
      <c r="Q22" s="24">
        <f t="shared" si="3"/>
      </c>
    </row>
    <row r="23" spans="4:17" ht="13.5" thickBot="1">
      <c r="D23" s="26"/>
      <c r="E23" s="16"/>
      <c r="F23" s="17"/>
      <c r="G23" s="18"/>
      <c r="H23" s="19"/>
      <c r="I23" s="27"/>
      <c r="J23" s="21">
        <f t="shared" si="0"/>
        <v>0</v>
      </c>
      <c r="K23" s="16"/>
      <c r="L23" s="19"/>
      <c r="M23" s="28"/>
      <c r="N23" s="21">
        <f t="shared" si="1"/>
        <v>0</v>
      </c>
      <c r="O23" s="16"/>
      <c r="P23" s="23">
        <f t="shared" si="2"/>
        <v>0</v>
      </c>
      <c r="Q23" s="24">
        <f t="shared" si="3"/>
      </c>
    </row>
    <row r="24" spans="4:17" ht="13.5" thickBot="1">
      <c r="D24" s="6" t="s">
        <v>27</v>
      </c>
      <c r="G24" s="29"/>
      <c r="H24" s="30"/>
      <c r="I24" s="31"/>
      <c r="J24" s="32">
        <f>SUM(J9:J23)</f>
        <v>3.685061</v>
      </c>
      <c r="L24" s="30"/>
      <c r="M24" s="33"/>
      <c r="N24" s="32">
        <f>SUM(N9:N23)</f>
        <v>4.416310299999999</v>
      </c>
      <c r="P24" s="34">
        <f t="shared" si="2"/>
        <v>0.7312492999999991</v>
      </c>
      <c r="Q24" s="35">
        <f t="shared" si="3"/>
        <v>0.19843614529040335</v>
      </c>
    </row>
    <row r="25" spans="4:17" ht="12.75">
      <c r="D25" s="36" t="s">
        <v>28</v>
      </c>
      <c r="E25" s="36"/>
      <c r="F25" s="37" t="s">
        <v>5</v>
      </c>
      <c r="G25" s="38"/>
      <c r="H25" s="39">
        <v>1.8284</v>
      </c>
      <c r="I25" s="40">
        <f>I19</f>
        <v>0.49</v>
      </c>
      <c r="J25" s="41">
        <f>I25*H25</f>
        <v>0.895916</v>
      </c>
      <c r="K25" s="36"/>
      <c r="L25" s="39">
        <v>1.8284</v>
      </c>
      <c r="M25" s="42">
        <f>M19</f>
        <v>0.49</v>
      </c>
      <c r="N25" s="41">
        <f>M25*L25</f>
        <v>0.895916</v>
      </c>
      <c r="O25" s="36"/>
      <c r="P25" s="43">
        <f t="shared" si="2"/>
        <v>0</v>
      </c>
      <c r="Q25" s="44">
        <f t="shared" si="3"/>
        <v>0</v>
      </c>
    </row>
    <row r="26" spans="4:17" ht="26.25" thickBot="1">
      <c r="D26" s="45" t="s">
        <v>29</v>
      </c>
      <c r="E26" s="36"/>
      <c r="F26" s="37" t="s">
        <v>5</v>
      </c>
      <c r="G26" s="38"/>
      <c r="H26" s="39">
        <v>1.1735</v>
      </c>
      <c r="I26" s="40">
        <f>I25</f>
        <v>0.49</v>
      </c>
      <c r="J26" s="41">
        <f>I26*H26</f>
        <v>0.5750149999999999</v>
      </c>
      <c r="K26" s="36"/>
      <c r="L26" s="39">
        <v>1.1735</v>
      </c>
      <c r="M26" s="42">
        <f>M25</f>
        <v>0.49</v>
      </c>
      <c r="N26" s="41">
        <f>M26*L26</f>
        <v>0.5750149999999999</v>
      </c>
      <c r="O26" s="36"/>
      <c r="P26" s="43">
        <f t="shared" si="2"/>
        <v>0</v>
      </c>
      <c r="Q26" s="44">
        <f t="shared" si="3"/>
        <v>0</v>
      </c>
    </row>
    <row r="27" spans="4:17" ht="26.25" thickBot="1">
      <c r="D27" s="46" t="s">
        <v>30</v>
      </c>
      <c r="E27" s="16"/>
      <c r="F27" s="16"/>
      <c r="G27" s="18"/>
      <c r="H27" s="47"/>
      <c r="I27" s="48"/>
      <c r="J27" s="49">
        <f>SUM(J24:J26)</f>
        <v>5.1559919999999995</v>
      </c>
      <c r="K27" s="50"/>
      <c r="L27" s="51"/>
      <c r="M27" s="52"/>
      <c r="N27" s="49">
        <f>SUM(N24:N26)</f>
        <v>5.887241299999999</v>
      </c>
      <c r="O27" s="50"/>
      <c r="P27" s="53">
        <f t="shared" si="2"/>
        <v>0.7312492999999991</v>
      </c>
      <c r="Q27" s="54">
        <f t="shared" si="3"/>
        <v>0.14182514247500755</v>
      </c>
    </row>
    <row r="28" spans="4:17" ht="25.5">
      <c r="D28" s="25" t="s">
        <v>31</v>
      </c>
      <c r="E28" s="16"/>
      <c r="F28" s="17" t="s">
        <v>2</v>
      </c>
      <c r="G28" s="18"/>
      <c r="H28" s="19">
        <v>0.0052</v>
      </c>
      <c r="I28" s="20">
        <f>J4*(1+H40)</f>
        <v>165.504</v>
      </c>
      <c r="J28" s="21">
        <f aca="true" t="shared" si="6" ref="J28:J35">I28*H28</f>
        <v>0.8606208</v>
      </c>
      <c r="K28" s="16"/>
      <c r="L28" s="19">
        <v>0.0052</v>
      </c>
      <c r="M28" s="22">
        <f>J4*(1+L40)</f>
        <v>165.728</v>
      </c>
      <c r="N28" s="21">
        <f aca="true" t="shared" si="7" ref="N28:N35">M28*L28</f>
        <v>0.8617856</v>
      </c>
      <c r="O28" s="16"/>
      <c r="P28" s="23">
        <f t="shared" si="2"/>
        <v>0.0011648000000000769</v>
      </c>
      <c r="Q28" s="24">
        <f t="shared" si="3"/>
        <v>0.0013534416086621156</v>
      </c>
    </row>
    <row r="29" spans="4:17" ht="25.5">
      <c r="D29" s="25" t="s">
        <v>32</v>
      </c>
      <c r="E29" s="16"/>
      <c r="F29" s="17" t="s">
        <v>2</v>
      </c>
      <c r="G29" s="18"/>
      <c r="H29" s="19">
        <v>0.0013</v>
      </c>
      <c r="I29" s="20">
        <f>I28</f>
        <v>165.504</v>
      </c>
      <c r="J29" s="21">
        <f t="shared" si="6"/>
        <v>0.2151552</v>
      </c>
      <c r="K29" s="16"/>
      <c r="L29" s="19">
        <v>0.0013</v>
      </c>
      <c r="M29" s="22">
        <f>M28</f>
        <v>165.728</v>
      </c>
      <c r="N29" s="21">
        <f t="shared" si="7"/>
        <v>0.2154464</v>
      </c>
      <c r="O29" s="16"/>
      <c r="P29" s="23">
        <f t="shared" si="2"/>
        <v>0.0002912000000000192</v>
      </c>
      <c r="Q29" s="24">
        <f t="shared" si="3"/>
        <v>0.0013534416086621156</v>
      </c>
    </row>
    <row r="30" spans="4:17" ht="12.75">
      <c r="D30" s="25" t="s">
        <v>33</v>
      </c>
      <c r="E30" s="16"/>
      <c r="F30" s="17"/>
      <c r="G30" s="18"/>
      <c r="H30" s="55"/>
      <c r="I30" s="20">
        <f>I29</f>
        <v>165.504</v>
      </c>
      <c r="J30" s="21">
        <f t="shared" si="6"/>
        <v>0</v>
      </c>
      <c r="K30" s="16"/>
      <c r="L30" s="55"/>
      <c r="M30" s="22">
        <f>M29</f>
        <v>165.728</v>
      </c>
      <c r="N30" s="21">
        <f t="shared" si="7"/>
        <v>0</v>
      </c>
      <c r="O30" s="16"/>
      <c r="P30" s="23">
        <f t="shared" si="2"/>
        <v>0</v>
      </c>
      <c r="Q30" s="24">
        <f t="shared" si="3"/>
      </c>
    </row>
    <row r="31" spans="4:17" ht="12.75">
      <c r="D31" s="16" t="s">
        <v>34</v>
      </c>
      <c r="E31" s="16"/>
      <c r="F31" s="17" t="s">
        <v>0</v>
      </c>
      <c r="G31" s="18"/>
      <c r="H31" s="19">
        <v>0.25</v>
      </c>
      <c r="I31" s="20">
        <v>0</v>
      </c>
      <c r="J31" s="21">
        <f t="shared" si="6"/>
        <v>0</v>
      </c>
      <c r="K31" s="16"/>
      <c r="L31" s="19">
        <v>0.25</v>
      </c>
      <c r="M31" s="22">
        <v>0</v>
      </c>
      <c r="N31" s="21">
        <f t="shared" si="7"/>
        <v>0</v>
      </c>
      <c r="O31" s="16"/>
      <c r="P31" s="23">
        <f t="shared" si="2"/>
        <v>0</v>
      </c>
      <c r="Q31" s="24">
        <f t="shared" si="3"/>
      </c>
    </row>
    <row r="32" spans="4:17" ht="12.75">
      <c r="D32" s="16" t="s">
        <v>35</v>
      </c>
      <c r="E32" s="16"/>
      <c r="F32" s="17" t="s">
        <v>2</v>
      </c>
      <c r="G32" s="18"/>
      <c r="H32" s="19">
        <v>0.00694</v>
      </c>
      <c r="I32" s="20">
        <f>J4</f>
        <v>160</v>
      </c>
      <c r="J32" s="21">
        <f t="shared" si="6"/>
        <v>1.1104</v>
      </c>
      <c r="K32" s="16"/>
      <c r="L32" s="19">
        <v>0.00694</v>
      </c>
      <c r="M32" s="22">
        <f>J4</f>
        <v>160</v>
      </c>
      <c r="N32" s="21">
        <f t="shared" si="7"/>
        <v>1.1104</v>
      </c>
      <c r="O32" s="16"/>
      <c r="P32" s="23">
        <f t="shared" si="2"/>
        <v>0</v>
      </c>
      <c r="Q32" s="24">
        <f t="shared" si="3"/>
        <v>0</v>
      </c>
    </row>
    <row r="33" spans="4:17" ht="12.75">
      <c r="D33" s="16" t="s">
        <v>36</v>
      </c>
      <c r="E33" s="16"/>
      <c r="F33" s="17" t="s">
        <v>2</v>
      </c>
      <c r="G33" s="18"/>
      <c r="H33" s="19">
        <v>0.068</v>
      </c>
      <c r="I33" s="20">
        <f>I30</f>
        <v>165.504</v>
      </c>
      <c r="J33" s="21">
        <f t="shared" si="6"/>
        <v>11.254272</v>
      </c>
      <c r="K33" s="16"/>
      <c r="L33" s="19">
        <v>0.068</v>
      </c>
      <c r="M33" s="22">
        <f>M30</f>
        <v>165.728</v>
      </c>
      <c r="N33" s="21">
        <f t="shared" si="7"/>
        <v>11.269504000000001</v>
      </c>
      <c r="O33" s="16"/>
      <c r="P33" s="23">
        <f t="shared" si="2"/>
        <v>0.015232000000001022</v>
      </c>
      <c r="Q33" s="24">
        <f t="shared" si="3"/>
        <v>0.0013534416086621172</v>
      </c>
    </row>
    <row r="34" spans="4:17" ht="12.75">
      <c r="D34" s="56"/>
      <c r="E34" s="16"/>
      <c r="F34" s="17"/>
      <c r="G34" s="18"/>
      <c r="H34" s="19"/>
      <c r="I34" s="57"/>
      <c r="J34" s="21">
        <f t="shared" si="6"/>
        <v>0</v>
      </c>
      <c r="K34" s="16"/>
      <c r="L34" s="19"/>
      <c r="M34" s="58"/>
      <c r="N34" s="21">
        <f t="shared" si="7"/>
        <v>0</v>
      </c>
      <c r="O34" s="16"/>
      <c r="P34" s="23">
        <f t="shared" si="2"/>
        <v>0</v>
      </c>
      <c r="Q34" s="24">
        <f t="shared" si="3"/>
      </c>
    </row>
    <row r="35" spans="4:17" ht="13.5" thickBot="1">
      <c r="D35" s="26"/>
      <c r="E35" s="16"/>
      <c r="F35" s="17"/>
      <c r="G35" s="18"/>
      <c r="H35" s="19"/>
      <c r="I35" s="27"/>
      <c r="J35" s="21">
        <f t="shared" si="6"/>
        <v>0</v>
      </c>
      <c r="K35" s="16"/>
      <c r="L35" s="19"/>
      <c r="M35" s="28"/>
      <c r="N35" s="21">
        <f t="shared" si="7"/>
        <v>0</v>
      </c>
      <c r="O35" s="16"/>
      <c r="P35" s="23">
        <f t="shared" si="2"/>
        <v>0</v>
      </c>
      <c r="Q35" s="24">
        <f t="shared" si="3"/>
      </c>
    </row>
    <row r="36" spans="4:17" ht="13.5" thickBot="1">
      <c r="D36" s="59" t="s">
        <v>37</v>
      </c>
      <c r="E36" s="16"/>
      <c r="F36" s="16"/>
      <c r="G36" s="16"/>
      <c r="H36" s="60"/>
      <c r="I36" s="61"/>
      <c r="J36" s="49">
        <f>SUM(J27:J35)</f>
        <v>18.59644</v>
      </c>
      <c r="K36" s="50"/>
      <c r="L36" s="62"/>
      <c r="M36" s="63"/>
      <c r="N36" s="49">
        <f>SUM(N27:N35)</f>
        <v>19.344377299999998</v>
      </c>
      <c r="O36" s="50"/>
      <c r="P36" s="53">
        <f t="shared" si="2"/>
        <v>0.7479372999999967</v>
      </c>
      <c r="Q36" s="54">
        <f t="shared" si="3"/>
        <v>0.040219380698671175</v>
      </c>
    </row>
    <row r="37" spans="4:17" ht="13.5" thickBot="1">
      <c r="D37" s="18" t="s">
        <v>38</v>
      </c>
      <c r="E37" s="16"/>
      <c r="F37" s="16"/>
      <c r="G37" s="16"/>
      <c r="H37" s="64">
        <v>0.13</v>
      </c>
      <c r="I37" s="65"/>
      <c r="J37" s="66">
        <f>J36*H37</f>
        <v>2.4175372000000004</v>
      </c>
      <c r="K37" s="16"/>
      <c r="L37" s="64">
        <v>0.13</v>
      </c>
      <c r="M37" s="67"/>
      <c r="N37" s="66">
        <f>N36*L37</f>
        <v>2.514769049</v>
      </c>
      <c r="O37" s="16"/>
      <c r="P37" s="23">
        <f t="shared" si="2"/>
        <v>0.09723184899999948</v>
      </c>
      <c r="Q37" s="24">
        <f t="shared" si="3"/>
        <v>0.04021938069867114</v>
      </c>
    </row>
    <row r="38" spans="4:17" ht="26.25" thickBot="1">
      <c r="D38" s="46" t="s">
        <v>39</v>
      </c>
      <c r="E38" s="16"/>
      <c r="F38" s="16"/>
      <c r="G38" s="16"/>
      <c r="H38" s="47"/>
      <c r="I38" s="48"/>
      <c r="J38" s="49">
        <f>ROUND(SUM(J36:J37),2)</f>
        <v>21.01</v>
      </c>
      <c r="K38" s="50"/>
      <c r="L38" s="51"/>
      <c r="M38" s="52"/>
      <c r="N38" s="49">
        <f>ROUND(SUM(N36:N37),2)</f>
        <v>21.86</v>
      </c>
      <c r="O38" s="50"/>
      <c r="P38" s="53">
        <f t="shared" si="2"/>
        <v>0.8499999999999979</v>
      </c>
      <c r="Q38" s="54">
        <f t="shared" si="3"/>
        <v>0.0404569252736791</v>
      </c>
    </row>
    <row r="39" ht="10.5" customHeight="1"/>
    <row r="40" spans="4:12" ht="12.75">
      <c r="D40" s="6" t="s">
        <v>40</v>
      </c>
      <c r="H40" s="68">
        <v>0.0344</v>
      </c>
      <c r="L40" s="68">
        <v>0.0358</v>
      </c>
    </row>
    <row r="41" ht="10.5" customHeight="1"/>
    <row r="42" ht="12.75">
      <c r="B42" s="6" t="s">
        <v>41</v>
      </c>
    </row>
    <row r="43" spans="2:17" ht="12.75"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5"/>
    </row>
    <row r="44" spans="2:17" ht="12.75"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8"/>
    </row>
    <row r="45" spans="2:17" ht="12.75">
      <c r="B45" s="76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8"/>
    </row>
    <row r="46" spans="2:17" ht="12.75"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8"/>
    </row>
    <row r="47" spans="2:17" ht="12.75">
      <c r="B47" s="79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1"/>
    </row>
  </sheetData>
  <sheetProtection selectLockedCells="1"/>
  <mergeCells count="8">
    <mergeCell ref="B43:Q47"/>
    <mergeCell ref="F2:Q2"/>
    <mergeCell ref="H6:J6"/>
    <mergeCell ref="L6:N6"/>
    <mergeCell ref="P6:Q6"/>
    <mergeCell ref="F7:F8"/>
    <mergeCell ref="P7:P8"/>
    <mergeCell ref="Q7:Q8"/>
  </mergeCells>
  <dataValidations count="2">
    <dataValidation type="list" allowBlank="1" showInputMessage="1" showErrorMessage="1" sqref="F9:F23 F25:F26 F28:F35">
      <formula1>$B$2:$B$5</formula1>
    </dataValidation>
    <dataValidation type="list" allowBlank="1" showInputMessage="1" showErrorMessage="1" sqref="G9:G23 G25:G26 G28:G35">
      <formula1>$B$2:$B$7</formula1>
    </dataValidation>
  </dataValidations>
  <printOptions/>
  <pageMargins left="0.7480314960629921" right="0.7480314960629921" top="1.4960629921259843" bottom="0.984251968503937" header="0.5118110236220472" footer="0.5118110236220472"/>
  <pageSetup horizontalDpi="600" verticalDpi="600" orientation="landscape" scale="65" r:id="rId2"/>
  <headerFooter alignWithMargins="0">
    <oddHeader>&amp;L&amp;G&amp;C&amp;"Helvetica,Regular"&amp;8Attachment AP&amp;R&amp;"Helvetica,Regular"&amp;8Hydro Ottawa Limited
EB-2011-0054
Exhibit H6
Tab 2
Schedule 1
Attachment AP
Filed: 2011-06-17
Page &amp;P of &amp;N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47"/>
  <sheetViews>
    <sheetView showGridLines="0" tabSelected="1" view="pageLayout" workbookViewId="0" topLeftCell="A1">
      <selection activeCell="D27" sqref="D27"/>
    </sheetView>
  </sheetViews>
  <sheetFormatPr defaultColWidth="9.140625" defaultRowHeight="12.75"/>
  <cols>
    <col min="1" max="1" width="2.7109375" style="1" customWidth="1"/>
    <col min="2" max="2" width="0.9921875" style="1" customWidth="1"/>
    <col min="3" max="3" width="1.28515625" style="1" customWidth="1"/>
    <col min="4" max="4" width="26.57421875" style="1" customWidth="1"/>
    <col min="5" max="5" width="1.28515625" style="1" customWidth="1"/>
    <col min="6" max="6" width="11.28125" style="1" customWidth="1"/>
    <col min="7" max="7" width="1.28515625" style="1" customWidth="1"/>
    <col min="8" max="8" width="12.28125" style="1" customWidth="1"/>
    <col min="9" max="9" width="8.57421875" style="1" customWidth="1"/>
    <col min="10" max="10" width="9.7109375" style="1" customWidth="1"/>
    <col min="11" max="11" width="2.8515625" style="1" customWidth="1"/>
    <col min="12" max="12" width="12.140625" style="1" customWidth="1"/>
    <col min="13" max="13" width="8.57421875" style="1" customWidth="1"/>
    <col min="14" max="14" width="9.7109375" style="1" customWidth="1"/>
    <col min="15" max="15" width="2.8515625" style="1" customWidth="1"/>
    <col min="16" max="16" width="10.421875" style="1" customWidth="1"/>
    <col min="17" max="17" width="8.7109375" style="1" customWidth="1"/>
    <col min="18" max="18" width="3.8515625" style="1" customWidth="1"/>
    <col min="19" max="16384" width="9.140625" style="1" customWidth="1"/>
  </cols>
  <sheetData>
    <row r="1" spans="14:18" ht="7.5" customHeight="1">
      <c r="N1"/>
      <c r="O1"/>
      <c r="P1"/>
      <c r="Q1"/>
      <c r="R1"/>
    </row>
    <row r="2" spans="2:17" ht="15.75">
      <c r="B2" s="2" t="s">
        <v>0</v>
      </c>
      <c r="D2" s="3" t="s">
        <v>1</v>
      </c>
      <c r="F2" s="82" t="s">
        <v>53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2:17" ht="7.5" customHeight="1">
      <c r="B3" s="2"/>
      <c r="D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9" ht="12.75">
      <c r="B4" s="2" t="s">
        <v>2</v>
      </c>
      <c r="F4" s="6" t="s">
        <v>3</v>
      </c>
      <c r="G4" s="6"/>
      <c r="H4" s="7">
        <v>800</v>
      </c>
      <c r="I4" s="6" t="s">
        <v>4</v>
      </c>
    </row>
    <row r="5" ht="10.5" customHeight="1">
      <c r="B5" s="2" t="s">
        <v>5</v>
      </c>
    </row>
    <row r="6" spans="2:17" ht="12.75">
      <c r="B6" s="8"/>
      <c r="F6" s="9"/>
      <c r="G6" s="9"/>
      <c r="H6" s="83" t="s">
        <v>6</v>
      </c>
      <c r="I6" s="84"/>
      <c r="J6" s="85"/>
      <c r="L6" s="83" t="s">
        <v>7</v>
      </c>
      <c r="M6" s="84"/>
      <c r="N6" s="85"/>
      <c r="P6" s="83" t="s">
        <v>8</v>
      </c>
      <c r="Q6" s="85"/>
    </row>
    <row r="7" spans="2:17" ht="12.75">
      <c r="B7" s="8"/>
      <c r="F7" s="86" t="s">
        <v>9</v>
      </c>
      <c r="G7" s="10"/>
      <c r="H7" s="11" t="s">
        <v>10</v>
      </c>
      <c r="I7" s="11" t="s">
        <v>11</v>
      </c>
      <c r="J7" s="12" t="s">
        <v>12</v>
      </c>
      <c r="L7" s="11" t="s">
        <v>10</v>
      </c>
      <c r="M7" s="13" t="s">
        <v>11</v>
      </c>
      <c r="N7" s="12" t="s">
        <v>12</v>
      </c>
      <c r="P7" s="88" t="s">
        <v>13</v>
      </c>
      <c r="Q7" s="90" t="s">
        <v>14</v>
      </c>
    </row>
    <row r="8" spans="2:17" ht="12.75">
      <c r="B8" s="8"/>
      <c r="F8" s="87"/>
      <c r="G8" s="10"/>
      <c r="H8" s="14" t="s">
        <v>15</v>
      </c>
      <c r="I8" s="14"/>
      <c r="J8" s="15" t="s">
        <v>15</v>
      </c>
      <c r="L8" s="14" t="s">
        <v>15</v>
      </c>
      <c r="M8" s="15"/>
      <c r="N8" s="15" t="s">
        <v>15</v>
      </c>
      <c r="P8" s="89"/>
      <c r="Q8" s="91"/>
    </row>
    <row r="9" spans="4:17" ht="12.75">
      <c r="D9" s="16" t="s">
        <v>16</v>
      </c>
      <c r="E9" s="16"/>
      <c r="F9" s="17" t="s">
        <v>0</v>
      </c>
      <c r="G9" s="18"/>
      <c r="H9" s="70">
        <v>8.54</v>
      </c>
      <c r="I9" s="20">
        <v>1</v>
      </c>
      <c r="J9" s="21">
        <f aca="true" t="shared" si="0" ref="J9:J23">I9*H9</f>
        <v>8.54</v>
      </c>
      <c r="K9" s="16"/>
      <c r="L9" s="70">
        <v>9.54</v>
      </c>
      <c r="M9" s="22">
        <v>1</v>
      </c>
      <c r="N9" s="21">
        <f aca="true" t="shared" si="1" ref="N9:N23">M9*L9</f>
        <v>9.54</v>
      </c>
      <c r="O9" s="16"/>
      <c r="P9" s="23">
        <f aca="true" t="shared" si="2" ref="P9:P38">N9-J9</f>
        <v>1</v>
      </c>
      <c r="Q9" s="24">
        <f aca="true" t="shared" si="3" ref="Q9:Q38">IF((J9)=0,"",(P9/J9))</f>
        <v>0.117096018735363</v>
      </c>
    </row>
    <row r="10" spans="4:17" ht="12.75">
      <c r="D10" s="16" t="s">
        <v>17</v>
      </c>
      <c r="E10" s="16"/>
      <c r="F10" s="17" t="s">
        <v>0</v>
      </c>
      <c r="G10" s="18"/>
      <c r="H10" s="70">
        <v>1.42</v>
      </c>
      <c r="I10" s="20">
        <v>1</v>
      </c>
      <c r="J10" s="21">
        <f t="shared" si="0"/>
        <v>1.42</v>
      </c>
      <c r="K10" s="16"/>
      <c r="L10" s="19"/>
      <c r="M10" s="22">
        <v>1</v>
      </c>
      <c r="N10" s="21">
        <f t="shared" si="1"/>
        <v>0</v>
      </c>
      <c r="O10" s="16"/>
      <c r="P10" s="23">
        <f t="shared" si="2"/>
        <v>-1.42</v>
      </c>
      <c r="Q10" s="24">
        <f t="shared" si="3"/>
        <v>-1</v>
      </c>
    </row>
    <row r="11" spans="4:17" ht="12.75">
      <c r="D11" s="16" t="s">
        <v>18</v>
      </c>
      <c r="E11" s="16"/>
      <c r="F11" s="17" t="s">
        <v>0</v>
      </c>
      <c r="G11" s="18"/>
      <c r="H11" s="70">
        <v>0.18</v>
      </c>
      <c r="I11" s="20">
        <v>1</v>
      </c>
      <c r="J11" s="21">
        <f t="shared" si="0"/>
        <v>0.18</v>
      </c>
      <c r="K11" s="16"/>
      <c r="L11" s="19"/>
      <c r="M11" s="22">
        <v>1</v>
      </c>
      <c r="N11" s="21">
        <f t="shared" si="1"/>
        <v>0</v>
      </c>
      <c r="O11" s="16"/>
      <c r="P11" s="23">
        <f t="shared" si="2"/>
        <v>-0.18</v>
      </c>
      <c r="Q11" s="24">
        <f t="shared" si="3"/>
        <v>-1</v>
      </c>
    </row>
    <row r="12" spans="4:17" ht="12.75">
      <c r="D12" s="16" t="s">
        <v>19</v>
      </c>
      <c r="E12" s="16"/>
      <c r="F12" s="17"/>
      <c r="G12" s="18"/>
      <c r="H12" s="19"/>
      <c r="I12" s="20">
        <v>1</v>
      </c>
      <c r="J12" s="21">
        <f t="shared" si="0"/>
        <v>0</v>
      </c>
      <c r="K12" s="16"/>
      <c r="L12" s="19"/>
      <c r="M12" s="22">
        <v>1</v>
      </c>
      <c r="N12" s="21">
        <f t="shared" si="1"/>
        <v>0</v>
      </c>
      <c r="O12" s="16"/>
      <c r="P12" s="23">
        <f t="shared" si="2"/>
        <v>0</v>
      </c>
      <c r="Q12" s="24">
        <f t="shared" si="3"/>
      </c>
    </row>
    <row r="13" spans="4:17" ht="12.75">
      <c r="D13" s="16" t="s">
        <v>20</v>
      </c>
      <c r="E13" s="16"/>
      <c r="F13" s="17" t="s">
        <v>2</v>
      </c>
      <c r="G13" s="18"/>
      <c r="H13" s="19">
        <v>0.0207</v>
      </c>
      <c r="I13" s="20">
        <f>H4</f>
        <v>800</v>
      </c>
      <c r="J13" s="21">
        <f t="shared" si="0"/>
        <v>16.56</v>
      </c>
      <c r="K13" s="16"/>
      <c r="L13" s="19">
        <v>0.0231</v>
      </c>
      <c r="M13" s="22">
        <f>H4</f>
        <v>800</v>
      </c>
      <c r="N13" s="21">
        <f t="shared" si="1"/>
        <v>18.48</v>
      </c>
      <c r="O13" s="16"/>
      <c r="P13" s="23">
        <f t="shared" si="2"/>
        <v>1.9200000000000017</v>
      </c>
      <c r="Q13" s="24">
        <f t="shared" si="3"/>
        <v>0.11594202898550736</v>
      </c>
    </row>
    <row r="14" spans="4:17" ht="12.75">
      <c r="D14" s="16" t="s">
        <v>21</v>
      </c>
      <c r="E14" s="16"/>
      <c r="F14" s="17" t="s">
        <v>2</v>
      </c>
      <c r="G14" s="18"/>
      <c r="H14" s="19">
        <v>0.0002</v>
      </c>
      <c r="I14" s="20">
        <f>I25</f>
        <v>827.52</v>
      </c>
      <c r="J14" s="21">
        <f t="shared" si="0"/>
        <v>0.165504</v>
      </c>
      <c r="K14" s="16"/>
      <c r="L14" s="71">
        <v>6E-05</v>
      </c>
      <c r="M14" s="22">
        <f>M25</f>
        <v>828.6400000000001</v>
      </c>
      <c r="N14" s="21">
        <f t="shared" si="1"/>
        <v>0.04971840000000001</v>
      </c>
      <c r="O14" s="16"/>
      <c r="P14" s="23">
        <f t="shared" si="2"/>
        <v>-0.1157856</v>
      </c>
      <c r="Q14" s="24">
        <f t="shared" si="3"/>
        <v>-0.6995939675174013</v>
      </c>
    </row>
    <row r="15" spans="4:17" ht="12.75">
      <c r="D15" s="16" t="s">
        <v>22</v>
      </c>
      <c r="E15" s="16"/>
      <c r="F15" s="17" t="s">
        <v>2</v>
      </c>
      <c r="G15" s="18"/>
      <c r="H15" s="19">
        <v>-0.0004</v>
      </c>
      <c r="I15" s="20">
        <f>I13</f>
        <v>800</v>
      </c>
      <c r="J15" s="21">
        <f t="shared" si="0"/>
        <v>-0.32</v>
      </c>
      <c r="K15" s="16"/>
      <c r="L15" s="19"/>
      <c r="M15" s="22">
        <f>M13</f>
        <v>800</v>
      </c>
      <c r="N15" s="21">
        <f t="shared" si="1"/>
        <v>0</v>
      </c>
      <c r="O15" s="16"/>
      <c r="P15" s="23">
        <f t="shared" si="2"/>
        <v>0.32</v>
      </c>
      <c r="Q15" s="24">
        <f t="shared" si="3"/>
        <v>-1</v>
      </c>
    </row>
    <row r="16" spans="4:17" ht="12.75">
      <c r="D16" s="16" t="s">
        <v>23</v>
      </c>
      <c r="E16" s="16"/>
      <c r="F16" s="17"/>
      <c r="G16" s="18"/>
      <c r="H16" s="19"/>
      <c r="I16" s="20">
        <f>I15</f>
        <v>800</v>
      </c>
      <c r="J16" s="21">
        <f t="shared" si="0"/>
        <v>0</v>
      </c>
      <c r="K16" s="16"/>
      <c r="L16" s="19"/>
      <c r="M16" s="22">
        <f>M15</f>
        <v>800</v>
      </c>
      <c r="N16" s="21">
        <f t="shared" si="1"/>
        <v>0</v>
      </c>
      <c r="O16" s="16"/>
      <c r="P16" s="23">
        <f t="shared" si="2"/>
        <v>0</v>
      </c>
      <c r="Q16" s="24">
        <f t="shared" si="3"/>
      </c>
    </row>
    <row r="17" spans="4:17" ht="12.75">
      <c r="D17" s="16" t="s">
        <v>24</v>
      </c>
      <c r="E17" s="16"/>
      <c r="F17" s="17"/>
      <c r="G17" s="18"/>
      <c r="H17" s="19"/>
      <c r="I17" s="20">
        <f>I16</f>
        <v>800</v>
      </c>
      <c r="J17" s="21">
        <f t="shared" si="0"/>
        <v>0</v>
      </c>
      <c r="K17" s="16"/>
      <c r="L17" s="19"/>
      <c r="M17" s="22">
        <f>M16</f>
        <v>800</v>
      </c>
      <c r="N17" s="21">
        <f t="shared" si="1"/>
        <v>0</v>
      </c>
      <c r="O17" s="16"/>
      <c r="P17" s="23">
        <f t="shared" si="2"/>
        <v>0</v>
      </c>
      <c r="Q17" s="24">
        <f t="shared" si="3"/>
      </c>
    </row>
    <row r="18" spans="4:17" ht="12.75">
      <c r="D18" s="16" t="s">
        <v>25</v>
      </c>
      <c r="E18" s="16"/>
      <c r="F18" s="17" t="s">
        <v>2</v>
      </c>
      <c r="G18" s="18"/>
      <c r="H18" s="19"/>
      <c r="I18" s="20">
        <f>I17</f>
        <v>800</v>
      </c>
      <c r="J18" s="21">
        <f t="shared" si="0"/>
        <v>0</v>
      </c>
      <c r="K18" s="16"/>
      <c r="L18" s="19">
        <v>0.0002</v>
      </c>
      <c r="M18" s="22">
        <f>M17</f>
        <v>800</v>
      </c>
      <c r="N18" s="21">
        <f t="shared" si="1"/>
        <v>0.16</v>
      </c>
      <c r="O18" s="16"/>
      <c r="P18" s="23">
        <f t="shared" si="2"/>
        <v>0.16</v>
      </c>
      <c r="Q18" s="24">
        <f t="shared" si="3"/>
      </c>
    </row>
    <row r="19" spans="4:17" ht="25.5">
      <c r="D19" s="25" t="s">
        <v>26</v>
      </c>
      <c r="E19" s="16"/>
      <c r="F19" s="17" t="s">
        <v>2</v>
      </c>
      <c r="G19" s="18"/>
      <c r="H19" s="19"/>
      <c r="I19" s="20">
        <f>I18</f>
        <v>800</v>
      </c>
      <c r="J19" s="21">
        <f t="shared" si="0"/>
        <v>0</v>
      </c>
      <c r="K19" s="16"/>
      <c r="L19" s="19">
        <v>-0.0024</v>
      </c>
      <c r="M19" s="22">
        <f>M18</f>
        <v>800</v>
      </c>
      <c r="N19" s="21">
        <f t="shared" si="1"/>
        <v>-1.92</v>
      </c>
      <c r="O19" s="16"/>
      <c r="P19" s="23">
        <f t="shared" si="2"/>
        <v>-1.92</v>
      </c>
      <c r="Q19" s="24">
        <f t="shared" si="3"/>
      </c>
    </row>
    <row r="20" spans="4:17" ht="12.75">
      <c r="D20" s="26" t="s">
        <v>51</v>
      </c>
      <c r="E20" s="16"/>
      <c r="F20" s="17" t="s">
        <v>2</v>
      </c>
      <c r="G20" s="18"/>
      <c r="H20" s="19"/>
      <c r="I20" s="27">
        <f>I19</f>
        <v>800</v>
      </c>
      <c r="J20" s="21">
        <f t="shared" si="0"/>
        <v>0</v>
      </c>
      <c r="K20" s="16"/>
      <c r="L20" s="19">
        <v>0.0024</v>
      </c>
      <c r="M20" s="28">
        <f>M14</f>
        <v>828.6400000000001</v>
      </c>
      <c r="N20" s="21">
        <f t="shared" si="1"/>
        <v>1.988736</v>
      </c>
      <c r="O20" s="16"/>
      <c r="P20" s="23">
        <f t="shared" si="2"/>
        <v>1.988736</v>
      </c>
      <c r="Q20" s="24">
        <f t="shared" si="3"/>
      </c>
    </row>
    <row r="21" spans="4:17" ht="12.75">
      <c r="D21" s="26"/>
      <c r="E21" s="16"/>
      <c r="F21" s="17"/>
      <c r="G21" s="18"/>
      <c r="H21" s="19"/>
      <c r="I21" s="27"/>
      <c r="J21" s="21">
        <f t="shared" si="0"/>
        <v>0</v>
      </c>
      <c r="K21" s="16"/>
      <c r="L21" s="19"/>
      <c r="M21" s="28"/>
      <c r="N21" s="21">
        <f t="shared" si="1"/>
        <v>0</v>
      </c>
      <c r="O21" s="16"/>
      <c r="P21" s="23">
        <f t="shared" si="2"/>
        <v>0</v>
      </c>
      <c r="Q21" s="24">
        <f t="shared" si="3"/>
      </c>
    </row>
    <row r="22" spans="4:17" ht="12.75">
      <c r="D22" s="26"/>
      <c r="E22" s="16"/>
      <c r="F22" s="17"/>
      <c r="G22" s="18"/>
      <c r="H22" s="19"/>
      <c r="I22" s="27"/>
      <c r="J22" s="21">
        <f t="shared" si="0"/>
        <v>0</v>
      </c>
      <c r="K22" s="16"/>
      <c r="L22" s="19"/>
      <c r="M22" s="28"/>
      <c r="N22" s="21">
        <f t="shared" si="1"/>
        <v>0</v>
      </c>
      <c r="O22" s="16"/>
      <c r="P22" s="23">
        <f t="shared" si="2"/>
        <v>0</v>
      </c>
      <c r="Q22" s="24">
        <f t="shared" si="3"/>
      </c>
    </row>
    <row r="23" spans="4:17" ht="13.5" thickBot="1">
      <c r="D23" s="26"/>
      <c r="E23" s="16"/>
      <c r="F23" s="17"/>
      <c r="G23" s="18"/>
      <c r="H23" s="19"/>
      <c r="I23" s="27"/>
      <c r="J23" s="21">
        <f t="shared" si="0"/>
        <v>0</v>
      </c>
      <c r="K23" s="16"/>
      <c r="L23" s="19"/>
      <c r="M23" s="28"/>
      <c r="N23" s="21">
        <f t="shared" si="1"/>
        <v>0</v>
      </c>
      <c r="O23" s="16"/>
      <c r="P23" s="23">
        <f t="shared" si="2"/>
        <v>0</v>
      </c>
      <c r="Q23" s="24">
        <f t="shared" si="3"/>
      </c>
    </row>
    <row r="24" spans="4:17" ht="13.5" thickBot="1">
      <c r="D24" s="6" t="s">
        <v>27</v>
      </c>
      <c r="G24" s="29"/>
      <c r="H24" s="30"/>
      <c r="I24" s="31"/>
      <c r="J24" s="32">
        <f>SUM(J9:J23)</f>
        <v>26.545503999999994</v>
      </c>
      <c r="L24" s="30"/>
      <c r="M24" s="33"/>
      <c r="N24" s="32">
        <f>SUM(N9:N23)</f>
        <v>28.2984544</v>
      </c>
      <c r="P24" s="34">
        <f t="shared" si="2"/>
        <v>1.7529504000000067</v>
      </c>
      <c r="Q24" s="35">
        <f t="shared" si="3"/>
        <v>0.06603567971435038</v>
      </c>
    </row>
    <row r="25" spans="4:17" ht="12.75">
      <c r="D25" s="36" t="s">
        <v>28</v>
      </c>
      <c r="E25" s="36"/>
      <c r="F25" s="37" t="s">
        <v>2</v>
      </c>
      <c r="G25" s="38"/>
      <c r="H25" s="39">
        <v>0.0066</v>
      </c>
      <c r="I25" s="40">
        <f>H4*(1+H40)</f>
        <v>827.52</v>
      </c>
      <c r="J25" s="41">
        <f>I25*H25</f>
        <v>5.461632</v>
      </c>
      <c r="K25" s="36"/>
      <c r="L25" s="39">
        <v>0.0066</v>
      </c>
      <c r="M25" s="42">
        <f>H4*(1+L40)</f>
        <v>828.6400000000001</v>
      </c>
      <c r="N25" s="41">
        <f>M25*L25</f>
        <v>5.469024000000001</v>
      </c>
      <c r="O25" s="36"/>
      <c r="P25" s="43">
        <f t="shared" si="2"/>
        <v>0.007392000000001175</v>
      </c>
      <c r="Q25" s="44">
        <f t="shared" si="3"/>
        <v>0.0013534416086622416</v>
      </c>
    </row>
    <row r="26" spans="4:17" ht="26.25" thickBot="1">
      <c r="D26" s="45" t="s">
        <v>29</v>
      </c>
      <c r="E26" s="36"/>
      <c r="F26" s="37" t="s">
        <v>2</v>
      </c>
      <c r="G26" s="38"/>
      <c r="H26" s="39">
        <v>0.0042</v>
      </c>
      <c r="I26" s="40">
        <f>I25</f>
        <v>827.52</v>
      </c>
      <c r="J26" s="41">
        <f>I26*H26</f>
        <v>3.4755839999999996</v>
      </c>
      <c r="K26" s="36"/>
      <c r="L26" s="39">
        <v>0.0042</v>
      </c>
      <c r="M26" s="42">
        <f>M25</f>
        <v>828.6400000000001</v>
      </c>
      <c r="N26" s="41">
        <f>M26*L26</f>
        <v>3.4802880000000003</v>
      </c>
      <c r="O26" s="36"/>
      <c r="P26" s="43">
        <f t="shared" si="2"/>
        <v>0.004704000000000708</v>
      </c>
      <c r="Q26" s="44">
        <f t="shared" si="3"/>
        <v>0.0013534416086622301</v>
      </c>
    </row>
    <row r="27" spans="4:17" ht="26.25" thickBot="1">
      <c r="D27" s="46" t="s">
        <v>30</v>
      </c>
      <c r="E27" s="16"/>
      <c r="F27" s="16"/>
      <c r="G27" s="18"/>
      <c r="H27" s="47"/>
      <c r="I27" s="48"/>
      <c r="J27" s="49">
        <f>SUM(J24:J26)</f>
        <v>35.48271999999999</v>
      </c>
      <c r="K27" s="50"/>
      <c r="L27" s="51"/>
      <c r="M27" s="52"/>
      <c r="N27" s="49">
        <f>SUM(N24:N26)</f>
        <v>37.2477664</v>
      </c>
      <c r="O27" s="50"/>
      <c r="P27" s="53">
        <f t="shared" si="2"/>
        <v>1.76504640000001</v>
      </c>
      <c r="Q27" s="54">
        <f t="shared" si="3"/>
        <v>0.049743830236239225</v>
      </c>
    </row>
    <row r="28" spans="4:17" ht="25.5">
      <c r="D28" s="25" t="s">
        <v>31</v>
      </c>
      <c r="E28" s="16"/>
      <c r="F28" s="17" t="s">
        <v>2</v>
      </c>
      <c r="G28" s="18"/>
      <c r="H28" s="19">
        <v>0.0052</v>
      </c>
      <c r="I28" s="20">
        <f>I26</f>
        <v>827.52</v>
      </c>
      <c r="J28" s="21">
        <f aca="true" t="shared" si="4" ref="J28:J35">I28*H28</f>
        <v>4.303103999999999</v>
      </c>
      <c r="K28" s="16"/>
      <c r="L28" s="19">
        <v>0.0052</v>
      </c>
      <c r="M28" s="22">
        <f>M26</f>
        <v>828.6400000000001</v>
      </c>
      <c r="N28" s="21">
        <f aca="true" t="shared" si="5" ref="N28:N35">M28*L28</f>
        <v>4.308928000000001</v>
      </c>
      <c r="O28" s="16"/>
      <c r="P28" s="23">
        <f t="shared" si="2"/>
        <v>0.005824000000001384</v>
      </c>
      <c r="Q28" s="24">
        <f t="shared" si="3"/>
        <v>0.001353441608662348</v>
      </c>
    </row>
    <row r="29" spans="4:17" ht="25.5">
      <c r="D29" s="25" t="s">
        <v>32</v>
      </c>
      <c r="E29" s="16"/>
      <c r="F29" s="17" t="s">
        <v>2</v>
      </c>
      <c r="G29" s="18"/>
      <c r="H29" s="19">
        <v>0.0013</v>
      </c>
      <c r="I29" s="20">
        <f>I26</f>
        <v>827.52</v>
      </c>
      <c r="J29" s="21">
        <f t="shared" si="4"/>
        <v>1.0757759999999998</v>
      </c>
      <c r="K29" s="16"/>
      <c r="L29" s="19">
        <v>0.0013</v>
      </c>
      <c r="M29" s="22">
        <f>M26</f>
        <v>828.6400000000001</v>
      </c>
      <c r="N29" s="21">
        <f t="shared" si="5"/>
        <v>1.0772320000000002</v>
      </c>
      <c r="O29" s="16"/>
      <c r="P29" s="23">
        <f t="shared" si="2"/>
        <v>0.001456000000000346</v>
      </c>
      <c r="Q29" s="24">
        <f t="shared" si="3"/>
        <v>0.001353441608662348</v>
      </c>
    </row>
    <row r="30" spans="4:17" ht="12.75">
      <c r="D30" s="25" t="s">
        <v>33</v>
      </c>
      <c r="E30" s="16"/>
      <c r="F30" s="17"/>
      <c r="G30" s="18"/>
      <c r="H30" s="55"/>
      <c r="I30" s="20">
        <f>I26</f>
        <v>827.52</v>
      </c>
      <c r="J30" s="21">
        <f t="shared" si="4"/>
        <v>0</v>
      </c>
      <c r="K30" s="16"/>
      <c r="L30" s="55"/>
      <c r="M30" s="22">
        <f>M26</f>
        <v>828.6400000000001</v>
      </c>
      <c r="N30" s="21">
        <f t="shared" si="5"/>
        <v>0</v>
      </c>
      <c r="O30" s="16"/>
      <c r="P30" s="23">
        <f t="shared" si="2"/>
        <v>0</v>
      </c>
      <c r="Q30" s="24">
        <f t="shared" si="3"/>
      </c>
    </row>
    <row r="31" spans="4:17" ht="12.75">
      <c r="D31" s="16" t="s">
        <v>34</v>
      </c>
      <c r="E31" s="16"/>
      <c r="F31" s="17" t="s">
        <v>0</v>
      </c>
      <c r="G31" s="18"/>
      <c r="H31" s="19">
        <v>0.25</v>
      </c>
      <c r="I31" s="20">
        <v>0</v>
      </c>
      <c r="J31" s="21">
        <f t="shared" si="4"/>
        <v>0</v>
      </c>
      <c r="K31" s="16"/>
      <c r="L31" s="19">
        <v>0.25</v>
      </c>
      <c r="M31" s="22">
        <v>0</v>
      </c>
      <c r="N31" s="21">
        <f t="shared" si="5"/>
        <v>0</v>
      </c>
      <c r="O31" s="16"/>
      <c r="P31" s="23">
        <f t="shared" si="2"/>
        <v>0</v>
      </c>
      <c r="Q31" s="24">
        <f t="shared" si="3"/>
      </c>
    </row>
    <row r="32" spans="4:17" ht="12.75">
      <c r="D32" s="16" t="s">
        <v>35</v>
      </c>
      <c r="E32" s="16"/>
      <c r="F32" s="17" t="s">
        <v>2</v>
      </c>
      <c r="G32" s="18"/>
      <c r="H32" s="19">
        <v>0.00694</v>
      </c>
      <c r="I32" s="20">
        <f>I19</f>
        <v>800</v>
      </c>
      <c r="J32" s="21">
        <f t="shared" si="4"/>
        <v>5.552</v>
      </c>
      <c r="K32" s="16"/>
      <c r="L32" s="19">
        <v>0.00694</v>
      </c>
      <c r="M32" s="22">
        <f>M17</f>
        <v>800</v>
      </c>
      <c r="N32" s="21">
        <f t="shared" si="5"/>
        <v>5.552</v>
      </c>
      <c r="O32" s="16"/>
      <c r="P32" s="23">
        <f t="shared" si="2"/>
        <v>0</v>
      </c>
      <c r="Q32" s="24">
        <f t="shared" si="3"/>
        <v>0</v>
      </c>
    </row>
    <row r="33" spans="4:17" ht="12.75">
      <c r="D33" s="16" t="s">
        <v>36</v>
      </c>
      <c r="E33" s="16"/>
      <c r="F33" s="17" t="s">
        <v>2</v>
      </c>
      <c r="G33" s="18"/>
      <c r="H33" s="19">
        <v>0.068</v>
      </c>
      <c r="I33" s="20">
        <f>I30</f>
        <v>827.52</v>
      </c>
      <c r="J33" s="21">
        <f t="shared" si="4"/>
        <v>56.27136</v>
      </c>
      <c r="K33" s="16"/>
      <c r="L33" s="19">
        <v>0.068</v>
      </c>
      <c r="M33" s="22">
        <f>M30</f>
        <v>828.6400000000001</v>
      </c>
      <c r="N33" s="21">
        <f t="shared" si="5"/>
        <v>56.34752000000001</v>
      </c>
      <c r="O33" s="16"/>
      <c r="P33" s="23">
        <f t="shared" si="2"/>
        <v>0.07616000000000867</v>
      </c>
      <c r="Q33" s="24">
        <f t="shared" si="3"/>
        <v>0.0013534416086621803</v>
      </c>
    </row>
    <row r="34" spans="4:17" ht="12.75">
      <c r="D34" s="56"/>
      <c r="E34" s="16"/>
      <c r="F34" s="17"/>
      <c r="G34" s="18"/>
      <c r="H34" s="19"/>
      <c r="I34" s="57"/>
      <c r="J34" s="21">
        <f t="shared" si="4"/>
        <v>0</v>
      </c>
      <c r="K34" s="16"/>
      <c r="L34" s="19"/>
      <c r="M34" s="58"/>
      <c r="N34" s="21">
        <f t="shared" si="5"/>
        <v>0</v>
      </c>
      <c r="O34" s="16"/>
      <c r="P34" s="23">
        <f t="shared" si="2"/>
        <v>0</v>
      </c>
      <c r="Q34" s="24">
        <f t="shared" si="3"/>
      </c>
    </row>
    <row r="35" spans="4:17" ht="13.5" thickBot="1">
      <c r="D35" s="26"/>
      <c r="E35" s="16"/>
      <c r="F35" s="17"/>
      <c r="G35" s="18"/>
      <c r="H35" s="19"/>
      <c r="I35" s="27"/>
      <c r="J35" s="21">
        <f t="shared" si="4"/>
        <v>0</v>
      </c>
      <c r="K35" s="16"/>
      <c r="L35" s="19"/>
      <c r="M35" s="28"/>
      <c r="N35" s="21">
        <f t="shared" si="5"/>
        <v>0</v>
      </c>
      <c r="O35" s="16"/>
      <c r="P35" s="23">
        <f t="shared" si="2"/>
        <v>0</v>
      </c>
      <c r="Q35" s="24">
        <f t="shared" si="3"/>
      </c>
    </row>
    <row r="36" spans="4:17" ht="13.5" thickBot="1">
      <c r="D36" s="59" t="s">
        <v>37</v>
      </c>
      <c r="E36" s="16"/>
      <c r="F36" s="16"/>
      <c r="G36" s="16"/>
      <c r="H36" s="60"/>
      <c r="I36" s="61"/>
      <c r="J36" s="49">
        <f>SUM(J27:J35)</f>
        <v>102.68495999999999</v>
      </c>
      <c r="K36" s="50"/>
      <c r="L36" s="62"/>
      <c r="M36" s="63"/>
      <c r="N36" s="49">
        <f>SUM(N27:N35)</f>
        <v>104.53344640000002</v>
      </c>
      <c r="O36" s="50"/>
      <c r="P36" s="53">
        <f t="shared" si="2"/>
        <v>1.8484864000000272</v>
      </c>
      <c r="Q36" s="54">
        <f t="shared" si="3"/>
        <v>0.018001530116971632</v>
      </c>
    </row>
    <row r="37" spans="4:17" ht="13.5" thickBot="1">
      <c r="D37" s="18" t="s">
        <v>38</v>
      </c>
      <c r="E37" s="16"/>
      <c r="F37" s="16"/>
      <c r="G37" s="16"/>
      <c r="H37" s="64">
        <v>0.13</v>
      </c>
      <c r="I37" s="65"/>
      <c r="J37" s="66">
        <f>J36*H37</f>
        <v>13.3490448</v>
      </c>
      <c r="K37" s="16"/>
      <c r="L37" s="64">
        <v>0.13</v>
      </c>
      <c r="M37" s="67"/>
      <c r="N37" s="66">
        <f>N36*L37</f>
        <v>13.589348032000002</v>
      </c>
      <c r="O37" s="16"/>
      <c r="P37" s="23">
        <f t="shared" si="2"/>
        <v>0.24030323200000225</v>
      </c>
      <c r="Q37" s="24">
        <f t="shared" si="3"/>
        <v>0.018001530116971535</v>
      </c>
    </row>
    <row r="38" spans="4:17" ht="26.25" thickBot="1">
      <c r="D38" s="46" t="s">
        <v>39</v>
      </c>
      <c r="E38" s="16"/>
      <c r="F38" s="16"/>
      <c r="G38" s="16"/>
      <c r="H38" s="47"/>
      <c r="I38" s="48"/>
      <c r="J38" s="49">
        <f>ROUND(SUM(J36:J37),2)</f>
        <v>116.03</v>
      </c>
      <c r="K38" s="50"/>
      <c r="L38" s="51"/>
      <c r="M38" s="52"/>
      <c r="N38" s="49">
        <f>ROUND(SUM(N36:N37),2)</f>
        <v>118.12</v>
      </c>
      <c r="O38" s="50"/>
      <c r="P38" s="53">
        <f t="shared" si="2"/>
        <v>2.0900000000000034</v>
      </c>
      <c r="Q38" s="54">
        <f t="shared" si="3"/>
        <v>0.01801258295268468</v>
      </c>
    </row>
    <row r="39" ht="10.5" customHeight="1"/>
    <row r="40" spans="4:12" ht="12.75">
      <c r="D40" s="6" t="s">
        <v>40</v>
      </c>
      <c r="H40" s="68">
        <v>0.0344</v>
      </c>
      <c r="L40" s="68">
        <v>0.0358</v>
      </c>
    </row>
    <row r="41" ht="10.5" customHeight="1"/>
    <row r="42" ht="12.75">
      <c r="B42" s="6" t="s">
        <v>41</v>
      </c>
    </row>
    <row r="43" spans="2:17" ht="12.75">
      <c r="B43" s="73" t="s">
        <v>43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5"/>
    </row>
    <row r="44" spans="2:17" ht="12.75"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8"/>
    </row>
    <row r="45" spans="2:17" ht="12.75">
      <c r="B45" s="76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8"/>
    </row>
    <row r="46" spans="2:17" ht="12.75"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8"/>
    </row>
    <row r="47" spans="2:17" ht="12.75">
      <c r="B47" s="79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1"/>
    </row>
  </sheetData>
  <sheetProtection selectLockedCells="1"/>
  <mergeCells count="8">
    <mergeCell ref="B43:Q47"/>
    <mergeCell ref="F2:Q2"/>
    <mergeCell ref="H6:J6"/>
    <mergeCell ref="L6:N6"/>
    <mergeCell ref="P6:Q6"/>
    <mergeCell ref="F7:F8"/>
    <mergeCell ref="P7:P8"/>
    <mergeCell ref="Q7:Q8"/>
  </mergeCells>
  <dataValidations count="2">
    <dataValidation type="list" allowBlank="1" showInputMessage="1" showErrorMessage="1" sqref="G9:G23 G25:G26 G28:G35">
      <formula1>$B$2:$B$7</formula1>
    </dataValidation>
    <dataValidation type="list" allowBlank="1" showInputMessage="1" showErrorMessage="1" sqref="F9:F23 F25:F26 F28:F35">
      <formula1>$B$2:$B$5</formula1>
    </dataValidation>
  </dataValidations>
  <printOptions/>
  <pageMargins left="0.7480314960629921" right="0.7480314960629921" top="1.4960629921259843" bottom="0.984251968503937" header="0.5118110236220472" footer="0.5118110236220472"/>
  <pageSetup horizontalDpi="600" verticalDpi="600" orientation="landscape" scale="65" r:id="rId2"/>
  <headerFooter alignWithMargins="0">
    <oddHeader>&amp;L&amp;G&amp;C&amp;"Helvetica,Regular"&amp;8Attachment AP&amp;R&amp;"Helvetica,Regular"&amp;8Hydro Ottawa Limited
EB-2011-0054
Exhibit H6
Tab 2
Schedule 1
Attachment AP
Filed: 2011-06-17
Page &amp;P of &amp;N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47"/>
  <sheetViews>
    <sheetView showGridLines="0" tabSelected="1" view="pageLayout" workbookViewId="0" topLeftCell="C1">
      <selection activeCell="D27" sqref="D27"/>
    </sheetView>
  </sheetViews>
  <sheetFormatPr defaultColWidth="9.140625" defaultRowHeight="12.75"/>
  <cols>
    <col min="1" max="1" width="2.7109375" style="1" customWidth="1"/>
    <col min="2" max="2" width="0.9921875" style="1" customWidth="1"/>
    <col min="3" max="3" width="1.28515625" style="1" customWidth="1"/>
    <col min="4" max="4" width="26.57421875" style="1" customWidth="1"/>
    <col min="5" max="5" width="1.28515625" style="1" customWidth="1"/>
    <col min="6" max="6" width="11.28125" style="1" customWidth="1"/>
    <col min="7" max="7" width="1.28515625" style="1" customWidth="1"/>
    <col min="8" max="8" width="12.28125" style="1" customWidth="1"/>
    <col min="9" max="9" width="8.57421875" style="1" customWidth="1"/>
    <col min="10" max="10" width="11.28125" style="1" customWidth="1"/>
    <col min="11" max="11" width="2.8515625" style="1" customWidth="1"/>
    <col min="12" max="12" width="12.140625" style="1" customWidth="1"/>
    <col min="13" max="13" width="8.57421875" style="1" customWidth="1"/>
    <col min="14" max="14" width="12.140625" style="1" customWidth="1"/>
    <col min="15" max="15" width="2.8515625" style="1" customWidth="1"/>
    <col min="16" max="16" width="10.421875" style="1" customWidth="1"/>
    <col min="17" max="17" width="8.7109375" style="1" customWidth="1"/>
    <col min="18" max="18" width="3.8515625" style="1" customWidth="1"/>
    <col min="19" max="16384" width="9.140625" style="1" customWidth="1"/>
  </cols>
  <sheetData>
    <row r="1" spans="14:18" ht="7.5" customHeight="1">
      <c r="N1"/>
      <c r="O1"/>
      <c r="P1"/>
      <c r="Q1"/>
      <c r="R1"/>
    </row>
    <row r="2" spans="2:17" ht="15.75">
      <c r="B2" s="2" t="s">
        <v>0</v>
      </c>
      <c r="D2" s="3" t="s">
        <v>1</v>
      </c>
      <c r="F2" s="82" t="s">
        <v>57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2:17" ht="7.5" customHeight="1">
      <c r="B3" s="2"/>
      <c r="D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9" ht="12.75">
      <c r="B4" s="2" t="s">
        <v>2</v>
      </c>
      <c r="F4" s="6" t="s">
        <v>3</v>
      </c>
      <c r="G4" s="6"/>
      <c r="H4" s="7">
        <v>2000</v>
      </c>
      <c r="I4" s="6" t="s">
        <v>4</v>
      </c>
    </row>
    <row r="5" ht="10.5" customHeight="1">
      <c r="B5" s="2" t="s">
        <v>5</v>
      </c>
    </row>
    <row r="6" spans="2:17" ht="12.75">
      <c r="B6" s="8"/>
      <c r="F6" s="9"/>
      <c r="G6" s="9"/>
      <c r="H6" s="83" t="s">
        <v>6</v>
      </c>
      <c r="I6" s="84"/>
      <c r="J6" s="85"/>
      <c r="L6" s="83" t="s">
        <v>7</v>
      </c>
      <c r="M6" s="84"/>
      <c r="N6" s="85"/>
      <c r="P6" s="83" t="s">
        <v>8</v>
      </c>
      <c r="Q6" s="85"/>
    </row>
    <row r="7" spans="2:17" ht="12.75">
      <c r="B7" s="8"/>
      <c r="F7" s="86" t="s">
        <v>9</v>
      </c>
      <c r="G7" s="10"/>
      <c r="H7" s="11" t="s">
        <v>10</v>
      </c>
      <c r="I7" s="11" t="s">
        <v>11</v>
      </c>
      <c r="J7" s="12" t="s">
        <v>12</v>
      </c>
      <c r="L7" s="11" t="s">
        <v>10</v>
      </c>
      <c r="M7" s="13" t="s">
        <v>11</v>
      </c>
      <c r="N7" s="12" t="s">
        <v>12</v>
      </c>
      <c r="P7" s="88" t="s">
        <v>13</v>
      </c>
      <c r="Q7" s="90" t="s">
        <v>14</v>
      </c>
    </row>
    <row r="8" spans="2:17" ht="12.75">
      <c r="B8" s="8"/>
      <c r="F8" s="87"/>
      <c r="G8" s="10"/>
      <c r="H8" s="14" t="s">
        <v>15</v>
      </c>
      <c r="I8" s="14"/>
      <c r="J8" s="15" t="s">
        <v>15</v>
      </c>
      <c r="L8" s="14" t="s">
        <v>15</v>
      </c>
      <c r="M8" s="15"/>
      <c r="N8" s="15" t="s">
        <v>15</v>
      </c>
      <c r="P8" s="89"/>
      <c r="Q8" s="91"/>
    </row>
    <row r="9" spans="4:17" ht="12.75">
      <c r="D9" s="16" t="s">
        <v>16</v>
      </c>
      <c r="E9" s="16"/>
      <c r="F9" s="17" t="s">
        <v>0</v>
      </c>
      <c r="G9" s="18"/>
      <c r="H9" s="70">
        <v>14.76</v>
      </c>
      <c r="I9" s="20">
        <v>1</v>
      </c>
      <c r="J9" s="21">
        <f aca="true" t="shared" si="0" ref="J9:J23">I9*H9</f>
        <v>14.76</v>
      </c>
      <c r="K9" s="16"/>
      <c r="L9" s="70">
        <v>16.49</v>
      </c>
      <c r="M9" s="22">
        <v>1</v>
      </c>
      <c r="N9" s="21">
        <f aca="true" t="shared" si="1" ref="N9:N23">M9*L9</f>
        <v>16.49</v>
      </c>
      <c r="O9" s="16"/>
      <c r="P9" s="23">
        <f aca="true" t="shared" si="2" ref="P9:P38">N9-J9</f>
        <v>1.7299999999999986</v>
      </c>
      <c r="Q9" s="24">
        <f aca="true" t="shared" si="3" ref="Q9:Q38">IF((J9)=0,"",(P9/J9))</f>
        <v>0.11720867208672078</v>
      </c>
    </row>
    <row r="10" spans="4:17" ht="12.75">
      <c r="D10" s="16" t="s">
        <v>17</v>
      </c>
      <c r="E10" s="16"/>
      <c r="F10" s="17" t="s">
        <v>0</v>
      </c>
      <c r="G10" s="18"/>
      <c r="H10" s="70">
        <v>1.42</v>
      </c>
      <c r="I10" s="20">
        <v>1</v>
      </c>
      <c r="J10" s="21">
        <f t="shared" si="0"/>
        <v>1.42</v>
      </c>
      <c r="K10" s="16"/>
      <c r="L10" s="19"/>
      <c r="M10" s="22">
        <v>1</v>
      </c>
      <c r="N10" s="21">
        <f t="shared" si="1"/>
        <v>0</v>
      </c>
      <c r="O10" s="16"/>
      <c r="P10" s="23">
        <f t="shared" si="2"/>
        <v>-1.42</v>
      </c>
      <c r="Q10" s="24">
        <f t="shared" si="3"/>
        <v>-1</v>
      </c>
    </row>
    <row r="11" spans="4:17" ht="12.75">
      <c r="D11" s="16" t="s">
        <v>18</v>
      </c>
      <c r="E11" s="16"/>
      <c r="F11" s="17" t="s">
        <v>0</v>
      </c>
      <c r="G11" s="18"/>
      <c r="H11" s="70">
        <v>0.46</v>
      </c>
      <c r="I11" s="20">
        <v>1</v>
      </c>
      <c r="J11" s="21">
        <f t="shared" si="0"/>
        <v>0.46</v>
      </c>
      <c r="K11" s="16"/>
      <c r="L11" s="19"/>
      <c r="M11" s="22">
        <v>1</v>
      </c>
      <c r="N11" s="21">
        <f t="shared" si="1"/>
        <v>0</v>
      </c>
      <c r="O11" s="16"/>
      <c r="P11" s="23">
        <f t="shared" si="2"/>
        <v>-0.46</v>
      </c>
      <c r="Q11" s="24">
        <f t="shared" si="3"/>
        <v>-1</v>
      </c>
    </row>
    <row r="12" spans="4:17" ht="12.75">
      <c r="D12" s="16" t="s">
        <v>19</v>
      </c>
      <c r="E12" s="16"/>
      <c r="F12" s="17"/>
      <c r="G12" s="18"/>
      <c r="H12" s="19"/>
      <c r="I12" s="20">
        <v>1</v>
      </c>
      <c r="J12" s="21">
        <f t="shared" si="0"/>
        <v>0</v>
      </c>
      <c r="K12" s="16"/>
      <c r="L12" s="19"/>
      <c r="M12" s="22">
        <v>1</v>
      </c>
      <c r="N12" s="21">
        <f t="shared" si="1"/>
        <v>0</v>
      </c>
      <c r="O12" s="16"/>
      <c r="P12" s="23">
        <f t="shared" si="2"/>
        <v>0</v>
      </c>
      <c r="Q12" s="24">
        <f t="shared" si="3"/>
      </c>
    </row>
    <row r="13" spans="4:17" ht="12.75">
      <c r="D13" s="16" t="s">
        <v>20</v>
      </c>
      <c r="E13" s="16"/>
      <c r="F13" s="17" t="s">
        <v>2</v>
      </c>
      <c r="G13" s="18"/>
      <c r="H13" s="19">
        <v>0.0185</v>
      </c>
      <c r="I13" s="20">
        <f>H4</f>
        <v>2000</v>
      </c>
      <c r="J13" s="21">
        <f t="shared" si="0"/>
        <v>37</v>
      </c>
      <c r="K13" s="16"/>
      <c r="L13" s="19">
        <v>0.0207</v>
      </c>
      <c r="M13" s="22">
        <f>H4</f>
        <v>2000</v>
      </c>
      <c r="N13" s="21">
        <f t="shared" si="1"/>
        <v>41.4</v>
      </c>
      <c r="O13" s="16"/>
      <c r="P13" s="23">
        <f t="shared" si="2"/>
        <v>4.399999999999999</v>
      </c>
      <c r="Q13" s="24">
        <f t="shared" si="3"/>
        <v>0.11891891891891888</v>
      </c>
    </row>
    <row r="14" spans="4:17" ht="12.75">
      <c r="D14" s="16" t="s">
        <v>21</v>
      </c>
      <c r="E14" s="16"/>
      <c r="F14" s="17" t="s">
        <v>2</v>
      </c>
      <c r="G14" s="18"/>
      <c r="H14" s="19">
        <v>0.0002</v>
      </c>
      <c r="I14" s="20">
        <f>I25</f>
        <v>2068.8</v>
      </c>
      <c r="J14" s="21">
        <f t="shared" si="0"/>
        <v>0.41376000000000007</v>
      </c>
      <c r="K14" s="16"/>
      <c r="L14" s="71">
        <v>6E-05</v>
      </c>
      <c r="M14" s="22">
        <f>M25</f>
        <v>2071.6</v>
      </c>
      <c r="N14" s="21">
        <f t="shared" si="1"/>
        <v>0.124296</v>
      </c>
      <c r="O14" s="16"/>
      <c r="P14" s="23">
        <f t="shared" si="2"/>
        <v>-0.28946400000000005</v>
      </c>
      <c r="Q14" s="24">
        <f t="shared" si="3"/>
        <v>-0.6995939675174014</v>
      </c>
    </row>
    <row r="15" spans="4:17" ht="12.75">
      <c r="D15" s="16" t="s">
        <v>22</v>
      </c>
      <c r="E15" s="16"/>
      <c r="F15" s="17" t="s">
        <v>2</v>
      </c>
      <c r="G15" s="18"/>
      <c r="H15" s="19">
        <v>-0.0003</v>
      </c>
      <c r="I15" s="20">
        <f>I13</f>
        <v>2000</v>
      </c>
      <c r="J15" s="21">
        <f t="shared" si="0"/>
        <v>-0.6</v>
      </c>
      <c r="K15" s="16"/>
      <c r="L15" s="19"/>
      <c r="M15" s="22">
        <f>M13</f>
        <v>2000</v>
      </c>
      <c r="N15" s="21">
        <f t="shared" si="1"/>
        <v>0</v>
      </c>
      <c r="O15" s="16"/>
      <c r="P15" s="23">
        <f t="shared" si="2"/>
        <v>0.6</v>
      </c>
      <c r="Q15" s="24">
        <f t="shared" si="3"/>
        <v>-1</v>
      </c>
    </row>
    <row r="16" spans="4:17" ht="12.75">
      <c r="D16" s="16" t="s">
        <v>23</v>
      </c>
      <c r="E16" s="16"/>
      <c r="F16" s="17"/>
      <c r="G16" s="18"/>
      <c r="H16" s="19"/>
      <c r="I16" s="20">
        <f>I15</f>
        <v>2000</v>
      </c>
      <c r="J16" s="21">
        <f t="shared" si="0"/>
        <v>0</v>
      </c>
      <c r="K16" s="16"/>
      <c r="L16" s="19"/>
      <c r="M16" s="22">
        <f>M15</f>
        <v>2000</v>
      </c>
      <c r="N16" s="21">
        <f t="shared" si="1"/>
        <v>0</v>
      </c>
      <c r="O16" s="16"/>
      <c r="P16" s="23">
        <f t="shared" si="2"/>
        <v>0</v>
      </c>
      <c r="Q16" s="24">
        <f t="shared" si="3"/>
      </c>
    </row>
    <row r="17" spans="4:17" ht="12.75">
      <c r="D17" s="16" t="s">
        <v>24</v>
      </c>
      <c r="E17" s="16"/>
      <c r="F17" s="17"/>
      <c r="G17" s="18"/>
      <c r="H17" s="19"/>
      <c r="I17" s="20">
        <f>I16</f>
        <v>2000</v>
      </c>
      <c r="J17" s="21">
        <f t="shared" si="0"/>
        <v>0</v>
      </c>
      <c r="K17" s="16"/>
      <c r="L17" s="19"/>
      <c r="M17" s="22">
        <f>M16</f>
        <v>2000</v>
      </c>
      <c r="N17" s="21">
        <f t="shared" si="1"/>
        <v>0</v>
      </c>
      <c r="O17" s="16"/>
      <c r="P17" s="23">
        <f t="shared" si="2"/>
        <v>0</v>
      </c>
      <c r="Q17" s="24">
        <f t="shared" si="3"/>
      </c>
    </row>
    <row r="18" spans="4:17" ht="12.75">
      <c r="D18" s="16" t="s">
        <v>25</v>
      </c>
      <c r="E18" s="16"/>
      <c r="F18" s="17" t="s">
        <v>2</v>
      </c>
      <c r="G18" s="18"/>
      <c r="H18" s="19"/>
      <c r="I18" s="20">
        <f>I17</f>
        <v>2000</v>
      </c>
      <c r="J18" s="21">
        <f t="shared" si="0"/>
        <v>0</v>
      </c>
      <c r="K18" s="16"/>
      <c r="L18" s="19"/>
      <c r="M18" s="22">
        <f>M17</f>
        <v>2000</v>
      </c>
      <c r="N18" s="21">
        <f t="shared" si="1"/>
        <v>0</v>
      </c>
      <c r="O18" s="16"/>
      <c r="P18" s="23">
        <f t="shared" si="2"/>
        <v>0</v>
      </c>
      <c r="Q18" s="24">
        <f t="shared" si="3"/>
      </c>
    </row>
    <row r="19" spans="4:17" ht="25.5">
      <c r="D19" s="25" t="s">
        <v>26</v>
      </c>
      <c r="E19" s="16"/>
      <c r="F19" s="17" t="s">
        <v>2</v>
      </c>
      <c r="G19" s="18"/>
      <c r="H19" s="19"/>
      <c r="I19" s="20">
        <f>I18</f>
        <v>2000</v>
      </c>
      <c r="J19" s="21">
        <f t="shared" si="0"/>
        <v>0</v>
      </c>
      <c r="K19" s="16"/>
      <c r="L19" s="19">
        <v>-0.0026</v>
      </c>
      <c r="M19" s="22">
        <f>M18</f>
        <v>2000</v>
      </c>
      <c r="N19" s="21">
        <f t="shared" si="1"/>
        <v>-5.2</v>
      </c>
      <c r="O19" s="16"/>
      <c r="P19" s="23">
        <f t="shared" si="2"/>
        <v>-5.2</v>
      </c>
      <c r="Q19" s="24">
        <f t="shared" si="3"/>
      </c>
    </row>
    <row r="20" spans="4:17" ht="12.75">
      <c r="D20" s="26"/>
      <c r="E20" s="16"/>
      <c r="F20" s="17"/>
      <c r="G20" s="18"/>
      <c r="H20" s="19"/>
      <c r="I20" s="27"/>
      <c r="J20" s="21">
        <f t="shared" si="0"/>
        <v>0</v>
      </c>
      <c r="K20" s="16"/>
      <c r="L20" s="19"/>
      <c r="M20" s="28"/>
      <c r="N20" s="21">
        <f t="shared" si="1"/>
        <v>0</v>
      </c>
      <c r="O20" s="16"/>
      <c r="P20" s="23">
        <f t="shared" si="2"/>
        <v>0</v>
      </c>
      <c r="Q20" s="24">
        <f t="shared" si="3"/>
      </c>
    </row>
    <row r="21" spans="4:17" ht="12.75">
      <c r="D21" s="26"/>
      <c r="E21" s="16"/>
      <c r="F21" s="17"/>
      <c r="G21" s="18"/>
      <c r="H21" s="19"/>
      <c r="I21" s="27"/>
      <c r="J21" s="21">
        <f t="shared" si="0"/>
        <v>0</v>
      </c>
      <c r="K21" s="16"/>
      <c r="L21" s="19"/>
      <c r="M21" s="28"/>
      <c r="N21" s="21">
        <f t="shared" si="1"/>
        <v>0</v>
      </c>
      <c r="O21" s="16"/>
      <c r="P21" s="23">
        <f t="shared" si="2"/>
        <v>0</v>
      </c>
      <c r="Q21" s="24">
        <f t="shared" si="3"/>
      </c>
    </row>
    <row r="22" spans="4:17" ht="12.75">
      <c r="D22" s="26"/>
      <c r="E22" s="16"/>
      <c r="F22" s="17"/>
      <c r="G22" s="18"/>
      <c r="H22" s="19"/>
      <c r="I22" s="27"/>
      <c r="J22" s="21">
        <f t="shared" si="0"/>
        <v>0</v>
      </c>
      <c r="K22" s="16"/>
      <c r="L22" s="19"/>
      <c r="M22" s="28"/>
      <c r="N22" s="21">
        <f t="shared" si="1"/>
        <v>0</v>
      </c>
      <c r="O22" s="16"/>
      <c r="P22" s="23">
        <f t="shared" si="2"/>
        <v>0</v>
      </c>
      <c r="Q22" s="24">
        <f t="shared" si="3"/>
      </c>
    </row>
    <row r="23" spans="4:17" ht="13.5" thickBot="1">
      <c r="D23" s="26"/>
      <c r="E23" s="16"/>
      <c r="F23" s="17"/>
      <c r="G23" s="18"/>
      <c r="H23" s="19"/>
      <c r="I23" s="27"/>
      <c r="J23" s="21">
        <f t="shared" si="0"/>
        <v>0</v>
      </c>
      <c r="K23" s="16"/>
      <c r="L23" s="19"/>
      <c r="M23" s="28"/>
      <c r="N23" s="21">
        <f t="shared" si="1"/>
        <v>0</v>
      </c>
      <c r="O23" s="16"/>
      <c r="P23" s="23">
        <f t="shared" si="2"/>
        <v>0</v>
      </c>
      <c r="Q23" s="24">
        <f t="shared" si="3"/>
      </c>
    </row>
    <row r="24" spans="4:17" ht="13.5" thickBot="1">
      <c r="D24" s="6" t="s">
        <v>27</v>
      </c>
      <c r="G24" s="29"/>
      <c r="H24" s="30"/>
      <c r="I24" s="31"/>
      <c r="J24" s="32">
        <f>SUM(J9:J23)</f>
        <v>53.45376</v>
      </c>
      <c r="L24" s="30"/>
      <c r="M24" s="33"/>
      <c r="N24" s="32">
        <f>SUM(N9:N23)</f>
        <v>52.814296</v>
      </c>
      <c r="P24" s="34">
        <f t="shared" si="2"/>
        <v>-0.6394640000000038</v>
      </c>
      <c r="Q24" s="35">
        <f t="shared" si="3"/>
        <v>-0.011962937686703494</v>
      </c>
    </row>
    <row r="25" spans="4:17" ht="12.75">
      <c r="D25" s="36" t="s">
        <v>28</v>
      </c>
      <c r="E25" s="36"/>
      <c r="F25" s="37" t="s">
        <v>2</v>
      </c>
      <c r="G25" s="38"/>
      <c r="H25" s="39">
        <v>0.006</v>
      </c>
      <c r="I25" s="40">
        <f>H4*(1+H40)</f>
        <v>2068.8</v>
      </c>
      <c r="J25" s="41">
        <f>I25*H25</f>
        <v>12.4128</v>
      </c>
      <c r="K25" s="36"/>
      <c r="L25" s="39">
        <v>0.006</v>
      </c>
      <c r="M25" s="42">
        <f>H4*(1+L40)</f>
        <v>2071.6</v>
      </c>
      <c r="N25" s="41">
        <f>M25*L25</f>
        <v>12.429599999999999</v>
      </c>
      <c r="O25" s="36"/>
      <c r="P25" s="43">
        <f t="shared" si="2"/>
        <v>0.01679999999999815</v>
      </c>
      <c r="Q25" s="44">
        <f t="shared" si="3"/>
        <v>0.0013534416086618771</v>
      </c>
    </row>
    <row r="26" spans="4:17" ht="26.25" thickBot="1">
      <c r="D26" s="45" t="s">
        <v>29</v>
      </c>
      <c r="E26" s="36"/>
      <c r="F26" s="37" t="s">
        <v>2</v>
      </c>
      <c r="G26" s="38"/>
      <c r="H26" s="39">
        <v>0.0039</v>
      </c>
      <c r="I26" s="40">
        <f>I25</f>
        <v>2068.8</v>
      </c>
      <c r="J26" s="41">
        <f>I26*H26</f>
        <v>8.06832</v>
      </c>
      <c r="K26" s="36"/>
      <c r="L26" s="39">
        <v>0.0039</v>
      </c>
      <c r="M26" s="42">
        <f>M25</f>
        <v>2071.6</v>
      </c>
      <c r="N26" s="41">
        <f>M26*L26</f>
        <v>8.079239999999999</v>
      </c>
      <c r="O26" s="36"/>
      <c r="P26" s="43">
        <f t="shared" si="2"/>
        <v>0.010919999999998709</v>
      </c>
      <c r="Q26" s="44">
        <f t="shared" si="3"/>
        <v>0.0013534416086618663</v>
      </c>
    </row>
    <row r="27" spans="4:17" ht="26.25" thickBot="1">
      <c r="D27" s="46" t="s">
        <v>30</v>
      </c>
      <c r="E27" s="16"/>
      <c r="F27" s="16"/>
      <c r="G27" s="18"/>
      <c r="H27" s="47"/>
      <c r="I27" s="48"/>
      <c r="J27" s="49">
        <f>SUM(J24:J26)</f>
        <v>73.93488</v>
      </c>
      <c r="K27" s="50"/>
      <c r="L27" s="51"/>
      <c r="M27" s="52"/>
      <c r="N27" s="49">
        <f>SUM(N24:N26)</f>
        <v>73.32313599999999</v>
      </c>
      <c r="O27" s="50"/>
      <c r="P27" s="53">
        <f t="shared" si="2"/>
        <v>-0.6117440000000158</v>
      </c>
      <c r="Q27" s="54">
        <f t="shared" si="3"/>
        <v>-0.008274092011781392</v>
      </c>
    </row>
    <row r="28" spans="4:17" ht="25.5">
      <c r="D28" s="25" t="s">
        <v>31</v>
      </c>
      <c r="E28" s="16"/>
      <c r="F28" s="17" t="s">
        <v>2</v>
      </c>
      <c r="G28" s="18"/>
      <c r="H28" s="19">
        <v>0.0052</v>
      </c>
      <c r="I28" s="20">
        <f>I26</f>
        <v>2068.8</v>
      </c>
      <c r="J28" s="21">
        <f aca="true" t="shared" si="4" ref="J28:J35">I28*H28</f>
        <v>10.757760000000001</v>
      </c>
      <c r="K28" s="16"/>
      <c r="L28" s="19">
        <v>0.0052</v>
      </c>
      <c r="M28" s="22">
        <f>M26</f>
        <v>2071.6</v>
      </c>
      <c r="N28" s="21">
        <f aca="true" t="shared" si="5" ref="N28:N35">M28*L28</f>
        <v>10.772319999999999</v>
      </c>
      <c r="O28" s="16"/>
      <c r="P28" s="23">
        <f t="shared" si="2"/>
        <v>0.014559999999997686</v>
      </c>
      <c r="Q28" s="24">
        <f t="shared" si="3"/>
        <v>0.001353441608661811</v>
      </c>
    </row>
    <row r="29" spans="4:17" ht="25.5">
      <c r="D29" s="25" t="s">
        <v>32</v>
      </c>
      <c r="E29" s="16"/>
      <c r="F29" s="17" t="s">
        <v>2</v>
      </c>
      <c r="G29" s="18"/>
      <c r="H29" s="19">
        <v>0.0013</v>
      </c>
      <c r="I29" s="20">
        <f>I26</f>
        <v>2068.8</v>
      </c>
      <c r="J29" s="21">
        <f t="shared" si="4"/>
        <v>2.6894400000000003</v>
      </c>
      <c r="K29" s="16"/>
      <c r="L29" s="19">
        <v>0.0013</v>
      </c>
      <c r="M29" s="22">
        <f>M26</f>
        <v>2071.6</v>
      </c>
      <c r="N29" s="21">
        <f t="shared" si="5"/>
        <v>2.6930799999999997</v>
      </c>
      <c r="O29" s="16"/>
      <c r="P29" s="23">
        <f t="shared" si="2"/>
        <v>0.0036399999999994215</v>
      </c>
      <c r="Q29" s="24">
        <f t="shared" si="3"/>
        <v>0.001353441608661811</v>
      </c>
    </row>
    <row r="30" spans="4:17" ht="12.75">
      <c r="D30" s="25" t="s">
        <v>33</v>
      </c>
      <c r="E30" s="16"/>
      <c r="F30" s="17"/>
      <c r="G30" s="18"/>
      <c r="H30" s="55"/>
      <c r="I30" s="20">
        <f>I26</f>
        <v>2068.8</v>
      </c>
      <c r="J30" s="21">
        <f t="shared" si="4"/>
        <v>0</v>
      </c>
      <c r="K30" s="16"/>
      <c r="L30" s="55"/>
      <c r="M30" s="22">
        <f>M26</f>
        <v>2071.6</v>
      </c>
      <c r="N30" s="21">
        <f t="shared" si="5"/>
        <v>0</v>
      </c>
      <c r="O30" s="16"/>
      <c r="P30" s="23">
        <f t="shared" si="2"/>
        <v>0</v>
      </c>
      <c r="Q30" s="24">
        <f t="shared" si="3"/>
      </c>
    </row>
    <row r="31" spans="4:17" ht="12.75">
      <c r="D31" s="16" t="s">
        <v>34</v>
      </c>
      <c r="E31" s="16"/>
      <c r="F31" s="17" t="s">
        <v>0</v>
      </c>
      <c r="G31" s="18"/>
      <c r="H31" s="19">
        <v>0.25</v>
      </c>
      <c r="I31" s="20">
        <v>1</v>
      </c>
      <c r="J31" s="21">
        <f t="shared" si="4"/>
        <v>0.25</v>
      </c>
      <c r="K31" s="16"/>
      <c r="L31" s="19">
        <v>0.25</v>
      </c>
      <c r="M31" s="22">
        <v>1</v>
      </c>
      <c r="N31" s="21">
        <f t="shared" si="5"/>
        <v>0.25</v>
      </c>
      <c r="O31" s="16"/>
      <c r="P31" s="23">
        <f t="shared" si="2"/>
        <v>0</v>
      </c>
      <c r="Q31" s="24">
        <f t="shared" si="3"/>
        <v>0</v>
      </c>
    </row>
    <row r="32" spans="4:17" ht="12.75">
      <c r="D32" s="16" t="s">
        <v>35</v>
      </c>
      <c r="E32" s="16"/>
      <c r="F32" s="17" t="s">
        <v>2</v>
      </c>
      <c r="G32" s="18"/>
      <c r="H32" s="19">
        <v>0.00694</v>
      </c>
      <c r="I32" s="20">
        <f>I19</f>
        <v>2000</v>
      </c>
      <c r="J32" s="21">
        <f t="shared" si="4"/>
        <v>13.88</v>
      </c>
      <c r="K32" s="16"/>
      <c r="L32" s="19">
        <v>0.00694</v>
      </c>
      <c r="M32" s="22">
        <f>M19</f>
        <v>2000</v>
      </c>
      <c r="N32" s="21">
        <f t="shared" si="5"/>
        <v>13.88</v>
      </c>
      <c r="O32" s="16"/>
      <c r="P32" s="23">
        <f t="shared" si="2"/>
        <v>0</v>
      </c>
      <c r="Q32" s="24">
        <f t="shared" si="3"/>
        <v>0</v>
      </c>
    </row>
    <row r="33" spans="4:17" ht="12.75">
      <c r="D33" s="16" t="s">
        <v>36</v>
      </c>
      <c r="E33" s="16"/>
      <c r="F33" s="17" t="s">
        <v>2</v>
      </c>
      <c r="G33" s="18"/>
      <c r="H33" s="19">
        <v>0.068</v>
      </c>
      <c r="I33" s="20">
        <f>I30</f>
        <v>2068.8</v>
      </c>
      <c r="J33" s="21">
        <f t="shared" si="4"/>
        <v>140.6784</v>
      </c>
      <c r="K33" s="16"/>
      <c r="L33" s="19">
        <v>0.068</v>
      </c>
      <c r="M33" s="22">
        <f>M30</f>
        <v>2071.6</v>
      </c>
      <c r="N33" s="21">
        <f t="shared" si="5"/>
        <v>140.8688</v>
      </c>
      <c r="O33" s="16"/>
      <c r="P33" s="23">
        <f t="shared" si="2"/>
        <v>0.19039999999998258</v>
      </c>
      <c r="Q33" s="24">
        <f t="shared" si="3"/>
        <v>0.0013534416086619025</v>
      </c>
    </row>
    <row r="34" spans="4:17" ht="12.75">
      <c r="D34" s="56"/>
      <c r="E34" s="16"/>
      <c r="F34" s="17"/>
      <c r="G34" s="18"/>
      <c r="H34" s="19"/>
      <c r="I34" s="57"/>
      <c r="J34" s="21">
        <f t="shared" si="4"/>
        <v>0</v>
      </c>
      <c r="K34" s="16"/>
      <c r="L34" s="19"/>
      <c r="M34" s="58"/>
      <c r="N34" s="21">
        <f t="shared" si="5"/>
        <v>0</v>
      </c>
      <c r="O34" s="16"/>
      <c r="P34" s="23">
        <f t="shared" si="2"/>
        <v>0</v>
      </c>
      <c r="Q34" s="24">
        <f t="shared" si="3"/>
      </c>
    </row>
    <row r="35" spans="4:17" ht="13.5" thickBot="1">
      <c r="D35" s="26"/>
      <c r="E35" s="16"/>
      <c r="F35" s="17"/>
      <c r="G35" s="18"/>
      <c r="H35" s="19"/>
      <c r="I35" s="27"/>
      <c r="J35" s="21">
        <f t="shared" si="4"/>
        <v>0</v>
      </c>
      <c r="K35" s="16"/>
      <c r="L35" s="19"/>
      <c r="M35" s="28"/>
      <c r="N35" s="21">
        <f t="shared" si="5"/>
        <v>0</v>
      </c>
      <c r="O35" s="16"/>
      <c r="P35" s="23">
        <f t="shared" si="2"/>
        <v>0</v>
      </c>
      <c r="Q35" s="24">
        <f t="shared" si="3"/>
      </c>
    </row>
    <row r="36" spans="4:17" ht="13.5" thickBot="1">
      <c r="D36" s="59" t="s">
        <v>37</v>
      </c>
      <c r="E36" s="16"/>
      <c r="F36" s="16"/>
      <c r="G36" s="16"/>
      <c r="H36" s="60"/>
      <c r="I36" s="61"/>
      <c r="J36" s="49">
        <f>SUM(J27:J35)</f>
        <v>242.19048000000004</v>
      </c>
      <c r="K36" s="50"/>
      <c r="L36" s="62"/>
      <c r="M36" s="63"/>
      <c r="N36" s="49">
        <f>SUM(N27:N35)</f>
        <v>241.78733599999998</v>
      </c>
      <c r="O36" s="50"/>
      <c r="P36" s="53">
        <f t="shared" si="2"/>
        <v>-0.40314400000005435</v>
      </c>
      <c r="Q36" s="54">
        <f t="shared" si="3"/>
        <v>-0.001664574098866538</v>
      </c>
    </row>
    <row r="37" spans="4:17" ht="13.5" thickBot="1">
      <c r="D37" s="18" t="s">
        <v>38</v>
      </c>
      <c r="E37" s="16"/>
      <c r="F37" s="16"/>
      <c r="G37" s="16"/>
      <c r="H37" s="64">
        <v>0.13</v>
      </c>
      <c r="I37" s="65"/>
      <c r="J37" s="66">
        <f>J36*H37</f>
        <v>31.484762400000005</v>
      </c>
      <c r="K37" s="16"/>
      <c r="L37" s="64">
        <v>0.13</v>
      </c>
      <c r="M37" s="67"/>
      <c r="N37" s="66">
        <f>N36*L37</f>
        <v>31.43235368</v>
      </c>
      <c r="O37" s="16"/>
      <c r="P37" s="23">
        <f t="shared" si="2"/>
        <v>-0.05240872000000607</v>
      </c>
      <c r="Q37" s="24">
        <f t="shared" si="3"/>
        <v>-0.0016645740988665064</v>
      </c>
    </row>
    <row r="38" spans="4:17" ht="26.25" thickBot="1">
      <c r="D38" s="46" t="s">
        <v>39</v>
      </c>
      <c r="E38" s="16"/>
      <c r="F38" s="16"/>
      <c r="G38" s="16"/>
      <c r="H38" s="47"/>
      <c r="I38" s="48"/>
      <c r="J38" s="49">
        <f>ROUND(SUM(J36:J37),2)</f>
        <v>273.68</v>
      </c>
      <c r="K38" s="50"/>
      <c r="L38" s="51"/>
      <c r="M38" s="52"/>
      <c r="N38" s="49">
        <f>ROUND(SUM(N36:N37),2)</f>
        <v>273.22</v>
      </c>
      <c r="O38" s="50"/>
      <c r="P38" s="53">
        <f t="shared" si="2"/>
        <v>-0.45999999999997954</v>
      </c>
      <c r="Q38" s="54">
        <f t="shared" si="3"/>
        <v>-0.001680795089155143</v>
      </c>
    </row>
    <row r="39" ht="10.5" customHeight="1"/>
    <row r="40" spans="4:12" ht="12.75">
      <c r="D40" s="6" t="s">
        <v>40</v>
      </c>
      <c r="H40" s="68">
        <v>0.0344</v>
      </c>
      <c r="L40" s="68">
        <v>0.0358</v>
      </c>
    </row>
    <row r="41" ht="10.5" customHeight="1"/>
    <row r="42" ht="12.75">
      <c r="B42" s="6" t="s">
        <v>41</v>
      </c>
    </row>
    <row r="43" spans="2:17" ht="12.75"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5"/>
    </row>
    <row r="44" spans="2:17" ht="12.75"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8"/>
    </row>
    <row r="45" spans="2:17" ht="12.75">
      <c r="B45" s="76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8"/>
    </row>
    <row r="46" spans="2:17" ht="12.75"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8"/>
    </row>
    <row r="47" spans="2:17" ht="12.75">
      <c r="B47" s="79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1"/>
    </row>
  </sheetData>
  <sheetProtection selectLockedCells="1"/>
  <mergeCells count="8">
    <mergeCell ref="B43:Q47"/>
    <mergeCell ref="F2:Q2"/>
    <mergeCell ref="H6:J6"/>
    <mergeCell ref="L6:N6"/>
    <mergeCell ref="P6:Q6"/>
    <mergeCell ref="F7:F8"/>
    <mergeCell ref="P7:P8"/>
    <mergeCell ref="Q7:Q8"/>
  </mergeCells>
  <dataValidations count="2">
    <dataValidation type="list" allowBlank="1" showInputMessage="1" showErrorMessage="1" sqref="G9:G23 G25:G26 G28:G35">
      <formula1>$B$2:$B$7</formula1>
    </dataValidation>
    <dataValidation type="list" allowBlank="1" showInputMessage="1" showErrorMessage="1" sqref="F9:F23 F25:F26 F28:F35">
      <formula1>$B$2:$B$5</formula1>
    </dataValidation>
  </dataValidations>
  <printOptions/>
  <pageMargins left="0.7480314960629921" right="0.7480314960629921" top="1.4960629921259843" bottom="0.984251968503937" header="0.5118110236220472" footer="0.5118110236220472"/>
  <pageSetup horizontalDpi="600" verticalDpi="600" orientation="landscape" scale="65" r:id="rId2"/>
  <headerFooter alignWithMargins="0">
    <oddHeader>&amp;L&amp;G&amp;C&amp;"Helvetica,Regular"&amp;8Attachment AP&amp;R&amp;"Helvetica,Regular"&amp;8Hydro Ottawa Limited
EB-2011-0054
Exhibit H6
Tab 2
Schedule 1
Attachment AP
Filed: 2011-06-17
Page &amp;P of &amp;N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47"/>
  <sheetViews>
    <sheetView showGridLines="0" tabSelected="1" view="pageLayout" workbookViewId="0" topLeftCell="A1">
      <selection activeCell="D27" sqref="D27"/>
    </sheetView>
  </sheetViews>
  <sheetFormatPr defaultColWidth="9.140625" defaultRowHeight="12.75"/>
  <cols>
    <col min="1" max="1" width="2.7109375" style="1" customWidth="1"/>
    <col min="2" max="2" width="0.9921875" style="1" customWidth="1"/>
    <col min="3" max="3" width="1.28515625" style="1" customWidth="1"/>
    <col min="4" max="4" width="26.57421875" style="1" customWidth="1"/>
    <col min="5" max="5" width="1.28515625" style="1" customWidth="1"/>
    <col min="6" max="6" width="11.28125" style="1" customWidth="1"/>
    <col min="7" max="7" width="1.28515625" style="1" customWidth="1"/>
    <col min="8" max="8" width="12.28125" style="1" customWidth="1"/>
    <col min="9" max="9" width="8.57421875" style="1" customWidth="1"/>
    <col min="10" max="10" width="11.421875" style="1" customWidth="1"/>
    <col min="11" max="11" width="2.8515625" style="1" customWidth="1"/>
    <col min="12" max="12" width="12.140625" style="1" customWidth="1"/>
    <col min="13" max="13" width="8.57421875" style="1" customWidth="1"/>
    <col min="14" max="14" width="11.8515625" style="1" customWidth="1"/>
    <col min="15" max="15" width="2.8515625" style="1" customWidth="1"/>
    <col min="16" max="16" width="10.421875" style="1" customWidth="1"/>
    <col min="17" max="17" width="8.7109375" style="1" customWidth="1"/>
    <col min="18" max="18" width="3.8515625" style="1" customWidth="1"/>
    <col min="19" max="16384" width="9.140625" style="1" customWidth="1"/>
  </cols>
  <sheetData>
    <row r="1" spans="14:18" ht="7.5" customHeight="1">
      <c r="N1"/>
      <c r="O1"/>
      <c r="P1"/>
      <c r="Q1"/>
      <c r="R1"/>
    </row>
    <row r="2" spans="2:17" ht="15.75">
      <c r="B2" s="2" t="s">
        <v>0</v>
      </c>
      <c r="D2" s="3" t="s">
        <v>1</v>
      </c>
      <c r="F2" s="82" t="s">
        <v>54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2:17" ht="7.5" customHeight="1">
      <c r="B3" s="2"/>
      <c r="D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9" ht="12.75">
      <c r="B4" s="2" t="s">
        <v>2</v>
      </c>
      <c r="F4" s="6" t="s">
        <v>3</v>
      </c>
      <c r="G4" s="6"/>
      <c r="H4" s="7">
        <v>2000</v>
      </c>
      <c r="I4" s="6" t="s">
        <v>4</v>
      </c>
    </row>
    <row r="5" ht="10.5" customHeight="1">
      <c r="B5" s="2" t="s">
        <v>5</v>
      </c>
    </row>
    <row r="6" spans="2:17" ht="12.75">
      <c r="B6" s="8"/>
      <c r="F6" s="9"/>
      <c r="G6" s="9"/>
      <c r="H6" s="83" t="s">
        <v>6</v>
      </c>
      <c r="I6" s="84"/>
      <c r="J6" s="85"/>
      <c r="L6" s="83" t="s">
        <v>7</v>
      </c>
      <c r="M6" s="84"/>
      <c r="N6" s="85"/>
      <c r="P6" s="83" t="s">
        <v>8</v>
      </c>
      <c r="Q6" s="85"/>
    </row>
    <row r="7" spans="2:17" ht="12.75">
      <c r="B7" s="8"/>
      <c r="F7" s="86" t="s">
        <v>9</v>
      </c>
      <c r="G7" s="10"/>
      <c r="H7" s="11" t="s">
        <v>10</v>
      </c>
      <c r="I7" s="11" t="s">
        <v>11</v>
      </c>
      <c r="J7" s="12" t="s">
        <v>12</v>
      </c>
      <c r="L7" s="11" t="s">
        <v>10</v>
      </c>
      <c r="M7" s="13" t="s">
        <v>11</v>
      </c>
      <c r="N7" s="12" t="s">
        <v>12</v>
      </c>
      <c r="P7" s="88" t="s">
        <v>13</v>
      </c>
      <c r="Q7" s="90" t="s">
        <v>14</v>
      </c>
    </row>
    <row r="8" spans="2:17" ht="12.75">
      <c r="B8" s="8"/>
      <c r="F8" s="87"/>
      <c r="G8" s="10"/>
      <c r="H8" s="14" t="s">
        <v>15</v>
      </c>
      <c r="I8" s="14"/>
      <c r="J8" s="15" t="s">
        <v>15</v>
      </c>
      <c r="L8" s="14" t="s">
        <v>15</v>
      </c>
      <c r="M8" s="15"/>
      <c r="N8" s="15" t="s">
        <v>15</v>
      </c>
      <c r="P8" s="89"/>
      <c r="Q8" s="91"/>
    </row>
    <row r="9" spans="4:17" ht="12.75">
      <c r="D9" s="16" t="s">
        <v>16</v>
      </c>
      <c r="E9" s="16"/>
      <c r="F9" s="17" t="s">
        <v>0</v>
      </c>
      <c r="G9" s="18"/>
      <c r="H9" s="70">
        <v>14.76</v>
      </c>
      <c r="I9" s="20">
        <v>1</v>
      </c>
      <c r="J9" s="21">
        <f aca="true" t="shared" si="0" ref="J9:J23">I9*H9</f>
        <v>14.76</v>
      </c>
      <c r="K9" s="16"/>
      <c r="L9" s="70">
        <v>16.49</v>
      </c>
      <c r="M9" s="22">
        <v>1</v>
      </c>
      <c r="N9" s="21">
        <f aca="true" t="shared" si="1" ref="N9:N23">M9*L9</f>
        <v>16.49</v>
      </c>
      <c r="O9" s="16"/>
      <c r="P9" s="23">
        <f aca="true" t="shared" si="2" ref="P9:P38">N9-J9</f>
        <v>1.7299999999999986</v>
      </c>
      <c r="Q9" s="24">
        <f aca="true" t="shared" si="3" ref="Q9:Q38">IF((J9)=0,"",(P9/J9))</f>
        <v>0.11720867208672078</v>
      </c>
    </row>
    <row r="10" spans="4:17" ht="12.75">
      <c r="D10" s="16" t="s">
        <v>17</v>
      </c>
      <c r="E10" s="16"/>
      <c r="F10" s="17" t="s">
        <v>0</v>
      </c>
      <c r="G10" s="18"/>
      <c r="H10" s="70">
        <v>1.42</v>
      </c>
      <c r="I10" s="20">
        <v>1</v>
      </c>
      <c r="J10" s="21">
        <f t="shared" si="0"/>
        <v>1.42</v>
      </c>
      <c r="K10" s="16"/>
      <c r="L10" s="19"/>
      <c r="M10" s="22">
        <v>1</v>
      </c>
      <c r="N10" s="21">
        <f t="shared" si="1"/>
        <v>0</v>
      </c>
      <c r="O10" s="16"/>
      <c r="P10" s="23">
        <f t="shared" si="2"/>
        <v>-1.42</v>
      </c>
      <c r="Q10" s="24">
        <f t="shared" si="3"/>
        <v>-1</v>
      </c>
    </row>
    <row r="11" spans="4:17" ht="12.75">
      <c r="D11" s="16" t="s">
        <v>18</v>
      </c>
      <c r="E11" s="16"/>
      <c r="F11" s="17" t="s">
        <v>0</v>
      </c>
      <c r="G11" s="18"/>
      <c r="H11" s="70">
        <v>0.46</v>
      </c>
      <c r="I11" s="20">
        <v>1</v>
      </c>
      <c r="J11" s="21">
        <f t="shared" si="0"/>
        <v>0.46</v>
      </c>
      <c r="K11" s="16"/>
      <c r="L11" s="19"/>
      <c r="M11" s="22">
        <v>1</v>
      </c>
      <c r="N11" s="21">
        <f t="shared" si="1"/>
        <v>0</v>
      </c>
      <c r="O11" s="16"/>
      <c r="P11" s="23">
        <f t="shared" si="2"/>
        <v>-0.46</v>
      </c>
      <c r="Q11" s="24">
        <f t="shared" si="3"/>
        <v>-1</v>
      </c>
    </row>
    <row r="12" spans="4:17" ht="12.75">
      <c r="D12" s="16" t="s">
        <v>19</v>
      </c>
      <c r="E12" s="16"/>
      <c r="F12" s="17"/>
      <c r="G12" s="18"/>
      <c r="H12" s="19"/>
      <c r="I12" s="20">
        <v>1</v>
      </c>
      <c r="J12" s="21">
        <f t="shared" si="0"/>
        <v>0</v>
      </c>
      <c r="K12" s="16"/>
      <c r="L12" s="19"/>
      <c r="M12" s="22">
        <v>1</v>
      </c>
      <c r="N12" s="21">
        <f t="shared" si="1"/>
        <v>0</v>
      </c>
      <c r="O12" s="16"/>
      <c r="P12" s="23">
        <f t="shared" si="2"/>
        <v>0</v>
      </c>
      <c r="Q12" s="24">
        <f t="shared" si="3"/>
      </c>
    </row>
    <row r="13" spans="4:17" ht="12.75">
      <c r="D13" s="16" t="s">
        <v>20</v>
      </c>
      <c r="E13" s="16"/>
      <c r="F13" s="17" t="s">
        <v>2</v>
      </c>
      <c r="G13" s="18"/>
      <c r="H13" s="19">
        <v>0.0185</v>
      </c>
      <c r="I13" s="20">
        <f>H4</f>
        <v>2000</v>
      </c>
      <c r="J13" s="21">
        <f t="shared" si="0"/>
        <v>37</v>
      </c>
      <c r="K13" s="16"/>
      <c r="L13" s="19">
        <v>0.0207</v>
      </c>
      <c r="M13" s="22">
        <f>H4</f>
        <v>2000</v>
      </c>
      <c r="N13" s="21">
        <f t="shared" si="1"/>
        <v>41.4</v>
      </c>
      <c r="O13" s="16"/>
      <c r="P13" s="23">
        <f t="shared" si="2"/>
        <v>4.399999999999999</v>
      </c>
      <c r="Q13" s="24">
        <f t="shared" si="3"/>
        <v>0.11891891891891888</v>
      </c>
    </row>
    <row r="14" spans="4:17" ht="12.75">
      <c r="D14" s="16" t="s">
        <v>21</v>
      </c>
      <c r="E14" s="16"/>
      <c r="F14" s="17" t="s">
        <v>2</v>
      </c>
      <c r="G14" s="18"/>
      <c r="H14" s="19">
        <v>0.0002</v>
      </c>
      <c r="I14" s="20">
        <f>I25</f>
        <v>2068.8</v>
      </c>
      <c r="J14" s="21">
        <f t="shared" si="0"/>
        <v>0.41376000000000007</v>
      </c>
      <c r="K14" s="16"/>
      <c r="L14" s="71">
        <v>6E-05</v>
      </c>
      <c r="M14" s="22">
        <f>M25</f>
        <v>2071.6</v>
      </c>
      <c r="N14" s="21">
        <f t="shared" si="1"/>
        <v>0.124296</v>
      </c>
      <c r="O14" s="16"/>
      <c r="P14" s="23">
        <f t="shared" si="2"/>
        <v>-0.28946400000000005</v>
      </c>
      <c r="Q14" s="24">
        <f t="shared" si="3"/>
        <v>-0.6995939675174014</v>
      </c>
    </row>
    <row r="15" spans="4:17" ht="12.75">
      <c r="D15" s="16" t="s">
        <v>22</v>
      </c>
      <c r="E15" s="16"/>
      <c r="F15" s="17" t="s">
        <v>2</v>
      </c>
      <c r="G15" s="18"/>
      <c r="H15" s="19">
        <v>-0.0003</v>
      </c>
      <c r="I15" s="20">
        <f>I13</f>
        <v>2000</v>
      </c>
      <c r="J15" s="21">
        <f t="shared" si="0"/>
        <v>-0.6</v>
      </c>
      <c r="K15" s="16"/>
      <c r="L15" s="19"/>
      <c r="M15" s="22">
        <f>M13</f>
        <v>2000</v>
      </c>
      <c r="N15" s="21">
        <f t="shared" si="1"/>
        <v>0</v>
      </c>
      <c r="O15" s="16"/>
      <c r="P15" s="23">
        <f t="shared" si="2"/>
        <v>0.6</v>
      </c>
      <c r="Q15" s="24">
        <f t="shared" si="3"/>
        <v>-1</v>
      </c>
    </row>
    <row r="16" spans="4:17" ht="12.75">
      <c r="D16" s="16" t="s">
        <v>23</v>
      </c>
      <c r="E16" s="16"/>
      <c r="F16" s="17"/>
      <c r="G16" s="18"/>
      <c r="H16" s="19"/>
      <c r="I16" s="20">
        <f>I15</f>
        <v>2000</v>
      </c>
      <c r="J16" s="21">
        <f t="shared" si="0"/>
        <v>0</v>
      </c>
      <c r="K16" s="16"/>
      <c r="L16" s="19"/>
      <c r="M16" s="22">
        <f>M15</f>
        <v>2000</v>
      </c>
      <c r="N16" s="21">
        <f t="shared" si="1"/>
        <v>0</v>
      </c>
      <c r="O16" s="16"/>
      <c r="P16" s="23">
        <f t="shared" si="2"/>
        <v>0</v>
      </c>
      <c r="Q16" s="24">
        <f t="shared" si="3"/>
      </c>
    </row>
    <row r="17" spans="4:17" ht="12.75">
      <c r="D17" s="16" t="s">
        <v>24</v>
      </c>
      <c r="E17" s="16"/>
      <c r="F17" s="17"/>
      <c r="G17" s="18"/>
      <c r="H17" s="19"/>
      <c r="I17" s="20">
        <f>I16</f>
        <v>2000</v>
      </c>
      <c r="J17" s="21">
        <f t="shared" si="0"/>
        <v>0</v>
      </c>
      <c r="K17" s="16"/>
      <c r="L17" s="19"/>
      <c r="M17" s="22">
        <f>M16</f>
        <v>2000</v>
      </c>
      <c r="N17" s="21">
        <f t="shared" si="1"/>
        <v>0</v>
      </c>
      <c r="O17" s="16"/>
      <c r="P17" s="23">
        <f t="shared" si="2"/>
        <v>0</v>
      </c>
      <c r="Q17" s="24">
        <f t="shared" si="3"/>
      </c>
    </row>
    <row r="18" spans="4:17" ht="12.75">
      <c r="D18" s="16" t="s">
        <v>25</v>
      </c>
      <c r="E18" s="16"/>
      <c r="F18" s="17" t="s">
        <v>2</v>
      </c>
      <c r="G18" s="18"/>
      <c r="H18" s="19"/>
      <c r="I18" s="20">
        <f>I17</f>
        <v>2000</v>
      </c>
      <c r="J18" s="21">
        <f t="shared" si="0"/>
        <v>0</v>
      </c>
      <c r="K18" s="16"/>
      <c r="L18" s="19"/>
      <c r="M18" s="22">
        <f>M17</f>
        <v>2000</v>
      </c>
      <c r="N18" s="21">
        <f t="shared" si="1"/>
        <v>0</v>
      </c>
      <c r="O18" s="16"/>
      <c r="P18" s="23">
        <f t="shared" si="2"/>
        <v>0</v>
      </c>
      <c r="Q18" s="24">
        <f t="shared" si="3"/>
      </c>
    </row>
    <row r="19" spans="4:17" ht="25.5">
      <c r="D19" s="25" t="s">
        <v>26</v>
      </c>
      <c r="E19" s="16"/>
      <c r="F19" s="17" t="s">
        <v>2</v>
      </c>
      <c r="G19" s="18"/>
      <c r="H19" s="19"/>
      <c r="I19" s="20">
        <f>I18</f>
        <v>2000</v>
      </c>
      <c r="J19" s="21">
        <f t="shared" si="0"/>
        <v>0</v>
      </c>
      <c r="K19" s="16"/>
      <c r="L19" s="19">
        <v>-0.0026</v>
      </c>
      <c r="M19" s="22">
        <f>M18</f>
        <v>2000</v>
      </c>
      <c r="N19" s="21">
        <f t="shared" si="1"/>
        <v>-5.2</v>
      </c>
      <c r="O19" s="16"/>
      <c r="P19" s="23">
        <f t="shared" si="2"/>
        <v>-5.2</v>
      </c>
      <c r="Q19" s="24">
        <f t="shared" si="3"/>
      </c>
    </row>
    <row r="20" spans="4:17" ht="12.75">
      <c r="D20" s="26" t="s">
        <v>51</v>
      </c>
      <c r="E20" s="16"/>
      <c r="F20" s="17" t="s">
        <v>2</v>
      </c>
      <c r="G20" s="18"/>
      <c r="H20" s="19"/>
      <c r="I20" s="27"/>
      <c r="J20" s="21">
        <f t="shared" si="0"/>
        <v>0</v>
      </c>
      <c r="K20" s="16"/>
      <c r="L20" s="19">
        <v>0.0024</v>
      </c>
      <c r="M20" s="28">
        <f>M25</f>
        <v>2071.6</v>
      </c>
      <c r="N20" s="21">
        <f t="shared" si="1"/>
        <v>4.971839999999999</v>
      </c>
      <c r="O20" s="16"/>
      <c r="P20" s="23">
        <f t="shared" si="2"/>
        <v>4.971839999999999</v>
      </c>
      <c r="Q20" s="24">
        <f t="shared" si="3"/>
      </c>
    </row>
    <row r="21" spans="4:17" ht="12.75">
      <c r="D21" s="26"/>
      <c r="E21" s="16"/>
      <c r="F21" s="17"/>
      <c r="G21" s="18"/>
      <c r="H21" s="19"/>
      <c r="I21" s="27"/>
      <c r="J21" s="21">
        <f t="shared" si="0"/>
        <v>0</v>
      </c>
      <c r="K21" s="16"/>
      <c r="L21" s="19"/>
      <c r="M21" s="28"/>
      <c r="N21" s="21">
        <f t="shared" si="1"/>
        <v>0</v>
      </c>
      <c r="O21" s="16"/>
      <c r="P21" s="23">
        <f t="shared" si="2"/>
        <v>0</v>
      </c>
      <c r="Q21" s="24">
        <f t="shared" si="3"/>
      </c>
    </row>
    <row r="22" spans="4:17" ht="12.75">
      <c r="D22" s="26"/>
      <c r="E22" s="16"/>
      <c r="F22" s="17"/>
      <c r="G22" s="18"/>
      <c r="H22" s="19"/>
      <c r="I22" s="27"/>
      <c r="J22" s="21">
        <f t="shared" si="0"/>
        <v>0</v>
      </c>
      <c r="K22" s="16"/>
      <c r="L22" s="19"/>
      <c r="M22" s="28"/>
      <c r="N22" s="21">
        <f t="shared" si="1"/>
        <v>0</v>
      </c>
      <c r="O22" s="16"/>
      <c r="P22" s="23">
        <f t="shared" si="2"/>
        <v>0</v>
      </c>
      <c r="Q22" s="24">
        <f t="shared" si="3"/>
      </c>
    </row>
    <row r="23" spans="4:17" ht="13.5" thickBot="1">
      <c r="D23" s="26"/>
      <c r="E23" s="16"/>
      <c r="F23" s="17"/>
      <c r="G23" s="18"/>
      <c r="H23" s="19"/>
      <c r="I23" s="27"/>
      <c r="J23" s="21">
        <f t="shared" si="0"/>
        <v>0</v>
      </c>
      <c r="K23" s="16"/>
      <c r="L23" s="19"/>
      <c r="M23" s="28"/>
      <c r="N23" s="21">
        <f t="shared" si="1"/>
        <v>0</v>
      </c>
      <c r="O23" s="16"/>
      <c r="P23" s="23">
        <f t="shared" si="2"/>
        <v>0</v>
      </c>
      <c r="Q23" s="24">
        <f t="shared" si="3"/>
      </c>
    </row>
    <row r="24" spans="4:17" ht="13.5" thickBot="1">
      <c r="D24" s="6" t="s">
        <v>27</v>
      </c>
      <c r="G24" s="29"/>
      <c r="H24" s="30"/>
      <c r="I24" s="31"/>
      <c r="J24" s="32">
        <f>SUM(J9:J23)</f>
        <v>53.45376</v>
      </c>
      <c r="L24" s="30"/>
      <c r="M24" s="33"/>
      <c r="N24" s="32">
        <f>SUM(N9:N23)</f>
        <v>57.786136</v>
      </c>
      <c r="P24" s="34">
        <f t="shared" si="2"/>
        <v>4.3323759999999965</v>
      </c>
      <c r="Q24" s="35">
        <f t="shared" si="3"/>
        <v>0.08104904126482396</v>
      </c>
    </row>
    <row r="25" spans="4:17" ht="12.75">
      <c r="D25" s="36" t="s">
        <v>28</v>
      </c>
      <c r="E25" s="36"/>
      <c r="F25" s="37" t="s">
        <v>2</v>
      </c>
      <c r="G25" s="38"/>
      <c r="H25" s="39">
        <v>0.006</v>
      </c>
      <c r="I25" s="40">
        <f>H4*(1+H40)</f>
        <v>2068.8</v>
      </c>
      <c r="J25" s="41">
        <f>I25*H25</f>
        <v>12.4128</v>
      </c>
      <c r="K25" s="36"/>
      <c r="L25" s="39">
        <v>0.006</v>
      </c>
      <c r="M25" s="42">
        <f>H4*(1+L40)</f>
        <v>2071.6</v>
      </c>
      <c r="N25" s="41">
        <f>M25*L25</f>
        <v>12.429599999999999</v>
      </c>
      <c r="O25" s="36"/>
      <c r="P25" s="43">
        <f t="shared" si="2"/>
        <v>0.01679999999999815</v>
      </c>
      <c r="Q25" s="44">
        <f t="shared" si="3"/>
        <v>0.0013534416086618771</v>
      </c>
    </row>
    <row r="26" spans="4:17" ht="26.25" thickBot="1">
      <c r="D26" s="45" t="s">
        <v>29</v>
      </c>
      <c r="E26" s="36"/>
      <c r="F26" s="37" t="s">
        <v>2</v>
      </c>
      <c r="G26" s="38"/>
      <c r="H26" s="39">
        <v>0.0039</v>
      </c>
      <c r="I26" s="40">
        <f>I25</f>
        <v>2068.8</v>
      </c>
      <c r="J26" s="41">
        <f>I26*H26</f>
        <v>8.06832</v>
      </c>
      <c r="K26" s="36"/>
      <c r="L26" s="39">
        <v>0.0039</v>
      </c>
      <c r="M26" s="42">
        <f>M25</f>
        <v>2071.6</v>
      </c>
      <c r="N26" s="41">
        <f>M26*L26</f>
        <v>8.079239999999999</v>
      </c>
      <c r="O26" s="36"/>
      <c r="P26" s="43">
        <f t="shared" si="2"/>
        <v>0.010919999999998709</v>
      </c>
      <c r="Q26" s="44">
        <f t="shared" si="3"/>
        <v>0.0013534416086618663</v>
      </c>
    </row>
    <row r="27" spans="4:17" ht="26.25" thickBot="1">
      <c r="D27" s="46" t="s">
        <v>30</v>
      </c>
      <c r="E27" s="16"/>
      <c r="F27" s="16"/>
      <c r="G27" s="18"/>
      <c r="H27" s="47"/>
      <c r="I27" s="48"/>
      <c r="J27" s="49">
        <f>SUM(J24:J26)</f>
        <v>73.93488</v>
      </c>
      <c r="K27" s="50"/>
      <c r="L27" s="51"/>
      <c r="M27" s="52"/>
      <c r="N27" s="49">
        <f>SUM(N24:N26)</f>
        <v>78.29497599999999</v>
      </c>
      <c r="O27" s="50"/>
      <c r="P27" s="53">
        <f t="shared" si="2"/>
        <v>4.360095999999984</v>
      </c>
      <c r="Q27" s="54">
        <f t="shared" si="3"/>
        <v>0.05897211167448955</v>
      </c>
    </row>
    <row r="28" spans="4:17" ht="25.5">
      <c r="D28" s="25" t="s">
        <v>31</v>
      </c>
      <c r="E28" s="16"/>
      <c r="F28" s="17" t="s">
        <v>2</v>
      </c>
      <c r="G28" s="18"/>
      <c r="H28" s="19">
        <v>0.0052</v>
      </c>
      <c r="I28" s="20">
        <f>I26</f>
        <v>2068.8</v>
      </c>
      <c r="J28" s="21">
        <f aca="true" t="shared" si="4" ref="J28:J35">I28*H28</f>
        <v>10.757760000000001</v>
      </c>
      <c r="K28" s="16"/>
      <c r="L28" s="19">
        <v>0.0052</v>
      </c>
      <c r="M28" s="22">
        <f>M26</f>
        <v>2071.6</v>
      </c>
      <c r="N28" s="21">
        <f aca="true" t="shared" si="5" ref="N28:N35">M28*L28</f>
        <v>10.772319999999999</v>
      </c>
      <c r="O28" s="16"/>
      <c r="P28" s="23">
        <f t="shared" si="2"/>
        <v>0.014559999999997686</v>
      </c>
      <c r="Q28" s="24">
        <f t="shared" si="3"/>
        <v>0.001353441608661811</v>
      </c>
    </row>
    <row r="29" spans="4:17" ht="25.5">
      <c r="D29" s="25" t="s">
        <v>32</v>
      </c>
      <c r="E29" s="16"/>
      <c r="F29" s="17" t="s">
        <v>2</v>
      </c>
      <c r="G29" s="18"/>
      <c r="H29" s="19">
        <v>0.0013</v>
      </c>
      <c r="I29" s="20">
        <f>I26</f>
        <v>2068.8</v>
      </c>
      <c r="J29" s="21">
        <f t="shared" si="4"/>
        <v>2.6894400000000003</v>
      </c>
      <c r="K29" s="16"/>
      <c r="L29" s="19">
        <v>0.0013</v>
      </c>
      <c r="M29" s="22">
        <f>M26</f>
        <v>2071.6</v>
      </c>
      <c r="N29" s="21">
        <f t="shared" si="5"/>
        <v>2.6930799999999997</v>
      </c>
      <c r="O29" s="16"/>
      <c r="P29" s="23">
        <f t="shared" si="2"/>
        <v>0.0036399999999994215</v>
      </c>
      <c r="Q29" s="24">
        <f t="shared" si="3"/>
        <v>0.001353441608661811</v>
      </c>
    </row>
    <row r="30" spans="4:17" ht="12.75">
      <c r="D30" s="25" t="s">
        <v>33</v>
      </c>
      <c r="E30" s="16"/>
      <c r="F30" s="17"/>
      <c r="G30" s="18"/>
      <c r="H30" s="55"/>
      <c r="I30" s="20">
        <f>I26</f>
        <v>2068.8</v>
      </c>
      <c r="J30" s="21">
        <f t="shared" si="4"/>
        <v>0</v>
      </c>
      <c r="K30" s="16"/>
      <c r="L30" s="55"/>
      <c r="M30" s="22">
        <f>M26</f>
        <v>2071.6</v>
      </c>
      <c r="N30" s="21">
        <f t="shared" si="5"/>
        <v>0</v>
      </c>
      <c r="O30" s="16"/>
      <c r="P30" s="23">
        <f t="shared" si="2"/>
        <v>0</v>
      </c>
      <c r="Q30" s="24">
        <f t="shared" si="3"/>
      </c>
    </row>
    <row r="31" spans="4:17" ht="12.75">
      <c r="D31" s="16" t="s">
        <v>34</v>
      </c>
      <c r="E31" s="16"/>
      <c r="F31" s="17" t="s">
        <v>0</v>
      </c>
      <c r="G31" s="18"/>
      <c r="H31" s="19">
        <v>0.25</v>
      </c>
      <c r="I31" s="20">
        <v>0</v>
      </c>
      <c r="J31" s="21">
        <f t="shared" si="4"/>
        <v>0</v>
      </c>
      <c r="K31" s="16"/>
      <c r="L31" s="19">
        <v>0.25</v>
      </c>
      <c r="M31" s="22">
        <v>0</v>
      </c>
      <c r="N31" s="21">
        <f t="shared" si="5"/>
        <v>0</v>
      </c>
      <c r="O31" s="16"/>
      <c r="P31" s="23">
        <f t="shared" si="2"/>
        <v>0</v>
      </c>
      <c r="Q31" s="24">
        <f t="shared" si="3"/>
      </c>
    </row>
    <row r="32" spans="4:17" ht="12.75">
      <c r="D32" s="16" t="s">
        <v>35</v>
      </c>
      <c r="E32" s="16"/>
      <c r="F32" s="17" t="s">
        <v>2</v>
      </c>
      <c r="G32" s="18"/>
      <c r="H32" s="19">
        <v>0.00694</v>
      </c>
      <c r="I32" s="20">
        <f>I19</f>
        <v>2000</v>
      </c>
      <c r="J32" s="21">
        <f t="shared" si="4"/>
        <v>13.88</v>
      </c>
      <c r="K32" s="16"/>
      <c r="L32" s="19">
        <v>0.00694</v>
      </c>
      <c r="M32" s="22">
        <f>M19</f>
        <v>2000</v>
      </c>
      <c r="N32" s="21">
        <f t="shared" si="5"/>
        <v>13.88</v>
      </c>
      <c r="O32" s="16"/>
      <c r="P32" s="23">
        <f t="shared" si="2"/>
        <v>0</v>
      </c>
      <c r="Q32" s="24">
        <f t="shared" si="3"/>
        <v>0</v>
      </c>
    </row>
    <row r="33" spans="4:17" ht="12.75">
      <c r="D33" s="16" t="s">
        <v>36</v>
      </c>
      <c r="E33" s="16"/>
      <c r="F33" s="17" t="s">
        <v>2</v>
      </c>
      <c r="G33" s="18"/>
      <c r="H33" s="19">
        <v>0.068</v>
      </c>
      <c r="I33" s="20">
        <f>I30</f>
        <v>2068.8</v>
      </c>
      <c r="J33" s="21">
        <f t="shared" si="4"/>
        <v>140.6784</v>
      </c>
      <c r="K33" s="16"/>
      <c r="L33" s="19">
        <v>0.068</v>
      </c>
      <c r="M33" s="22">
        <f>M30</f>
        <v>2071.6</v>
      </c>
      <c r="N33" s="21">
        <f t="shared" si="5"/>
        <v>140.8688</v>
      </c>
      <c r="O33" s="16"/>
      <c r="P33" s="23">
        <f t="shared" si="2"/>
        <v>0.19039999999998258</v>
      </c>
      <c r="Q33" s="24">
        <f t="shared" si="3"/>
        <v>0.0013534416086619025</v>
      </c>
    </row>
    <row r="34" spans="4:17" ht="12.75">
      <c r="D34" s="56"/>
      <c r="E34" s="16"/>
      <c r="F34" s="17"/>
      <c r="G34" s="18"/>
      <c r="H34" s="19"/>
      <c r="I34" s="57"/>
      <c r="J34" s="21">
        <f t="shared" si="4"/>
        <v>0</v>
      </c>
      <c r="K34" s="16"/>
      <c r="L34" s="19"/>
      <c r="M34" s="58"/>
      <c r="N34" s="21">
        <f t="shared" si="5"/>
        <v>0</v>
      </c>
      <c r="O34" s="16"/>
      <c r="P34" s="23">
        <f t="shared" si="2"/>
        <v>0</v>
      </c>
      <c r="Q34" s="24">
        <f t="shared" si="3"/>
      </c>
    </row>
    <row r="35" spans="4:17" ht="13.5" thickBot="1">
      <c r="D35" s="26"/>
      <c r="E35" s="16"/>
      <c r="F35" s="17"/>
      <c r="G35" s="18"/>
      <c r="H35" s="19"/>
      <c r="I35" s="27"/>
      <c r="J35" s="21">
        <f t="shared" si="4"/>
        <v>0</v>
      </c>
      <c r="K35" s="16"/>
      <c r="L35" s="19"/>
      <c r="M35" s="28"/>
      <c r="N35" s="21">
        <f t="shared" si="5"/>
        <v>0</v>
      </c>
      <c r="O35" s="16"/>
      <c r="P35" s="23">
        <f t="shared" si="2"/>
        <v>0</v>
      </c>
      <c r="Q35" s="24">
        <f t="shared" si="3"/>
      </c>
    </row>
    <row r="36" spans="4:17" ht="13.5" thickBot="1">
      <c r="D36" s="59" t="s">
        <v>37</v>
      </c>
      <c r="E36" s="16"/>
      <c r="F36" s="16"/>
      <c r="G36" s="16"/>
      <c r="H36" s="60"/>
      <c r="I36" s="61"/>
      <c r="J36" s="49">
        <f>SUM(J27:J35)</f>
        <v>241.94048000000004</v>
      </c>
      <c r="K36" s="50"/>
      <c r="L36" s="62"/>
      <c r="M36" s="63"/>
      <c r="N36" s="49">
        <f>SUM(N27:N35)</f>
        <v>246.50917599999997</v>
      </c>
      <c r="O36" s="50"/>
      <c r="P36" s="53">
        <f t="shared" si="2"/>
        <v>4.568695999999932</v>
      </c>
      <c r="Q36" s="54">
        <f t="shared" si="3"/>
        <v>0.01888355350869739</v>
      </c>
    </row>
    <row r="37" spans="4:17" ht="13.5" thickBot="1">
      <c r="D37" s="18" t="s">
        <v>38</v>
      </c>
      <c r="E37" s="16"/>
      <c r="F37" s="16"/>
      <c r="G37" s="16"/>
      <c r="H37" s="64">
        <v>0.13</v>
      </c>
      <c r="I37" s="65"/>
      <c r="J37" s="66">
        <f>J36*H37</f>
        <v>31.452262400000006</v>
      </c>
      <c r="K37" s="16"/>
      <c r="L37" s="64">
        <v>0.13</v>
      </c>
      <c r="M37" s="67"/>
      <c r="N37" s="66">
        <f>N36*L37</f>
        <v>32.04619288</v>
      </c>
      <c r="O37" s="16"/>
      <c r="P37" s="23">
        <f t="shared" si="2"/>
        <v>0.5939304799999938</v>
      </c>
      <c r="Q37" s="24">
        <f t="shared" si="3"/>
        <v>0.018883553508697477</v>
      </c>
    </row>
    <row r="38" spans="4:17" ht="26.25" thickBot="1">
      <c r="D38" s="46" t="s">
        <v>39</v>
      </c>
      <c r="E38" s="16"/>
      <c r="F38" s="16"/>
      <c r="G38" s="16"/>
      <c r="H38" s="47"/>
      <c r="I38" s="48"/>
      <c r="J38" s="49">
        <f>ROUND(SUM(J36:J37),2)</f>
        <v>273.39</v>
      </c>
      <c r="K38" s="50"/>
      <c r="L38" s="51"/>
      <c r="M38" s="52"/>
      <c r="N38" s="49">
        <f>ROUND(SUM(N36:N37),2)</f>
        <v>278.56</v>
      </c>
      <c r="O38" s="50"/>
      <c r="P38" s="53">
        <f t="shared" si="2"/>
        <v>5.170000000000016</v>
      </c>
      <c r="Q38" s="54">
        <f t="shared" si="3"/>
        <v>0.018910713632539655</v>
      </c>
    </row>
    <row r="39" ht="10.5" customHeight="1"/>
    <row r="40" spans="4:12" ht="12.75">
      <c r="D40" s="6" t="s">
        <v>40</v>
      </c>
      <c r="H40" s="68">
        <v>0.0344</v>
      </c>
      <c r="L40" s="68">
        <v>0.0358</v>
      </c>
    </row>
    <row r="41" ht="10.5" customHeight="1"/>
    <row r="42" ht="12.75">
      <c r="B42" s="6" t="s">
        <v>41</v>
      </c>
    </row>
    <row r="43" spans="2:17" ht="12.75"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5"/>
    </row>
    <row r="44" spans="2:17" ht="12.75"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8"/>
    </row>
    <row r="45" spans="2:17" ht="12.75">
      <c r="B45" s="76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8"/>
    </row>
    <row r="46" spans="2:17" ht="12.75"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8"/>
    </row>
    <row r="47" spans="2:17" ht="12.75">
      <c r="B47" s="79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1"/>
    </row>
  </sheetData>
  <sheetProtection selectLockedCells="1"/>
  <mergeCells count="8">
    <mergeCell ref="B43:Q47"/>
    <mergeCell ref="F2:Q2"/>
    <mergeCell ref="H6:J6"/>
    <mergeCell ref="L6:N6"/>
    <mergeCell ref="P6:Q6"/>
    <mergeCell ref="F7:F8"/>
    <mergeCell ref="P7:P8"/>
    <mergeCell ref="Q7:Q8"/>
  </mergeCells>
  <dataValidations count="2">
    <dataValidation type="list" allowBlank="1" showInputMessage="1" showErrorMessage="1" sqref="F9:F23 F25:F26 F28:F35">
      <formula1>$B$2:$B$5</formula1>
    </dataValidation>
    <dataValidation type="list" allowBlank="1" showInputMessage="1" showErrorMessage="1" sqref="G9:G23 G25:G26 G28:G35">
      <formula1>$B$2:$B$7</formula1>
    </dataValidation>
  </dataValidations>
  <printOptions/>
  <pageMargins left="0.7480314960629921" right="0.7480314960629921" top="1.4960629921259843" bottom="0.984251968503937" header="0.5118110236220472" footer="0.5118110236220472"/>
  <pageSetup horizontalDpi="600" verticalDpi="600" orientation="landscape" scale="65" r:id="rId2"/>
  <headerFooter alignWithMargins="0">
    <oddHeader>&amp;L&amp;G&amp;C&amp;"Helvetica,Regular"&amp;8Attachment AP&amp;R&amp;"Helvetica,Regular"&amp;8Hydro Ottawa Limited
EB-2011-0054
Exhibit H6
Tab 2
Schedule 1
Attachment AP
Filed: 2011-06-17
Page &amp;P of &amp;N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47"/>
  <sheetViews>
    <sheetView showGridLines="0" tabSelected="1" view="pageLayout" workbookViewId="0" topLeftCell="A21">
      <selection activeCell="D27" sqref="D27"/>
    </sheetView>
  </sheetViews>
  <sheetFormatPr defaultColWidth="9.140625" defaultRowHeight="12.75"/>
  <cols>
    <col min="1" max="1" width="2.7109375" style="1" customWidth="1"/>
    <col min="2" max="2" width="0.9921875" style="1" customWidth="1"/>
    <col min="3" max="3" width="1.28515625" style="1" customWidth="1"/>
    <col min="4" max="4" width="26.57421875" style="1" customWidth="1"/>
    <col min="5" max="5" width="1.28515625" style="1" customWidth="1"/>
    <col min="6" max="6" width="11.28125" style="1" customWidth="1"/>
    <col min="7" max="7" width="1.28515625" style="1" customWidth="1"/>
    <col min="8" max="8" width="12.28125" style="1" customWidth="1"/>
    <col min="9" max="9" width="8.57421875" style="1" customWidth="1"/>
    <col min="10" max="10" width="13.140625" style="1" customWidth="1"/>
    <col min="11" max="11" width="2.8515625" style="1" customWidth="1"/>
    <col min="12" max="12" width="12.140625" style="1" customWidth="1"/>
    <col min="13" max="13" width="8.57421875" style="1" customWidth="1"/>
    <col min="14" max="14" width="11.57421875" style="1" customWidth="1"/>
    <col min="15" max="15" width="2.8515625" style="1" customWidth="1"/>
    <col min="16" max="16" width="10.421875" style="1" customWidth="1"/>
    <col min="17" max="17" width="8.7109375" style="1" customWidth="1"/>
    <col min="18" max="18" width="3.8515625" style="1" customWidth="1"/>
    <col min="19" max="16384" width="9.140625" style="1" customWidth="1"/>
  </cols>
  <sheetData>
    <row r="1" spans="14:18" ht="7.5" customHeight="1">
      <c r="N1"/>
      <c r="O1"/>
      <c r="P1"/>
      <c r="Q1"/>
      <c r="R1"/>
    </row>
    <row r="2" spans="2:17" ht="15.75">
      <c r="B2" s="2" t="s">
        <v>0</v>
      </c>
      <c r="D2" s="3" t="s">
        <v>1</v>
      </c>
      <c r="F2" s="82" t="s">
        <v>56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2:17" ht="7.5" customHeight="1">
      <c r="B3" s="2"/>
      <c r="D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2" ht="12.75">
      <c r="B4" s="2" t="s">
        <v>2</v>
      </c>
      <c r="F4" s="6" t="s">
        <v>3</v>
      </c>
      <c r="G4" s="6"/>
      <c r="H4" s="7">
        <v>500</v>
      </c>
      <c r="I4" s="6" t="s">
        <v>44</v>
      </c>
      <c r="J4" s="7">
        <v>250000</v>
      </c>
      <c r="L4" s="1" t="s">
        <v>45</v>
      </c>
    </row>
    <row r="5" ht="10.5" customHeight="1">
      <c r="B5" s="2" t="s">
        <v>5</v>
      </c>
    </row>
    <row r="6" spans="2:17" ht="12.75">
      <c r="B6" s="8"/>
      <c r="F6" s="9"/>
      <c r="G6" s="9"/>
      <c r="H6" s="83" t="s">
        <v>6</v>
      </c>
      <c r="I6" s="84"/>
      <c r="J6" s="85"/>
      <c r="L6" s="83" t="s">
        <v>7</v>
      </c>
      <c r="M6" s="84"/>
      <c r="N6" s="85"/>
      <c r="P6" s="83" t="s">
        <v>8</v>
      </c>
      <c r="Q6" s="85"/>
    </row>
    <row r="7" spans="2:17" ht="12.75">
      <c r="B7" s="8"/>
      <c r="F7" s="86" t="s">
        <v>9</v>
      </c>
      <c r="G7" s="10"/>
      <c r="H7" s="11" t="s">
        <v>10</v>
      </c>
      <c r="I7" s="11" t="s">
        <v>11</v>
      </c>
      <c r="J7" s="12" t="s">
        <v>12</v>
      </c>
      <c r="L7" s="11" t="s">
        <v>10</v>
      </c>
      <c r="M7" s="13" t="s">
        <v>11</v>
      </c>
      <c r="N7" s="12" t="s">
        <v>12</v>
      </c>
      <c r="P7" s="88" t="s">
        <v>13</v>
      </c>
      <c r="Q7" s="90" t="s">
        <v>14</v>
      </c>
    </row>
    <row r="8" spans="2:17" ht="12.75">
      <c r="B8" s="8"/>
      <c r="F8" s="87"/>
      <c r="G8" s="10"/>
      <c r="H8" s="14" t="s">
        <v>15</v>
      </c>
      <c r="I8" s="14"/>
      <c r="J8" s="15" t="s">
        <v>15</v>
      </c>
      <c r="L8" s="14" t="s">
        <v>15</v>
      </c>
      <c r="M8" s="15"/>
      <c r="N8" s="15" t="s">
        <v>15</v>
      </c>
      <c r="P8" s="89"/>
      <c r="Q8" s="91"/>
    </row>
    <row r="9" spans="4:17" ht="12.75">
      <c r="D9" s="16" t="s">
        <v>16</v>
      </c>
      <c r="E9" s="16"/>
      <c r="F9" s="17" t="s">
        <v>0</v>
      </c>
      <c r="G9" s="18"/>
      <c r="H9" s="70">
        <v>251.21</v>
      </c>
      <c r="I9" s="20">
        <v>1</v>
      </c>
      <c r="J9" s="21">
        <f aca="true" t="shared" si="0" ref="J9:J23">I9*H9</f>
        <v>251.21</v>
      </c>
      <c r="K9" s="16"/>
      <c r="L9" s="70">
        <v>280.67</v>
      </c>
      <c r="M9" s="22">
        <v>1</v>
      </c>
      <c r="N9" s="21">
        <f aca="true" t="shared" si="1" ref="N9:N23">M9*L9</f>
        <v>280.67</v>
      </c>
      <c r="O9" s="16"/>
      <c r="P9" s="23">
        <f aca="true" t="shared" si="2" ref="P9:P38">N9-J9</f>
        <v>29.460000000000008</v>
      </c>
      <c r="Q9" s="24">
        <f aca="true" t="shared" si="3" ref="Q9:Q38">IF((J9)=0,"",(P9/J9))</f>
        <v>0.1172724015763704</v>
      </c>
    </row>
    <row r="10" spans="4:17" ht="12.75">
      <c r="D10" s="16" t="s">
        <v>17</v>
      </c>
      <c r="E10" s="16"/>
      <c r="F10" s="17" t="s">
        <v>0</v>
      </c>
      <c r="G10" s="18"/>
      <c r="H10" s="70">
        <v>1.42</v>
      </c>
      <c r="I10" s="20">
        <v>1</v>
      </c>
      <c r="J10" s="21">
        <f t="shared" si="0"/>
        <v>1.42</v>
      </c>
      <c r="K10" s="16"/>
      <c r="L10" s="19"/>
      <c r="M10" s="22">
        <v>1</v>
      </c>
      <c r="N10" s="21">
        <f t="shared" si="1"/>
        <v>0</v>
      </c>
      <c r="O10" s="16"/>
      <c r="P10" s="23">
        <f t="shared" si="2"/>
        <v>-1.42</v>
      </c>
      <c r="Q10" s="24">
        <f t="shared" si="3"/>
        <v>-1</v>
      </c>
    </row>
    <row r="11" spans="4:17" ht="12.75">
      <c r="D11" s="16" t="s">
        <v>18</v>
      </c>
      <c r="E11" s="16"/>
      <c r="F11" s="17" t="s">
        <v>0</v>
      </c>
      <c r="G11" s="18"/>
      <c r="H11" s="70">
        <v>5.68</v>
      </c>
      <c r="I11" s="20">
        <v>1</v>
      </c>
      <c r="J11" s="21">
        <f t="shared" si="0"/>
        <v>5.68</v>
      </c>
      <c r="K11" s="16"/>
      <c r="L11" s="19"/>
      <c r="M11" s="22">
        <v>1</v>
      </c>
      <c r="N11" s="21">
        <f t="shared" si="1"/>
        <v>0</v>
      </c>
      <c r="O11" s="16"/>
      <c r="P11" s="23">
        <f t="shared" si="2"/>
        <v>-5.68</v>
      </c>
      <c r="Q11" s="24">
        <f t="shared" si="3"/>
        <v>-1</v>
      </c>
    </row>
    <row r="12" spans="4:17" ht="12.75">
      <c r="D12" s="16" t="s">
        <v>19</v>
      </c>
      <c r="E12" s="16"/>
      <c r="F12" s="17"/>
      <c r="G12" s="18"/>
      <c r="H12" s="19"/>
      <c r="I12" s="20">
        <v>1</v>
      </c>
      <c r="J12" s="21">
        <f t="shared" si="0"/>
        <v>0</v>
      </c>
      <c r="K12" s="16"/>
      <c r="L12" s="19"/>
      <c r="M12" s="22">
        <v>1</v>
      </c>
      <c r="N12" s="21">
        <f t="shared" si="1"/>
        <v>0</v>
      </c>
      <c r="O12" s="16"/>
      <c r="P12" s="23">
        <f t="shared" si="2"/>
        <v>0</v>
      </c>
      <c r="Q12" s="24">
        <f t="shared" si="3"/>
      </c>
    </row>
    <row r="13" spans="4:17" ht="12.75">
      <c r="D13" s="16" t="s">
        <v>20</v>
      </c>
      <c r="E13" s="16"/>
      <c r="F13" s="17" t="s">
        <v>5</v>
      </c>
      <c r="G13" s="18"/>
      <c r="H13" s="19">
        <v>3.038</v>
      </c>
      <c r="I13" s="20">
        <f>H4</f>
        <v>500</v>
      </c>
      <c r="J13" s="21">
        <f t="shared" si="0"/>
        <v>1519</v>
      </c>
      <c r="K13" s="16"/>
      <c r="L13" s="19">
        <v>3.3942</v>
      </c>
      <c r="M13" s="22">
        <f>H4</f>
        <v>500</v>
      </c>
      <c r="N13" s="21">
        <f t="shared" si="1"/>
        <v>1697.1000000000001</v>
      </c>
      <c r="O13" s="16"/>
      <c r="P13" s="23">
        <f t="shared" si="2"/>
        <v>178.10000000000014</v>
      </c>
      <c r="Q13" s="24">
        <f t="shared" si="3"/>
        <v>0.11724818959842011</v>
      </c>
    </row>
    <row r="14" spans="4:17" ht="12.75">
      <c r="D14" s="16" t="s">
        <v>21</v>
      </c>
      <c r="E14" s="16"/>
      <c r="F14" s="17" t="s">
        <v>5</v>
      </c>
      <c r="G14" s="18"/>
      <c r="H14" s="19">
        <v>0.0756</v>
      </c>
      <c r="I14" s="20">
        <f aca="true" t="shared" si="4" ref="I14:I19">I13</f>
        <v>500</v>
      </c>
      <c r="J14" s="21">
        <f t="shared" si="0"/>
        <v>37.8</v>
      </c>
      <c r="K14" s="16"/>
      <c r="L14" s="19">
        <v>0.02354</v>
      </c>
      <c r="M14" s="22">
        <f aca="true" t="shared" si="5" ref="M14:M19">M13</f>
        <v>500</v>
      </c>
      <c r="N14" s="21">
        <f t="shared" si="1"/>
        <v>11.77</v>
      </c>
      <c r="O14" s="16"/>
      <c r="P14" s="23">
        <f t="shared" si="2"/>
        <v>-26.029999999999998</v>
      </c>
      <c r="Q14" s="24">
        <f t="shared" si="3"/>
        <v>-0.6886243386243386</v>
      </c>
    </row>
    <row r="15" spans="4:17" ht="12.75">
      <c r="D15" s="16" t="s">
        <v>22</v>
      </c>
      <c r="E15" s="16"/>
      <c r="F15" s="17" t="s">
        <v>5</v>
      </c>
      <c r="G15" s="18"/>
      <c r="H15" s="19">
        <v>-0.0533</v>
      </c>
      <c r="I15" s="20">
        <f t="shared" si="4"/>
        <v>500</v>
      </c>
      <c r="J15" s="21">
        <f t="shared" si="0"/>
        <v>-26.65</v>
      </c>
      <c r="K15" s="16"/>
      <c r="L15" s="19"/>
      <c r="M15" s="22">
        <f t="shared" si="5"/>
        <v>500</v>
      </c>
      <c r="N15" s="21">
        <f t="shared" si="1"/>
        <v>0</v>
      </c>
      <c r="O15" s="16"/>
      <c r="P15" s="23">
        <f t="shared" si="2"/>
        <v>26.65</v>
      </c>
      <c r="Q15" s="24">
        <f t="shared" si="3"/>
        <v>-1</v>
      </c>
    </row>
    <row r="16" spans="4:17" ht="12.75">
      <c r="D16" s="16" t="s">
        <v>23</v>
      </c>
      <c r="E16" s="16"/>
      <c r="F16" s="17"/>
      <c r="G16" s="18"/>
      <c r="H16" s="19"/>
      <c r="I16" s="20">
        <f t="shared" si="4"/>
        <v>500</v>
      </c>
      <c r="J16" s="21">
        <f t="shared" si="0"/>
        <v>0</v>
      </c>
      <c r="K16" s="16"/>
      <c r="L16" s="19"/>
      <c r="M16" s="22">
        <f t="shared" si="5"/>
        <v>500</v>
      </c>
      <c r="N16" s="21">
        <f t="shared" si="1"/>
        <v>0</v>
      </c>
      <c r="O16" s="16"/>
      <c r="P16" s="23">
        <f t="shared" si="2"/>
        <v>0</v>
      </c>
      <c r="Q16" s="24">
        <f t="shared" si="3"/>
      </c>
    </row>
    <row r="17" spans="4:17" ht="12.75">
      <c r="D17" s="16" t="s">
        <v>24</v>
      </c>
      <c r="E17" s="16"/>
      <c r="F17" s="17"/>
      <c r="G17" s="18"/>
      <c r="H17" s="19"/>
      <c r="I17" s="20">
        <f t="shared" si="4"/>
        <v>500</v>
      </c>
      <c r="J17" s="21">
        <f t="shared" si="0"/>
        <v>0</v>
      </c>
      <c r="K17" s="16"/>
      <c r="L17" s="19"/>
      <c r="M17" s="22">
        <f t="shared" si="5"/>
        <v>500</v>
      </c>
      <c r="N17" s="21">
        <f t="shared" si="1"/>
        <v>0</v>
      </c>
      <c r="O17" s="16"/>
      <c r="P17" s="23">
        <f t="shared" si="2"/>
        <v>0</v>
      </c>
      <c r="Q17" s="24">
        <f t="shared" si="3"/>
      </c>
    </row>
    <row r="18" spans="4:17" ht="12.75">
      <c r="D18" s="16" t="s">
        <v>25</v>
      </c>
      <c r="E18" s="16"/>
      <c r="F18" s="17" t="s">
        <v>5</v>
      </c>
      <c r="G18" s="18"/>
      <c r="H18" s="19"/>
      <c r="I18" s="20">
        <f t="shared" si="4"/>
        <v>500</v>
      </c>
      <c r="J18" s="21">
        <f t="shared" si="0"/>
        <v>0</v>
      </c>
      <c r="K18" s="16"/>
      <c r="L18" s="19">
        <v>0.0116</v>
      </c>
      <c r="M18" s="22">
        <f t="shared" si="5"/>
        <v>500</v>
      </c>
      <c r="N18" s="21">
        <f t="shared" si="1"/>
        <v>5.8</v>
      </c>
      <c r="O18" s="16"/>
      <c r="P18" s="23">
        <f t="shared" si="2"/>
        <v>5.8</v>
      </c>
      <c r="Q18" s="24">
        <f t="shared" si="3"/>
      </c>
    </row>
    <row r="19" spans="4:17" ht="25.5">
      <c r="D19" s="25" t="s">
        <v>26</v>
      </c>
      <c r="E19" s="16"/>
      <c r="F19" s="17" t="s">
        <v>5</v>
      </c>
      <c r="G19" s="18"/>
      <c r="H19" s="19"/>
      <c r="I19" s="20">
        <f t="shared" si="4"/>
        <v>500</v>
      </c>
      <c r="J19" s="21">
        <f t="shared" si="0"/>
        <v>0</v>
      </c>
      <c r="K19" s="16"/>
      <c r="L19" s="19">
        <v>-1.1325</v>
      </c>
      <c r="M19" s="22">
        <f t="shared" si="5"/>
        <v>500</v>
      </c>
      <c r="N19" s="21">
        <f t="shared" si="1"/>
        <v>-566.25</v>
      </c>
      <c r="O19" s="16"/>
      <c r="P19" s="23">
        <f t="shared" si="2"/>
        <v>-566.25</v>
      </c>
      <c r="Q19" s="24">
        <f t="shared" si="3"/>
      </c>
    </row>
    <row r="20" spans="4:17" ht="12.75">
      <c r="D20" s="26"/>
      <c r="E20" s="16"/>
      <c r="F20" s="17"/>
      <c r="G20" s="18"/>
      <c r="H20" s="19"/>
      <c r="I20" s="27"/>
      <c r="J20" s="21">
        <f t="shared" si="0"/>
        <v>0</v>
      </c>
      <c r="K20" s="16"/>
      <c r="L20" s="19"/>
      <c r="M20" s="28"/>
      <c r="N20" s="21">
        <f t="shared" si="1"/>
        <v>0</v>
      </c>
      <c r="O20" s="16"/>
      <c r="P20" s="23">
        <f t="shared" si="2"/>
        <v>0</v>
      </c>
      <c r="Q20" s="24">
        <f t="shared" si="3"/>
      </c>
    </row>
    <row r="21" spans="4:17" ht="12.75">
      <c r="D21" s="26"/>
      <c r="E21" s="16"/>
      <c r="F21" s="17"/>
      <c r="G21" s="18"/>
      <c r="H21" s="19"/>
      <c r="I21" s="27"/>
      <c r="J21" s="21">
        <f t="shared" si="0"/>
        <v>0</v>
      </c>
      <c r="K21" s="16"/>
      <c r="L21" s="19"/>
      <c r="M21" s="28"/>
      <c r="N21" s="21">
        <f t="shared" si="1"/>
        <v>0</v>
      </c>
      <c r="O21" s="16"/>
      <c r="P21" s="23">
        <f t="shared" si="2"/>
        <v>0</v>
      </c>
      <c r="Q21" s="24">
        <f t="shared" si="3"/>
      </c>
    </row>
    <row r="22" spans="4:17" ht="12.75">
      <c r="D22" s="26"/>
      <c r="E22" s="16"/>
      <c r="F22" s="17"/>
      <c r="G22" s="18"/>
      <c r="H22" s="19"/>
      <c r="I22" s="27"/>
      <c r="J22" s="21">
        <f t="shared" si="0"/>
        <v>0</v>
      </c>
      <c r="K22" s="16"/>
      <c r="L22" s="19"/>
      <c r="M22" s="28"/>
      <c r="N22" s="21">
        <f t="shared" si="1"/>
        <v>0</v>
      </c>
      <c r="O22" s="16"/>
      <c r="P22" s="23">
        <f t="shared" si="2"/>
        <v>0</v>
      </c>
      <c r="Q22" s="24">
        <f t="shared" si="3"/>
      </c>
    </row>
    <row r="23" spans="4:17" ht="13.5" thickBot="1">
      <c r="D23" s="26"/>
      <c r="E23" s="16"/>
      <c r="F23" s="17"/>
      <c r="G23" s="18"/>
      <c r="H23" s="19"/>
      <c r="I23" s="27"/>
      <c r="J23" s="21">
        <f t="shared" si="0"/>
        <v>0</v>
      </c>
      <c r="K23" s="16"/>
      <c r="L23" s="19"/>
      <c r="M23" s="28"/>
      <c r="N23" s="21">
        <f t="shared" si="1"/>
        <v>0</v>
      </c>
      <c r="O23" s="16"/>
      <c r="P23" s="23">
        <f t="shared" si="2"/>
        <v>0</v>
      </c>
      <c r="Q23" s="24">
        <f t="shared" si="3"/>
      </c>
    </row>
    <row r="24" spans="4:17" ht="13.5" thickBot="1">
      <c r="D24" s="6" t="s">
        <v>27</v>
      </c>
      <c r="G24" s="29"/>
      <c r="H24" s="30"/>
      <c r="I24" s="31"/>
      <c r="J24" s="32">
        <f>SUM(J9:J23)</f>
        <v>1788.4599999999998</v>
      </c>
      <c r="L24" s="30"/>
      <c r="M24" s="33"/>
      <c r="N24" s="32">
        <f>SUM(N9:N23)</f>
        <v>1429.0900000000001</v>
      </c>
      <c r="P24" s="34">
        <f t="shared" si="2"/>
        <v>-359.36999999999966</v>
      </c>
      <c r="Q24" s="35">
        <f t="shared" si="3"/>
        <v>-0.20093823736622551</v>
      </c>
    </row>
    <row r="25" spans="4:17" ht="12.75">
      <c r="D25" s="36" t="s">
        <v>28</v>
      </c>
      <c r="E25" s="36"/>
      <c r="F25" s="37" t="s">
        <v>5</v>
      </c>
      <c r="G25" s="38"/>
      <c r="H25" s="39">
        <v>2.4768</v>
      </c>
      <c r="I25" s="40">
        <f>I19</f>
        <v>500</v>
      </c>
      <c r="J25" s="41">
        <f>I25*H25</f>
        <v>1238.3999999999999</v>
      </c>
      <c r="K25" s="36"/>
      <c r="L25" s="39">
        <v>2.4768</v>
      </c>
      <c r="M25" s="42">
        <f>M19</f>
        <v>500</v>
      </c>
      <c r="N25" s="41">
        <f>M25*L25</f>
        <v>1238.3999999999999</v>
      </c>
      <c r="O25" s="36"/>
      <c r="P25" s="43">
        <f t="shared" si="2"/>
        <v>0</v>
      </c>
      <c r="Q25" s="44">
        <f t="shared" si="3"/>
        <v>0</v>
      </c>
    </row>
    <row r="26" spans="4:17" ht="26.25" thickBot="1">
      <c r="D26" s="45" t="s">
        <v>29</v>
      </c>
      <c r="E26" s="36"/>
      <c r="F26" s="37" t="s">
        <v>5</v>
      </c>
      <c r="G26" s="38"/>
      <c r="H26" s="39">
        <v>1.5797</v>
      </c>
      <c r="I26" s="40">
        <f>I25</f>
        <v>500</v>
      </c>
      <c r="J26" s="41">
        <f>I26*H26</f>
        <v>789.85</v>
      </c>
      <c r="K26" s="36"/>
      <c r="L26" s="39">
        <v>1.5797</v>
      </c>
      <c r="M26" s="42">
        <f>M25</f>
        <v>500</v>
      </c>
      <c r="N26" s="41">
        <f>M26*L26</f>
        <v>789.85</v>
      </c>
      <c r="O26" s="36"/>
      <c r="P26" s="43">
        <f t="shared" si="2"/>
        <v>0</v>
      </c>
      <c r="Q26" s="44">
        <f t="shared" si="3"/>
        <v>0</v>
      </c>
    </row>
    <row r="27" spans="4:17" ht="26.25" thickBot="1">
      <c r="D27" s="46" t="s">
        <v>30</v>
      </c>
      <c r="E27" s="16"/>
      <c r="F27" s="16"/>
      <c r="G27" s="18"/>
      <c r="H27" s="47"/>
      <c r="I27" s="48"/>
      <c r="J27" s="49">
        <f>SUM(J24:J26)</f>
        <v>3816.7099999999996</v>
      </c>
      <c r="K27" s="50"/>
      <c r="L27" s="51"/>
      <c r="M27" s="52"/>
      <c r="N27" s="49">
        <f>SUM(N24:N26)</f>
        <v>3457.3399999999997</v>
      </c>
      <c r="O27" s="50"/>
      <c r="P27" s="53">
        <f t="shared" si="2"/>
        <v>-359.3699999999999</v>
      </c>
      <c r="Q27" s="54">
        <f t="shared" si="3"/>
        <v>-0.09415700957107036</v>
      </c>
    </row>
    <row r="28" spans="4:17" ht="25.5">
      <c r="D28" s="25" t="s">
        <v>31</v>
      </c>
      <c r="E28" s="16"/>
      <c r="F28" s="17" t="s">
        <v>2</v>
      </c>
      <c r="G28" s="18"/>
      <c r="H28" s="19">
        <v>0.0052</v>
      </c>
      <c r="I28" s="20">
        <f>J4*(1+H40)</f>
        <v>258600</v>
      </c>
      <c r="J28" s="21">
        <f aca="true" t="shared" si="6" ref="J28:J35">I28*H28</f>
        <v>1344.72</v>
      </c>
      <c r="K28" s="16"/>
      <c r="L28" s="19">
        <v>0.0052</v>
      </c>
      <c r="M28" s="22">
        <f>J4*(1+L40)</f>
        <v>258950</v>
      </c>
      <c r="N28" s="21">
        <f aca="true" t="shared" si="7" ref="N28:N35">M28*L28</f>
        <v>1346.54</v>
      </c>
      <c r="O28" s="16"/>
      <c r="P28" s="23">
        <f t="shared" si="2"/>
        <v>1.8199999999999363</v>
      </c>
      <c r="Q28" s="24">
        <f t="shared" si="3"/>
        <v>0.0013534416086619788</v>
      </c>
    </row>
    <row r="29" spans="4:17" ht="25.5">
      <c r="D29" s="25" t="s">
        <v>32</v>
      </c>
      <c r="E29" s="16"/>
      <c r="F29" s="17" t="s">
        <v>2</v>
      </c>
      <c r="G29" s="18"/>
      <c r="H29" s="19">
        <v>0.0013</v>
      </c>
      <c r="I29" s="20">
        <f>I28</f>
        <v>258600</v>
      </c>
      <c r="J29" s="21">
        <f t="shared" si="6"/>
        <v>336.18</v>
      </c>
      <c r="K29" s="16"/>
      <c r="L29" s="19">
        <v>0.0013</v>
      </c>
      <c r="M29" s="22">
        <f>M28</f>
        <v>258950</v>
      </c>
      <c r="N29" s="21">
        <f t="shared" si="7"/>
        <v>336.635</v>
      </c>
      <c r="O29" s="16"/>
      <c r="P29" s="23">
        <f t="shared" si="2"/>
        <v>0.4549999999999841</v>
      </c>
      <c r="Q29" s="24">
        <f t="shared" si="3"/>
        <v>0.0013534416086619788</v>
      </c>
    </row>
    <row r="30" spans="4:17" ht="12.75">
      <c r="D30" s="25" t="s">
        <v>33</v>
      </c>
      <c r="E30" s="16"/>
      <c r="F30" s="17"/>
      <c r="G30" s="18"/>
      <c r="H30" s="55"/>
      <c r="I30" s="20">
        <f>I29</f>
        <v>258600</v>
      </c>
      <c r="J30" s="21">
        <f t="shared" si="6"/>
        <v>0</v>
      </c>
      <c r="K30" s="16"/>
      <c r="L30" s="55"/>
      <c r="M30" s="22">
        <f>M29</f>
        <v>258950</v>
      </c>
      <c r="N30" s="21">
        <f t="shared" si="7"/>
        <v>0</v>
      </c>
      <c r="O30" s="16"/>
      <c r="P30" s="23">
        <f t="shared" si="2"/>
        <v>0</v>
      </c>
      <c r="Q30" s="24">
        <f t="shared" si="3"/>
      </c>
    </row>
    <row r="31" spans="4:17" ht="12.75">
      <c r="D31" s="16" t="s">
        <v>34</v>
      </c>
      <c r="E31" s="16"/>
      <c r="F31" s="17" t="s">
        <v>0</v>
      </c>
      <c r="G31" s="18"/>
      <c r="H31" s="19">
        <v>0.25</v>
      </c>
      <c r="I31" s="20">
        <v>1</v>
      </c>
      <c r="J31" s="21">
        <f t="shared" si="6"/>
        <v>0.25</v>
      </c>
      <c r="K31" s="16"/>
      <c r="L31" s="19">
        <v>0.25</v>
      </c>
      <c r="M31" s="22">
        <v>1</v>
      </c>
      <c r="N31" s="21">
        <f t="shared" si="7"/>
        <v>0.25</v>
      </c>
      <c r="O31" s="16"/>
      <c r="P31" s="23">
        <f t="shared" si="2"/>
        <v>0</v>
      </c>
      <c r="Q31" s="24">
        <f t="shared" si="3"/>
        <v>0</v>
      </c>
    </row>
    <row r="32" spans="4:17" ht="12.75">
      <c r="D32" s="16" t="s">
        <v>35</v>
      </c>
      <c r="E32" s="16"/>
      <c r="F32" s="17" t="s">
        <v>2</v>
      </c>
      <c r="G32" s="18"/>
      <c r="H32" s="19">
        <v>0.00694</v>
      </c>
      <c r="I32" s="20">
        <f>J4</f>
        <v>250000</v>
      </c>
      <c r="J32" s="21">
        <f t="shared" si="6"/>
        <v>1735</v>
      </c>
      <c r="K32" s="16"/>
      <c r="L32" s="19">
        <v>0.00694</v>
      </c>
      <c r="M32" s="22">
        <f>J4</f>
        <v>250000</v>
      </c>
      <c r="N32" s="21">
        <f t="shared" si="7"/>
        <v>1735</v>
      </c>
      <c r="O32" s="16"/>
      <c r="P32" s="23">
        <f t="shared" si="2"/>
        <v>0</v>
      </c>
      <c r="Q32" s="24">
        <f t="shared" si="3"/>
        <v>0</v>
      </c>
    </row>
    <row r="33" spans="4:17" ht="12.75">
      <c r="D33" s="16" t="s">
        <v>36</v>
      </c>
      <c r="E33" s="16"/>
      <c r="F33" s="17" t="s">
        <v>2</v>
      </c>
      <c r="G33" s="18"/>
      <c r="H33" s="19">
        <v>0.068</v>
      </c>
      <c r="I33" s="20">
        <f>I30</f>
        <v>258600</v>
      </c>
      <c r="J33" s="21">
        <f t="shared" si="6"/>
        <v>17584.800000000003</v>
      </c>
      <c r="K33" s="16"/>
      <c r="L33" s="19">
        <v>0.068</v>
      </c>
      <c r="M33" s="22">
        <f>M30</f>
        <v>258950</v>
      </c>
      <c r="N33" s="21">
        <f t="shared" si="7"/>
        <v>17608.600000000002</v>
      </c>
      <c r="O33" s="16"/>
      <c r="P33" s="23">
        <f t="shared" si="2"/>
        <v>23.799999999999272</v>
      </c>
      <c r="Q33" s="24">
        <f t="shared" si="3"/>
        <v>0.0013534416086619847</v>
      </c>
    </row>
    <row r="34" spans="4:17" ht="12.75">
      <c r="D34" s="56"/>
      <c r="E34" s="16"/>
      <c r="F34" s="17"/>
      <c r="G34" s="18"/>
      <c r="H34" s="19"/>
      <c r="I34" s="57"/>
      <c r="J34" s="21">
        <f t="shared" si="6"/>
        <v>0</v>
      </c>
      <c r="K34" s="16"/>
      <c r="L34" s="19"/>
      <c r="M34" s="58"/>
      <c r="N34" s="21">
        <f t="shared" si="7"/>
        <v>0</v>
      </c>
      <c r="O34" s="16"/>
      <c r="P34" s="23">
        <f t="shared" si="2"/>
        <v>0</v>
      </c>
      <c r="Q34" s="24">
        <f t="shared" si="3"/>
      </c>
    </row>
    <row r="35" spans="4:17" ht="13.5" thickBot="1">
      <c r="D35" s="26"/>
      <c r="E35" s="16"/>
      <c r="F35" s="17"/>
      <c r="G35" s="18"/>
      <c r="H35" s="19"/>
      <c r="I35" s="27"/>
      <c r="J35" s="21">
        <f t="shared" si="6"/>
        <v>0</v>
      </c>
      <c r="K35" s="16"/>
      <c r="L35" s="19"/>
      <c r="M35" s="28"/>
      <c r="N35" s="21">
        <f t="shared" si="7"/>
        <v>0</v>
      </c>
      <c r="O35" s="16"/>
      <c r="P35" s="23">
        <f t="shared" si="2"/>
        <v>0</v>
      </c>
      <c r="Q35" s="24">
        <f t="shared" si="3"/>
      </c>
    </row>
    <row r="36" spans="4:17" ht="13.5" thickBot="1">
      <c r="D36" s="59" t="s">
        <v>37</v>
      </c>
      <c r="E36" s="16"/>
      <c r="F36" s="16"/>
      <c r="G36" s="16"/>
      <c r="H36" s="60"/>
      <c r="I36" s="61"/>
      <c r="J36" s="49">
        <f>SUM(J27:J35)</f>
        <v>24817.660000000003</v>
      </c>
      <c r="K36" s="50"/>
      <c r="L36" s="62"/>
      <c r="M36" s="63"/>
      <c r="N36" s="49">
        <f>SUM(N27:N35)</f>
        <v>24484.365</v>
      </c>
      <c r="O36" s="50"/>
      <c r="P36" s="53">
        <f t="shared" si="2"/>
        <v>-333.2950000000019</v>
      </c>
      <c r="Q36" s="54">
        <f t="shared" si="3"/>
        <v>-0.01342975123359744</v>
      </c>
    </row>
    <row r="37" spans="4:17" ht="13.5" thickBot="1">
      <c r="D37" s="18" t="s">
        <v>38</v>
      </c>
      <c r="E37" s="16"/>
      <c r="F37" s="16"/>
      <c r="G37" s="16"/>
      <c r="H37" s="64">
        <v>0.13</v>
      </c>
      <c r="I37" s="65"/>
      <c r="J37" s="66">
        <f>J36*H37</f>
        <v>3226.295800000001</v>
      </c>
      <c r="K37" s="16"/>
      <c r="L37" s="64">
        <v>0.13</v>
      </c>
      <c r="M37" s="67"/>
      <c r="N37" s="66">
        <f>N36*L37</f>
        <v>3182.96745</v>
      </c>
      <c r="O37" s="16"/>
      <c r="P37" s="23">
        <f t="shared" si="2"/>
        <v>-43.32835000000068</v>
      </c>
      <c r="Q37" s="24">
        <f t="shared" si="3"/>
        <v>-0.013429751233597574</v>
      </c>
    </row>
    <row r="38" spans="4:17" ht="26.25" thickBot="1">
      <c r="D38" s="46" t="s">
        <v>39</v>
      </c>
      <c r="E38" s="16"/>
      <c r="F38" s="16"/>
      <c r="G38" s="16"/>
      <c r="H38" s="47"/>
      <c r="I38" s="48"/>
      <c r="J38" s="49">
        <f>ROUND(SUM(J36:J37),2)</f>
        <v>28043.96</v>
      </c>
      <c r="K38" s="50"/>
      <c r="L38" s="51"/>
      <c r="M38" s="52"/>
      <c r="N38" s="49">
        <f>ROUND(SUM(N36:N37),2)</f>
        <v>27667.33</v>
      </c>
      <c r="O38" s="50"/>
      <c r="P38" s="53">
        <f t="shared" si="2"/>
        <v>-376.6299999999974</v>
      </c>
      <c r="Q38" s="54">
        <f t="shared" si="3"/>
        <v>-0.013429986350001833</v>
      </c>
    </row>
    <row r="39" ht="10.5" customHeight="1"/>
    <row r="40" spans="4:12" ht="12.75">
      <c r="D40" s="6" t="s">
        <v>40</v>
      </c>
      <c r="H40" s="68">
        <v>0.0344</v>
      </c>
      <c r="L40" s="68">
        <v>0.0358</v>
      </c>
    </row>
    <row r="41" ht="10.5" customHeight="1"/>
    <row r="42" ht="12.75">
      <c r="B42" s="6" t="s">
        <v>41</v>
      </c>
    </row>
    <row r="43" spans="2:17" ht="12.75"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5"/>
    </row>
    <row r="44" spans="2:17" ht="12.75"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8"/>
    </row>
    <row r="45" spans="2:17" ht="12.75">
      <c r="B45" s="76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8"/>
    </row>
    <row r="46" spans="2:17" ht="12.75"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8"/>
    </row>
    <row r="47" spans="2:17" ht="12.75">
      <c r="B47" s="79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1"/>
    </row>
  </sheetData>
  <sheetProtection selectLockedCells="1"/>
  <mergeCells count="8">
    <mergeCell ref="B43:Q47"/>
    <mergeCell ref="F2:Q2"/>
    <mergeCell ref="H6:J6"/>
    <mergeCell ref="L6:N6"/>
    <mergeCell ref="P6:Q6"/>
    <mergeCell ref="F7:F8"/>
    <mergeCell ref="P7:P8"/>
    <mergeCell ref="Q7:Q8"/>
  </mergeCells>
  <dataValidations count="2">
    <dataValidation type="list" allowBlank="1" showInputMessage="1" showErrorMessage="1" sqref="G9:G23 G25:G26 G28:G35">
      <formula1>$B$2:$B$7</formula1>
    </dataValidation>
    <dataValidation type="list" allowBlank="1" showInputMessage="1" showErrorMessage="1" sqref="F9:F23 F25:F26 F28:F35">
      <formula1>$B$2:$B$5</formula1>
    </dataValidation>
  </dataValidations>
  <printOptions/>
  <pageMargins left="0.7480314960629921" right="0.7480314960629921" top="1.4960629921259843" bottom="0.984251968503937" header="0.5118110236220472" footer="0.5118110236220472"/>
  <pageSetup horizontalDpi="600" verticalDpi="600" orientation="landscape" scale="65" r:id="rId2"/>
  <headerFooter alignWithMargins="0">
    <oddHeader>&amp;L&amp;G&amp;C&amp;"Helvetica,Regular"&amp;8Attachment AP&amp;R&amp;"Helvetica,Regular"&amp;8Hydro Ottawa Limited
EB-2011-0054
Exhibit H6
Tab 2
Schedule 1
Attachment AP
Filed: 2011-06-17
Page &amp;P of &amp;N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47"/>
  <sheetViews>
    <sheetView showGridLines="0" tabSelected="1" view="pageLayout" workbookViewId="0" topLeftCell="A8">
      <selection activeCell="D27" sqref="D27"/>
    </sheetView>
  </sheetViews>
  <sheetFormatPr defaultColWidth="9.140625" defaultRowHeight="12.75"/>
  <cols>
    <col min="1" max="1" width="2.7109375" style="1" customWidth="1"/>
    <col min="2" max="2" width="0.9921875" style="1" customWidth="1"/>
    <col min="3" max="3" width="1.28515625" style="1" customWidth="1"/>
    <col min="4" max="4" width="26.57421875" style="1" customWidth="1"/>
    <col min="5" max="5" width="1.28515625" style="1" customWidth="1"/>
    <col min="6" max="6" width="11.28125" style="1" customWidth="1"/>
    <col min="7" max="7" width="1.28515625" style="1" customWidth="1"/>
    <col min="8" max="8" width="12.28125" style="1" customWidth="1"/>
    <col min="9" max="9" width="8.57421875" style="1" customWidth="1"/>
    <col min="10" max="10" width="13.140625" style="1" customWidth="1"/>
    <col min="11" max="11" width="2.8515625" style="1" customWidth="1"/>
    <col min="12" max="12" width="12.140625" style="1" customWidth="1"/>
    <col min="13" max="13" width="8.57421875" style="1" customWidth="1"/>
    <col min="14" max="14" width="11.57421875" style="1" customWidth="1"/>
    <col min="15" max="15" width="2.8515625" style="1" customWidth="1"/>
    <col min="16" max="16" width="10.421875" style="1" customWidth="1"/>
    <col min="17" max="17" width="8.7109375" style="1" customWidth="1"/>
    <col min="18" max="18" width="3.8515625" style="1" customWidth="1"/>
    <col min="19" max="16384" width="9.140625" style="1" customWidth="1"/>
  </cols>
  <sheetData>
    <row r="1" spans="14:18" ht="7.5" customHeight="1">
      <c r="N1"/>
      <c r="O1"/>
      <c r="P1"/>
      <c r="Q1"/>
      <c r="R1"/>
    </row>
    <row r="2" spans="2:17" ht="15.75">
      <c r="B2" s="2" t="s">
        <v>0</v>
      </c>
      <c r="D2" s="3" t="s">
        <v>1</v>
      </c>
      <c r="F2" s="82" t="s">
        <v>55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2:17" ht="7.5" customHeight="1">
      <c r="B3" s="2"/>
      <c r="D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2" ht="12.75">
      <c r="B4" s="2" t="s">
        <v>2</v>
      </c>
      <c r="F4" s="6" t="s">
        <v>3</v>
      </c>
      <c r="G4" s="6"/>
      <c r="H4" s="7">
        <v>500</v>
      </c>
      <c r="I4" s="6" t="s">
        <v>44</v>
      </c>
      <c r="J4" s="7">
        <v>250000</v>
      </c>
      <c r="L4" s="1" t="s">
        <v>45</v>
      </c>
    </row>
    <row r="5" ht="10.5" customHeight="1">
      <c r="B5" s="2" t="s">
        <v>5</v>
      </c>
    </row>
    <row r="6" spans="2:17" ht="12.75">
      <c r="B6" s="8"/>
      <c r="F6" s="9"/>
      <c r="G6" s="9"/>
      <c r="H6" s="83" t="s">
        <v>6</v>
      </c>
      <c r="I6" s="84"/>
      <c r="J6" s="85"/>
      <c r="L6" s="83" t="s">
        <v>7</v>
      </c>
      <c r="M6" s="84"/>
      <c r="N6" s="85"/>
      <c r="P6" s="83" t="s">
        <v>8</v>
      </c>
      <c r="Q6" s="85"/>
    </row>
    <row r="7" spans="2:17" ht="12.75">
      <c r="B7" s="8"/>
      <c r="F7" s="86" t="s">
        <v>9</v>
      </c>
      <c r="G7" s="10"/>
      <c r="H7" s="11" t="s">
        <v>10</v>
      </c>
      <c r="I7" s="11" t="s">
        <v>11</v>
      </c>
      <c r="J7" s="12" t="s">
        <v>12</v>
      </c>
      <c r="L7" s="11" t="s">
        <v>10</v>
      </c>
      <c r="M7" s="13" t="s">
        <v>11</v>
      </c>
      <c r="N7" s="12" t="s">
        <v>12</v>
      </c>
      <c r="P7" s="88" t="s">
        <v>13</v>
      </c>
      <c r="Q7" s="90" t="s">
        <v>14</v>
      </c>
    </row>
    <row r="8" spans="2:17" ht="12.75">
      <c r="B8" s="8"/>
      <c r="F8" s="87"/>
      <c r="G8" s="10"/>
      <c r="H8" s="14" t="s">
        <v>15</v>
      </c>
      <c r="I8" s="14"/>
      <c r="J8" s="15" t="s">
        <v>15</v>
      </c>
      <c r="L8" s="14" t="s">
        <v>15</v>
      </c>
      <c r="M8" s="15"/>
      <c r="N8" s="15" t="s">
        <v>15</v>
      </c>
      <c r="P8" s="89"/>
      <c r="Q8" s="91"/>
    </row>
    <row r="9" spans="4:17" ht="12.75">
      <c r="D9" s="16" t="s">
        <v>16</v>
      </c>
      <c r="E9" s="16"/>
      <c r="F9" s="17" t="s">
        <v>0</v>
      </c>
      <c r="G9" s="18"/>
      <c r="H9" s="70">
        <v>251.21</v>
      </c>
      <c r="I9" s="20">
        <v>1</v>
      </c>
      <c r="J9" s="21">
        <f aca="true" t="shared" si="0" ref="J9:J23">I9*H9</f>
        <v>251.21</v>
      </c>
      <c r="K9" s="16"/>
      <c r="L9" s="70">
        <v>280.67</v>
      </c>
      <c r="M9" s="22">
        <v>1</v>
      </c>
      <c r="N9" s="21">
        <f aca="true" t="shared" si="1" ref="N9:N23">M9*L9</f>
        <v>280.67</v>
      </c>
      <c r="O9" s="16"/>
      <c r="P9" s="23">
        <f aca="true" t="shared" si="2" ref="P9:P38">N9-J9</f>
        <v>29.460000000000008</v>
      </c>
      <c r="Q9" s="24">
        <f aca="true" t="shared" si="3" ref="Q9:Q38">IF((J9)=0,"",(P9/J9))</f>
        <v>0.1172724015763704</v>
      </c>
    </row>
    <row r="10" spans="4:17" ht="12.75">
      <c r="D10" s="16" t="s">
        <v>17</v>
      </c>
      <c r="E10" s="16"/>
      <c r="F10" s="17" t="s">
        <v>0</v>
      </c>
      <c r="G10" s="18"/>
      <c r="H10" s="70">
        <v>1.42</v>
      </c>
      <c r="I10" s="20">
        <v>1</v>
      </c>
      <c r="J10" s="21">
        <f t="shared" si="0"/>
        <v>1.42</v>
      </c>
      <c r="K10" s="16"/>
      <c r="L10" s="19"/>
      <c r="M10" s="22">
        <v>1</v>
      </c>
      <c r="N10" s="21">
        <f t="shared" si="1"/>
        <v>0</v>
      </c>
      <c r="O10" s="16"/>
      <c r="P10" s="23">
        <f t="shared" si="2"/>
        <v>-1.42</v>
      </c>
      <c r="Q10" s="24">
        <f t="shared" si="3"/>
        <v>-1</v>
      </c>
    </row>
    <row r="11" spans="4:17" ht="12.75">
      <c r="D11" s="16" t="s">
        <v>18</v>
      </c>
      <c r="E11" s="16"/>
      <c r="F11" s="17" t="s">
        <v>0</v>
      </c>
      <c r="G11" s="18"/>
      <c r="H11" s="70">
        <v>5.68</v>
      </c>
      <c r="I11" s="20">
        <v>1</v>
      </c>
      <c r="J11" s="21">
        <f t="shared" si="0"/>
        <v>5.68</v>
      </c>
      <c r="K11" s="16"/>
      <c r="L11" s="19"/>
      <c r="M11" s="22">
        <v>1</v>
      </c>
      <c r="N11" s="21">
        <f t="shared" si="1"/>
        <v>0</v>
      </c>
      <c r="O11" s="16"/>
      <c r="P11" s="23">
        <f t="shared" si="2"/>
        <v>-5.68</v>
      </c>
      <c r="Q11" s="24">
        <f t="shared" si="3"/>
        <v>-1</v>
      </c>
    </row>
    <row r="12" spans="4:17" ht="12.75">
      <c r="D12" s="16" t="s">
        <v>19</v>
      </c>
      <c r="E12" s="16"/>
      <c r="F12" s="17"/>
      <c r="G12" s="18"/>
      <c r="H12" s="19"/>
      <c r="I12" s="20">
        <v>1</v>
      </c>
      <c r="J12" s="21">
        <f t="shared" si="0"/>
        <v>0</v>
      </c>
      <c r="K12" s="16"/>
      <c r="L12" s="19"/>
      <c r="M12" s="22">
        <v>1</v>
      </c>
      <c r="N12" s="21">
        <f t="shared" si="1"/>
        <v>0</v>
      </c>
      <c r="O12" s="16"/>
      <c r="P12" s="23">
        <f t="shared" si="2"/>
        <v>0</v>
      </c>
      <c r="Q12" s="24">
        <f t="shared" si="3"/>
      </c>
    </row>
    <row r="13" spans="4:17" ht="12.75">
      <c r="D13" s="16" t="s">
        <v>20</v>
      </c>
      <c r="E13" s="16"/>
      <c r="F13" s="17" t="s">
        <v>5</v>
      </c>
      <c r="G13" s="18"/>
      <c r="H13" s="19">
        <v>3.038</v>
      </c>
      <c r="I13" s="20">
        <f>H4</f>
        <v>500</v>
      </c>
      <c r="J13" s="21">
        <f t="shared" si="0"/>
        <v>1519</v>
      </c>
      <c r="K13" s="16"/>
      <c r="L13" s="19">
        <v>3.3942</v>
      </c>
      <c r="M13" s="22">
        <f>H4</f>
        <v>500</v>
      </c>
      <c r="N13" s="21">
        <f t="shared" si="1"/>
        <v>1697.1000000000001</v>
      </c>
      <c r="O13" s="16"/>
      <c r="P13" s="23">
        <f t="shared" si="2"/>
        <v>178.10000000000014</v>
      </c>
      <c r="Q13" s="24">
        <f t="shared" si="3"/>
        <v>0.11724818959842011</v>
      </c>
    </row>
    <row r="14" spans="4:17" ht="12.75">
      <c r="D14" s="16" t="s">
        <v>21</v>
      </c>
      <c r="E14" s="16"/>
      <c r="F14" s="17" t="s">
        <v>5</v>
      </c>
      <c r="G14" s="18"/>
      <c r="H14" s="19">
        <v>0.0756</v>
      </c>
      <c r="I14" s="20">
        <f aca="true" t="shared" si="4" ref="I14:I19">I13</f>
        <v>500</v>
      </c>
      <c r="J14" s="21">
        <f t="shared" si="0"/>
        <v>37.8</v>
      </c>
      <c r="K14" s="16"/>
      <c r="L14" s="19">
        <v>0.02354</v>
      </c>
      <c r="M14" s="22">
        <f aca="true" t="shared" si="5" ref="M14:M19">M13</f>
        <v>500</v>
      </c>
      <c r="N14" s="21">
        <f t="shared" si="1"/>
        <v>11.77</v>
      </c>
      <c r="O14" s="16"/>
      <c r="P14" s="23">
        <f t="shared" si="2"/>
        <v>-26.029999999999998</v>
      </c>
      <c r="Q14" s="24">
        <f t="shared" si="3"/>
        <v>-0.6886243386243386</v>
      </c>
    </row>
    <row r="15" spans="4:17" ht="12.75">
      <c r="D15" s="16" t="s">
        <v>22</v>
      </c>
      <c r="E15" s="16"/>
      <c r="F15" s="17" t="s">
        <v>5</v>
      </c>
      <c r="G15" s="18"/>
      <c r="H15" s="19">
        <v>-0.0533</v>
      </c>
      <c r="I15" s="20">
        <f t="shared" si="4"/>
        <v>500</v>
      </c>
      <c r="J15" s="21">
        <f t="shared" si="0"/>
        <v>-26.65</v>
      </c>
      <c r="K15" s="16"/>
      <c r="L15" s="19"/>
      <c r="M15" s="22">
        <f t="shared" si="5"/>
        <v>500</v>
      </c>
      <c r="N15" s="21">
        <f t="shared" si="1"/>
        <v>0</v>
      </c>
      <c r="O15" s="16"/>
      <c r="P15" s="23">
        <f t="shared" si="2"/>
        <v>26.65</v>
      </c>
      <c r="Q15" s="24">
        <f t="shared" si="3"/>
        <v>-1</v>
      </c>
    </row>
    <row r="16" spans="4:17" ht="12.75">
      <c r="D16" s="16" t="s">
        <v>23</v>
      </c>
      <c r="E16" s="16"/>
      <c r="F16" s="17"/>
      <c r="G16" s="18"/>
      <c r="H16" s="19"/>
      <c r="I16" s="20">
        <f t="shared" si="4"/>
        <v>500</v>
      </c>
      <c r="J16" s="21">
        <f t="shared" si="0"/>
        <v>0</v>
      </c>
      <c r="K16" s="16"/>
      <c r="L16" s="19"/>
      <c r="M16" s="22">
        <f t="shared" si="5"/>
        <v>500</v>
      </c>
      <c r="N16" s="21">
        <f t="shared" si="1"/>
        <v>0</v>
      </c>
      <c r="O16" s="16"/>
      <c r="P16" s="23">
        <f t="shared" si="2"/>
        <v>0</v>
      </c>
      <c r="Q16" s="24">
        <f t="shared" si="3"/>
      </c>
    </row>
    <row r="17" spans="4:17" ht="12.75">
      <c r="D17" s="16" t="s">
        <v>24</v>
      </c>
      <c r="E17" s="16"/>
      <c r="F17" s="17"/>
      <c r="G17" s="18"/>
      <c r="H17" s="19"/>
      <c r="I17" s="20">
        <f t="shared" si="4"/>
        <v>500</v>
      </c>
      <c r="J17" s="21">
        <f t="shared" si="0"/>
        <v>0</v>
      </c>
      <c r="K17" s="16"/>
      <c r="L17" s="19"/>
      <c r="M17" s="22">
        <f t="shared" si="5"/>
        <v>500</v>
      </c>
      <c r="N17" s="21">
        <f t="shared" si="1"/>
        <v>0</v>
      </c>
      <c r="O17" s="16"/>
      <c r="P17" s="23">
        <f t="shared" si="2"/>
        <v>0</v>
      </c>
      <c r="Q17" s="24">
        <f t="shared" si="3"/>
      </c>
    </row>
    <row r="18" spans="4:17" ht="12.75">
      <c r="D18" s="16" t="s">
        <v>25</v>
      </c>
      <c r="E18" s="16"/>
      <c r="F18" s="17" t="s">
        <v>5</v>
      </c>
      <c r="G18" s="18"/>
      <c r="H18" s="19"/>
      <c r="I18" s="20">
        <f t="shared" si="4"/>
        <v>500</v>
      </c>
      <c r="J18" s="21">
        <f t="shared" si="0"/>
        <v>0</v>
      </c>
      <c r="K18" s="16"/>
      <c r="L18" s="19">
        <v>0.0116</v>
      </c>
      <c r="M18" s="22">
        <f t="shared" si="5"/>
        <v>500</v>
      </c>
      <c r="N18" s="21">
        <f t="shared" si="1"/>
        <v>5.8</v>
      </c>
      <c r="O18" s="16"/>
      <c r="P18" s="23">
        <f t="shared" si="2"/>
        <v>5.8</v>
      </c>
      <c r="Q18" s="24">
        <f t="shared" si="3"/>
      </c>
    </row>
    <row r="19" spans="4:17" ht="25.5">
      <c r="D19" s="25" t="s">
        <v>26</v>
      </c>
      <c r="E19" s="16"/>
      <c r="F19" s="17" t="s">
        <v>5</v>
      </c>
      <c r="G19" s="18"/>
      <c r="H19" s="19"/>
      <c r="I19" s="20">
        <f t="shared" si="4"/>
        <v>500</v>
      </c>
      <c r="J19" s="21">
        <f t="shared" si="0"/>
        <v>0</v>
      </c>
      <c r="K19" s="16"/>
      <c r="L19" s="19">
        <v>-1.1325</v>
      </c>
      <c r="M19" s="22">
        <f t="shared" si="5"/>
        <v>500</v>
      </c>
      <c r="N19" s="21">
        <f t="shared" si="1"/>
        <v>-566.25</v>
      </c>
      <c r="O19" s="16"/>
      <c r="P19" s="23">
        <f t="shared" si="2"/>
        <v>-566.25</v>
      </c>
      <c r="Q19" s="24">
        <f t="shared" si="3"/>
      </c>
    </row>
    <row r="20" spans="4:17" ht="12.75">
      <c r="D20" s="26" t="s">
        <v>51</v>
      </c>
      <c r="E20" s="16"/>
      <c r="F20" s="17" t="s">
        <v>2</v>
      </c>
      <c r="G20" s="18"/>
      <c r="H20" s="19"/>
      <c r="I20" s="27"/>
      <c r="J20" s="21">
        <f t="shared" si="0"/>
        <v>0</v>
      </c>
      <c r="K20" s="16"/>
      <c r="L20" s="19">
        <v>0.0024</v>
      </c>
      <c r="M20" s="28">
        <f>M28</f>
        <v>258950</v>
      </c>
      <c r="N20" s="21">
        <f t="shared" si="1"/>
        <v>621.4799999999999</v>
      </c>
      <c r="O20" s="16"/>
      <c r="P20" s="23">
        <f t="shared" si="2"/>
        <v>621.4799999999999</v>
      </c>
      <c r="Q20" s="24">
        <f t="shared" si="3"/>
      </c>
    </row>
    <row r="21" spans="4:17" ht="12.75">
      <c r="D21" s="26"/>
      <c r="E21" s="16"/>
      <c r="F21" s="17"/>
      <c r="G21" s="18"/>
      <c r="H21" s="19"/>
      <c r="I21" s="27"/>
      <c r="J21" s="21">
        <f t="shared" si="0"/>
        <v>0</v>
      </c>
      <c r="K21" s="16"/>
      <c r="L21" s="19"/>
      <c r="M21" s="28"/>
      <c r="N21" s="21">
        <f t="shared" si="1"/>
        <v>0</v>
      </c>
      <c r="O21" s="16"/>
      <c r="P21" s="23">
        <f t="shared" si="2"/>
        <v>0</v>
      </c>
      <c r="Q21" s="24">
        <f t="shared" si="3"/>
      </c>
    </row>
    <row r="22" spans="4:17" ht="12.75">
      <c r="D22" s="26"/>
      <c r="E22" s="16"/>
      <c r="F22" s="17"/>
      <c r="G22" s="18"/>
      <c r="H22" s="19"/>
      <c r="I22" s="27"/>
      <c r="J22" s="21">
        <f t="shared" si="0"/>
        <v>0</v>
      </c>
      <c r="K22" s="16"/>
      <c r="L22" s="19"/>
      <c r="M22" s="28"/>
      <c r="N22" s="21">
        <f t="shared" si="1"/>
        <v>0</v>
      </c>
      <c r="O22" s="16"/>
      <c r="P22" s="23">
        <f t="shared" si="2"/>
        <v>0</v>
      </c>
      <c r="Q22" s="24">
        <f t="shared" si="3"/>
      </c>
    </row>
    <row r="23" spans="4:17" ht="13.5" thickBot="1">
      <c r="D23" s="26"/>
      <c r="E23" s="16"/>
      <c r="F23" s="17"/>
      <c r="G23" s="18"/>
      <c r="H23" s="19"/>
      <c r="I23" s="27"/>
      <c r="J23" s="21">
        <f t="shared" si="0"/>
        <v>0</v>
      </c>
      <c r="K23" s="16"/>
      <c r="L23" s="19"/>
      <c r="M23" s="28"/>
      <c r="N23" s="21">
        <f t="shared" si="1"/>
        <v>0</v>
      </c>
      <c r="O23" s="16"/>
      <c r="P23" s="23">
        <f t="shared" si="2"/>
        <v>0</v>
      </c>
      <c r="Q23" s="24">
        <f t="shared" si="3"/>
      </c>
    </row>
    <row r="24" spans="4:17" ht="13.5" thickBot="1">
      <c r="D24" s="6" t="s">
        <v>27</v>
      </c>
      <c r="G24" s="29"/>
      <c r="H24" s="30"/>
      <c r="I24" s="31"/>
      <c r="J24" s="32">
        <f>SUM(J9:J23)</f>
        <v>1788.4599999999998</v>
      </c>
      <c r="L24" s="30"/>
      <c r="M24" s="33"/>
      <c r="N24" s="32">
        <f>SUM(N9:N23)</f>
        <v>2050.57</v>
      </c>
      <c r="P24" s="34">
        <f t="shared" si="2"/>
        <v>262.11000000000035</v>
      </c>
      <c r="Q24" s="35">
        <f t="shared" si="3"/>
        <v>0.14655625510215514</v>
      </c>
    </row>
    <row r="25" spans="4:17" ht="12.75">
      <c r="D25" s="36" t="s">
        <v>28</v>
      </c>
      <c r="E25" s="36"/>
      <c r="F25" s="37" t="s">
        <v>5</v>
      </c>
      <c r="G25" s="38"/>
      <c r="H25" s="39">
        <v>2.4768</v>
      </c>
      <c r="I25" s="40">
        <f>I19</f>
        <v>500</v>
      </c>
      <c r="J25" s="41">
        <f>I25*H25</f>
        <v>1238.3999999999999</v>
      </c>
      <c r="K25" s="36"/>
      <c r="L25" s="39">
        <v>2.4768</v>
      </c>
      <c r="M25" s="42">
        <f>M19</f>
        <v>500</v>
      </c>
      <c r="N25" s="41">
        <f>M25*L25</f>
        <v>1238.3999999999999</v>
      </c>
      <c r="O25" s="36"/>
      <c r="P25" s="43">
        <f t="shared" si="2"/>
        <v>0</v>
      </c>
      <c r="Q25" s="44">
        <f t="shared" si="3"/>
        <v>0</v>
      </c>
    </row>
    <row r="26" spans="4:17" ht="26.25" thickBot="1">
      <c r="D26" s="45" t="s">
        <v>29</v>
      </c>
      <c r="E26" s="36"/>
      <c r="F26" s="37" t="s">
        <v>5</v>
      </c>
      <c r="G26" s="38"/>
      <c r="H26" s="39">
        <v>1.5797</v>
      </c>
      <c r="I26" s="40">
        <f>I25</f>
        <v>500</v>
      </c>
      <c r="J26" s="41">
        <f>I26*H26</f>
        <v>789.85</v>
      </c>
      <c r="K26" s="36"/>
      <c r="L26" s="39">
        <v>1.5797</v>
      </c>
      <c r="M26" s="42">
        <f>M25</f>
        <v>500</v>
      </c>
      <c r="N26" s="41">
        <f>M26*L26</f>
        <v>789.85</v>
      </c>
      <c r="O26" s="36"/>
      <c r="P26" s="43">
        <f t="shared" si="2"/>
        <v>0</v>
      </c>
      <c r="Q26" s="44">
        <f t="shared" si="3"/>
        <v>0</v>
      </c>
    </row>
    <row r="27" spans="4:17" ht="26.25" thickBot="1">
      <c r="D27" s="46" t="s">
        <v>30</v>
      </c>
      <c r="E27" s="16"/>
      <c r="F27" s="16"/>
      <c r="G27" s="18"/>
      <c r="H27" s="47"/>
      <c r="I27" s="48"/>
      <c r="J27" s="49">
        <f>SUM(J24:J26)</f>
        <v>3816.7099999999996</v>
      </c>
      <c r="K27" s="50"/>
      <c r="L27" s="51"/>
      <c r="M27" s="52"/>
      <c r="N27" s="49">
        <f>SUM(N24:N26)</f>
        <v>4078.82</v>
      </c>
      <c r="O27" s="50"/>
      <c r="P27" s="53">
        <f t="shared" si="2"/>
        <v>262.1100000000006</v>
      </c>
      <c r="Q27" s="54">
        <f t="shared" si="3"/>
        <v>0.06867432946176173</v>
      </c>
    </row>
    <row r="28" spans="4:17" ht="25.5">
      <c r="D28" s="25" t="s">
        <v>31</v>
      </c>
      <c r="E28" s="16"/>
      <c r="F28" s="17" t="s">
        <v>2</v>
      </c>
      <c r="G28" s="18"/>
      <c r="H28" s="19">
        <v>0.0052</v>
      </c>
      <c r="I28" s="20">
        <f>J4*(1+H40)</f>
        <v>258600</v>
      </c>
      <c r="J28" s="21">
        <f aca="true" t="shared" si="6" ref="J28:J35">I28*H28</f>
        <v>1344.72</v>
      </c>
      <c r="K28" s="16"/>
      <c r="L28" s="19">
        <v>0.0052</v>
      </c>
      <c r="M28" s="22">
        <f>J4*(1+L40)</f>
        <v>258950</v>
      </c>
      <c r="N28" s="21">
        <f aca="true" t="shared" si="7" ref="N28:N35">M28*L28</f>
        <v>1346.54</v>
      </c>
      <c r="O28" s="16"/>
      <c r="P28" s="23">
        <f t="shared" si="2"/>
        <v>1.8199999999999363</v>
      </c>
      <c r="Q28" s="24">
        <f t="shared" si="3"/>
        <v>0.0013534416086619788</v>
      </c>
    </row>
    <row r="29" spans="4:17" ht="25.5">
      <c r="D29" s="25" t="s">
        <v>32</v>
      </c>
      <c r="E29" s="16"/>
      <c r="F29" s="17" t="s">
        <v>2</v>
      </c>
      <c r="G29" s="18"/>
      <c r="H29" s="19">
        <v>0.0013</v>
      </c>
      <c r="I29" s="20">
        <f>I28</f>
        <v>258600</v>
      </c>
      <c r="J29" s="21">
        <f t="shared" si="6"/>
        <v>336.18</v>
      </c>
      <c r="K29" s="16"/>
      <c r="L29" s="19">
        <v>0.0013</v>
      </c>
      <c r="M29" s="22">
        <f>M28</f>
        <v>258950</v>
      </c>
      <c r="N29" s="21">
        <f t="shared" si="7"/>
        <v>336.635</v>
      </c>
      <c r="O29" s="16"/>
      <c r="P29" s="23">
        <f t="shared" si="2"/>
        <v>0.4549999999999841</v>
      </c>
      <c r="Q29" s="24">
        <f t="shared" si="3"/>
        <v>0.0013534416086619788</v>
      </c>
    </row>
    <row r="30" spans="4:17" ht="12.75">
      <c r="D30" s="25" t="s">
        <v>33</v>
      </c>
      <c r="E30" s="16"/>
      <c r="F30" s="17"/>
      <c r="G30" s="18"/>
      <c r="H30" s="55"/>
      <c r="I30" s="20">
        <f>I29</f>
        <v>258600</v>
      </c>
      <c r="J30" s="21">
        <f t="shared" si="6"/>
        <v>0</v>
      </c>
      <c r="K30" s="16"/>
      <c r="L30" s="55"/>
      <c r="M30" s="22">
        <f>M29</f>
        <v>258950</v>
      </c>
      <c r="N30" s="21">
        <f t="shared" si="7"/>
        <v>0</v>
      </c>
      <c r="O30" s="16"/>
      <c r="P30" s="23">
        <f t="shared" si="2"/>
        <v>0</v>
      </c>
      <c r="Q30" s="24">
        <f t="shared" si="3"/>
      </c>
    </row>
    <row r="31" spans="4:17" ht="12.75">
      <c r="D31" s="16" t="s">
        <v>34</v>
      </c>
      <c r="E31" s="16"/>
      <c r="F31" s="17" t="s">
        <v>0</v>
      </c>
      <c r="G31" s="18"/>
      <c r="H31" s="19">
        <v>0.25</v>
      </c>
      <c r="I31" s="20">
        <v>0</v>
      </c>
      <c r="J31" s="21">
        <f t="shared" si="6"/>
        <v>0</v>
      </c>
      <c r="K31" s="16"/>
      <c r="L31" s="19">
        <v>0.25</v>
      </c>
      <c r="M31" s="22">
        <v>0</v>
      </c>
      <c r="N31" s="21">
        <f t="shared" si="7"/>
        <v>0</v>
      </c>
      <c r="O31" s="16"/>
      <c r="P31" s="23">
        <f t="shared" si="2"/>
        <v>0</v>
      </c>
      <c r="Q31" s="24">
        <f t="shared" si="3"/>
      </c>
    </row>
    <row r="32" spans="4:17" ht="12.75">
      <c r="D32" s="16" t="s">
        <v>35</v>
      </c>
      <c r="E32" s="16"/>
      <c r="F32" s="17" t="s">
        <v>2</v>
      </c>
      <c r="G32" s="18"/>
      <c r="H32" s="19">
        <v>0.00694</v>
      </c>
      <c r="I32" s="20">
        <f>J4</f>
        <v>250000</v>
      </c>
      <c r="J32" s="21">
        <f t="shared" si="6"/>
        <v>1735</v>
      </c>
      <c r="K32" s="16"/>
      <c r="L32" s="19">
        <v>0.00694</v>
      </c>
      <c r="M32" s="22">
        <f>J4</f>
        <v>250000</v>
      </c>
      <c r="N32" s="21">
        <f t="shared" si="7"/>
        <v>1735</v>
      </c>
      <c r="O32" s="16"/>
      <c r="P32" s="23">
        <f t="shared" si="2"/>
        <v>0</v>
      </c>
      <c r="Q32" s="24">
        <f t="shared" si="3"/>
        <v>0</v>
      </c>
    </row>
    <row r="33" spans="4:17" ht="12.75">
      <c r="D33" s="16" t="s">
        <v>36</v>
      </c>
      <c r="E33" s="16"/>
      <c r="F33" s="17" t="s">
        <v>2</v>
      </c>
      <c r="G33" s="18"/>
      <c r="H33" s="19">
        <v>0.068</v>
      </c>
      <c r="I33" s="20">
        <f>I30</f>
        <v>258600</v>
      </c>
      <c r="J33" s="21">
        <f t="shared" si="6"/>
        <v>17584.800000000003</v>
      </c>
      <c r="K33" s="16"/>
      <c r="L33" s="19">
        <v>0.068</v>
      </c>
      <c r="M33" s="22">
        <f>M30</f>
        <v>258950</v>
      </c>
      <c r="N33" s="21">
        <f t="shared" si="7"/>
        <v>17608.600000000002</v>
      </c>
      <c r="O33" s="16"/>
      <c r="P33" s="23">
        <f t="shared" si="2"/>
        <v>23.799999999999272</v>
      </c>
      <c r="Q33" s="24">
        <f t="shared" si="3"/>
        <v>0.0013534416086619847</v>
      </c>
    </row>
    <row r="34" spans="4:17" ht="12.75">
      <c r="D34" s="56"/>
      <c r="E34" s="16"/>
      <c r="F34" s="17"/>
      <c r="G34" s="18"/>
      <c r="H34" s="19"/>
      <c r="I34" s="57"/>
      <c r="J34" s="21">
        <f t="shared" si="6"/>
        <v>0</v>
      </c>
      <c r="K34" s="16"/>
      <c r="L34" s="19"/>
      <c r="M34" s="58"/>
      <c r="N34" s="21">
        <f t="shared" si="7"/>
        <v>0</v>
      </c>
      <c r="O34" s="16"/>
      <c r="P34" s="23">
        <f t="shared" si="2"/>
        <v>0</v>
      </c>
      <c r="Q34" s="24">
        <f t="shared" si="3"/>
      </c>
    </row>
    <row r="35" spans="4:17" ht="13.5" thickBot="1">
      <c r="D35" s="26"/>
      <c r="E35" s="16"/>
      <c r="F35" s="17"/>
      <c r="G35" s="18"/>
      <c r="H35" s="19"/>
      <c r="I35" s="27"/>
      <c r="J35" s="21">
        <f t="shared" si="6"/>
        <v>0</v>
      </c>
      <c r="K35" s="16"/>
      <c r="L35" s="19"/>
      <c r="M35" s="28"/>
      <c r="N35" s="21">
        <f t="shared" si="7"/>
        <v>0</v>
      </c>
      <c r="O35" s="16"/>
      <c r="P35" s="23">
        <f t="shared" si="2"/>
        <v>0</v>
      </c>
      <c r="Q35" s="24">
        <f t="shared" si="3"/>
      </c>
    </row>
    <row r="36" spans="4:17" ht="13.5" thickBot="1">
      <c r="D36" s="59" t="s">
        <v>37</v>
      </c>
      <c r="E36" s="16"/>
      <c r="F36" s="16"/>
      <c r="G36" s="16"/>
      <c r="H36" s="60"/>
      <c r="I36" s="61"/>
      <c r="J36" s="49">
        <f>SUM(J27:J35)</f>
        <v>24817.410000000003</v>
      </c>
      <c r="K36" s="50"/>
      <c r="L36" s="62"/>
      <c r="M36" s="63"/>
      <c r="N36" s="49">
        <f>SUM(N27:N35)</f>
        <v>25105.595</v>
      </c>
      <c r="O36" s="50"/>
      <c r="P36" s="53">
        <f t="shared" si="2"/>
        <v>288.1849999999977</v>
      </c>
      <c r="Q36" s="54">
        <f t="shared" si="3"/>
        <v>0.011612210943849404</v>
      </c>
    </row>
    <row r="37" spans="4:17" ht="13.5" thickBot="1">
      <c r="D37" s="18" t="s">
        <v>38</v>
      </c>
      <c r="E37" s="16"/>
      <c r="F37" s="16"/>
      <c r="G37" s="16"/>
      <c r="H37" s="64">
        <v>0.13</v>
      </c>
      <c r="I37" s="65"/>
      <c r="J37" s="66">
        <f>J36*H37</f>
        <v>3226.2633000000005</v>
      </c>
      <c r="K37" s="16"/>
      <c r="L37" s="64">
        <v>0.13</v>
      </c>
      <c r="M37" s="67"/>
      <c r="N37" s="66">
        <f>N36*L37</f>
        <v>3263.72735</v>
      </c>
      <c r="O37" s="16"/>
      <c r="P37" s="23">
        <f t="shared" si="2"/>
        <v>37.46404999999959</v>
      </c>
      <c r="Q37" s="24">
        <f t="shared" si="3"/>
        <v>0.01161221094384937</v>
      </c>
    </row>
    <row r="38" spans="4:17" ht="26.25" thickBot="1">
      <c r="D38" s="46" t="s">
        <v>39</v>
      </c>
      <c r="E38" s="16"/>
      <c r="F38" s="16"/>
      <c r="G38" s="16"/>
      <c r="H38" s="47"/>
      <c r="I38" s="48"/>
      <c r="J38" s="49">
        <f>ROUND(SUM(J36:J37),2)</f>
        <v>28043.67</v>
      </c>
      <c r="K38" s="50"/>
      <c r="L38" s="51"/>
      <c r="M38" s="52"/>
      <c r="N38" s="49">
        <f>ROUND(SUM(N36:N37),2)</f>
        <v>28369.32</v>
      </c>
      <c r="O38" s="50"/>
      <c r="P38" s="53">
        <f t="shared" si="2"/>
        <v>325.65000000000146</v>
      </c>
      <c r="Q38" s="54">
        <f t="shared" si="3"/>
        <v>0.011612246186037758</v>
      </c>
    </row>
    <row r="39" ht="10.5" customHeight="1"/>
    <row r="40" spans="4:12" ht="12.75">
      <c r="D40" s="6" t="s">
        <v>40</v>
      </c>
      <c r="H40" s="68">
        <v>0.0344</v>
      </c>
      <c r="L40" s="68">
        <v>0.0358</v>
      </c>
    </row>
    <row r="41" ht="10.5" customHeight="1"/>
    <row r="42" ht="12.75">
      <c r="B42" s="6" t="s">
        <v>41</v>
      </c>
    </row>
    <row r="43" spans="2:17" ht="12.75"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5"/>
    </row>
    <row r="44" spans="2:17" ht="12.75"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8"/>
    </row>
    <row r="45" spans="2:17" ht="12.75">
      <c r="B45" s="76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8"/>
    </row>
    <row r="46" spans="2:17" ht="12.75"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8"/>
    </row>
    <row r="47" spans="2:17" ht="12.75">
      <c r="B47" s="79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1"/>
    </row>
  </sheetData>
  <sheetProtection selectLockedCells="1"/>
  <mergeCells count="8">
    <mergeCell ref="B43:Q47"/>
    <mergeCell ref="F2:Q2"/>
    <mergeCell ref="H6:J6"/>
    <mergeCell ref="L6:N6"/>
    <mergeCell ref="P6:Q6"/>
    <mergeCell ref="F7:F8"/>
    <mergeCell ref="P7:P8"/>
    <mergeCell ref="Q7:Q8"/>
  </mergeCells>
  <dataValidations count="2">
    <dataValidation type="list" allowBlank="1" showInputMessage="1" showErrorMessage="1" sqref="F9:F23 F25:F26 F28:F35">
      <formula1>$B$2:$B$5</formula1>
    </dataValidation>
    <dataValidation type="list" allowBlank="1" showInputMessage="1" showErrorMessage="1" sqref="G9:G23 G25:G26 G28:G35">
      <formula1>$B$2:$B$7</formula1>
    </dataValidation>
  </dataValidations>
  <printOptions/>
  <pageMargins left="0.7480314960629921" right="0.7480314960629921" top="1.4960629921259843" bottom="0.984251968503937" header="0.5118110236220472" footer="0.5118110236220472"/>
  <pageSetup horizontalDpi="600" verticalDpi="600" orientation="landscape" scale="65" r:id="rId2"/>
  <headerFooter alignWithMargins="0">
    <oddHeader>&amp;L&amp;G&amp;C&amp;"Helvetica,Regular"&amp;8Attachment AP&amp;R&amp;"Helvetica,Regular"&amp;8Hydro Ottawa Limited
EB-2011-0054
Exhibit H6
Tab 2
Schedule 1
Attachment AP
Filed: 2011-06-17
Page &amp;P of &amp;N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R47"/>
  <sheetViews>
    <sheetView showGridLines="0" tabSelected="1" view="pageLayout" workbookViewId="0" topLeftCell="A7">
      <selection activeCell="D27" sqref="D27"/>
    </sheetView>
  </sheetViews>
  <sheetFormatPr defaultColWidth="9.140625" defaultRowHeight="12.75"/>
  <cols>
    <col min="1" max="1" width="2.7109375" style="1" customWidth="1"/>
    <col min="2" max="2" width="0.9921875" style="1" customWidth="1"/>
    <col min="3" max="3" width="1.28515625" style="1" customWidth="1"/>
    <col min="4" max="4" width="26.57421875" style="1" customWidth="1"/>
    <col min="5" max="5" width="1.28515625" style="1" customWidth="1"/>
    <col min="6" max="6" width="11.28125" style="1" customWidth="1"/>
    <col min="7" max="7" width="1.28515625" style="1" customWidth="1"/>
    <col min="8" max="8" width="12.28125" style="1" customWidth="1"/>
    <col min="9" max="9" width="8.57421875" style="1" customWidth="1"/>
    <col min="10" max="10" width="13.140625" style="1" customWidth="1"/>
    <col min="11" max="11" width="2.8515625" style="1" customWidth="1"/>
    <col min="12" max="12" width="12.140625" style="1" customWidth="1"/>
    <col min="13" max="13" width="8.57421875" style="1" customWidth="1"/>
    <col min="14" max="14" width="12.7109375" style="1" customWidth="1"/>
    <col min="15" max="15" width="2.8515625" style="1" customWidth="1"/>
    <col min="16" max="16" width="11.421875" style="1" customWidth="1"/>
    <col min="17" max="17" width="8.7109375" style="1" customWidth="1"/>
    <col min="18" max="18" width="3.8515625" style="1" customWidth="1"/>
    <col min="19" max="16384" width="9.140625" style="1" customWidth="1"/>
  </cols>
  <sheetData>
    <row r="1" spans="14:18" ht="7.5" customHeight="1">
      <c r="N1"/>
      <c r="O1"/>
      <c r="P1"/>
      <c r="Q1"/>
      <c r="R1"/>
    </row>
    <row r="2" spans="2:17" ht="15.75">
      <c r="B2" s="2" t="s">
        <v>0</v>
      </c>
      <c r="D2" s="3" t="s">
        <v>1</v>
      </c>
      <c r="F2" s="82" t="s">
        <v>46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2:17" ht="7.5" customHeight="1">
      <c r="B3" s="2"/>
      <c r="D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2" ht="12.75">
      <c r="B4" s="2" t="s">
        <v>2</v>
      </c>
      <c r="F4" s="6" t="s">
        <v>3</v>
      </c>
      <c r="G4" s="6"/>
      <c r="H4" s="7">
        <v>3500</v>
      </c>
      <c r="I4" s="6" t="s">
        <v>44</v>
      </c>
      <c r="J4" s="7">
        <v>1750000</v>
      </c>
      <c r="L4" s="1" t="s">
        <v>45</v>
      </c>
    </row>
    <row r="5" ht="10.5" customHeight="1">
      <c r="B5" s="2" t="s">
        <v>5</v>
      </c>
    </row>
    <row r="6" spans="2:17" ht="12.75">
      <c r="B6" s="8"/>
      <c r="F6" s="9"/>
      <c r="G6" s="9"/>
      <c r="H6" s="83" t="s">
        <v>6</v>
      </c>
      <c r="I6" s="84"/>
      <c r="J6" s="85"/>
      <c r="L6" s="83" t="s">
        <v>7</v>
      </c>
      <c r="M6" s="84"/>
      <c r="N6" s="85"/>
      <c r="P6" s="83" t="s">
        <v>8</v>
      </c>
      <c r="Q6" s="85"/>
    </row>
    <row r="7" spans="2:17" ht="12.75">
      <c r="B7" s="8"/>
      <c r="F7" s="86" t="s">
        <v>9</v>
      </c>
      <c r="G7" s="10"/>
      <c r="H7" s="11" t="s">
        <v>10</v>
      </c>
      <c r="I7" s="11" t="s">
        <v>11</v>
      </c>
      <c r="J7" s="12" t="s">
        <v>12</v>
      </c>
      <c r="L7" s="11" t="s">
        <v>10</v>
      </c>
      <c r="M7" s="13" t="s">
        <v>11</v>
      </c>
      <c r="N7" s="12" t="s">
        <v>12</v>
      </c>
      <c r="P7" s="88" t="s">
        <v>13</v>
      </c>
      <c r="Q7" s="90" t="s">
        <v>14</v>
      </c>
    </row>
    <row r="8" spans="2:17" ht="12.75">
      <c r="B8" s="8"/>
      <c r="F8" s="87"/>
      <c r="G8" s="10"/>
      <c r="H8" s="14" t="s">
        <v>15</v>
      </c>
      <c r="I8" s="14"/>
      <c r="J8" s="15" t="s">
        <v>15</v>
      </c>
      <c r="L8" s="14" t="s">
        <v>15</v>
      </c>
      <c r="M8" s="15"/>
      <c r="N8" s="15" t="s">
        <v>15</v>
      </c>
      <c r="P8" s="89"/>
      <c r="Q8" s="91"/>
    </row>
    <row r="9" spans="4:17" ht="12.75">
      <c r="D9" s="16" t="s">
        <v>16</v>
      </c>
      <c r="E9" s="16"/>
      <c r="F9" s="17" t="s">
        <v>0</v>
      </c>
      <c r="G9" s="18"/>
      <c r="H9" s="70">
        <v>4039.33</v>
      </c>
      <c r="I9" s="20">
        <v>1</v>
      </c>
      <c r="J9" s="21">
        <f aca="true" t="shared" si="0" ref="J9:J23">I9*H9</f>
        <v>4039.33</v>
      </c>
      <c r="K9" s="16"/>
      <c r="L9" s="70">
        <v>4512.97</v>
      </c>
      <c r="M9" s="22">
        <v>1</v>
      </c>
      <c r="N9" s="21">
        <f aca="true" t="shared" si="1" ref="N9:N23">M9*L9</f>
        <v>4512.97</v>
      </c>
      <c r="O9" s="16"/>
      <c r="P9" s="23">
        <f aca="true" t="shared" si="2" ref="P9:P38">N9-J9</f>
        <v>473.6400000000003</v>
      </c>
      <c r="Q9" s="24">
        <f aca="true" t="shared" si="3" ref="Q9:Q38">IF((J9)=0,"",(P9/J9))</f>
        <v>0.11725706986059578</v>
      </c>
    </row>
    <row r="10" spans="4:17" ht="12.75">
      <c r="D10" s="16" t="s">
        <v>17</v>
      </c>
      <c r="E10" s="16"/>
      <c r="F10" s="17" t="s">
        <v>0</v>
      </c>
      <c r="G10" s="18"/>
      <c r="H10" s="70">
        <v>1.42</v>
      </c>
      <c r="I10" s="20">
        <v>1</v>
      </c>
      <c r="J10" s="21">
        <f t="shared" si="0"/>
        <v>1.42</v>
      </c>
      <c r="K10" s="16"/>
      <c r="L10" s="19"/>
      <c r="M10" s="22">
        <v>1</v>
      </c>
      <c r="N10" s="21">
        <f t="shared" si="1"/>
        <v>0</v>
      </c>
      <c r="O10" s="16"/>
      <c r="P10" s="23">
        <f t="shared" si="2"/>
        <v>-1.42</v>
      </c>
      <c r="Q10" s="24">
        <f t="shared" si="3"/>
        <v>-1</v>
      </c>
    </row>
    <row r="11" spans="4:17" ht="12.75">
      <c r="D11" s="16" t="s">
        <v>18</v>
      </c>
      <c r="E11" s="16"/>
      <c r="F11" s="17" t="s">
        <v>0</v>
      </c>
      <c r="G11" s="18"/>
      <c r="H11" s="70">
        <v>73.25</v>
      </c>
      <c r="I11" s="20">
        <v>1</v>
      </c>
      <c r="J11" s="21">
        <f t="shared" si="0"/>
        <v>73.25</v>
      </c>
      <c r="K11" s="16"/>
      <c r="L11" s="19"/>
      <c r="M11" s="22">
        <v>1</v>
      </c>
      <c r="N11" s="21">
        <f t="shared" si="1"/>
        <v>0</v>
      </c>
      <c r="O11" s="16"/>
      <c r="P11" s="23">
        <f t="shared" si="2"/>
        <v>-73.25</v>
      </c>
      <c r="Q11" s="24">
        <f t="shared" si="3"/>
        <v>-1</v>
      </c>
    </row>
    <row r="12" spans="4:17" ht="12.75">
      <c r="D12" s="16" t="s">
        <v>19</v>
      </c>
      <c r="E12" s="16"/>
      <c r="F12" s="17"/>
      <c r="G12" s="18"/>
      <c r="H12" s="19"/>
      <c r="I12" s="20">
        <v>1</v>
      </c>
      <c r="J12" s="21">
        <f t="shared" si="0"/>
        <v>0</v>
      </c>
      <c r="K12" s="16"/>
      <c r="L12" s="19"/>
      <c r="M12" s="22">
        <v>1</v>
      </c>
      <c r="N12" s="21">
        <f t="shared" si="1"/>
        <v>0</v>
      </c>
      <c r="O12" s="16"/>
      <c r="P12" s="23">
        <f t="shared" si="2"/>
        <v>0</v>
      </c>
      <c r="Q12" s="24">
        <f t="shared" si="3"/>
      </c>
    </row>
    <row r="13" spans="4:17" ht="12.75">
      <c r="D13" s="16" t="s">
        <v>20</v>
      </c>
      <c r="E13" s="16"/>
      <c r="F13" s="17" t="s">
        <v>5</v>
      </c>
      <c r="G13" s="18"/>
      <c r="H13" s="19">
        <v>2.9014</v>
      </c>
      <c r="I13" s="20">
        <f>H4</f>
        <v>3500</v>
      </c>
      <c r="J13" s="21">
        <f t="shared" si="0"/>
        <v>10154.900000000001</v>
      </c>
      <c r="K13" s="16"/>
      <c r="L13" s="19">
        <v>3.2416</v>
      </c>
      <c r="M13" s="22">
        <f>H4</f>
        <v>3500</v>
      </c>
      <c r="N13" s="21">
        <f t="shared" si="1"/>
        <v>11345.6</v>
      </c>
      <c r="O13" s="16"/>
      <c r="P13" s="23">
        <f t="shared" si="2"/>
        <v>1190.699999999999</v>
      </c>
      <c r="Q13" s="24">
        <f t="shared" si="3"/>
        <v>0.11725373957399864</v>
      </c>
    </row>
    <row r="14" spans="4:17" ht="12.75">
      <c r="D14" s="16" t="s">
        <v>21</v>
      </c>
      <c r="E14" s="16"/>
      <c r="F14" s="17" t="s">
        <v>5</v>
      </c>
      <c r="G14" s="18"/>
      <c r="H14" s="19">
        <v>0.0808</v>
      </c>
      <c r="I14" s="20">
        <f aca="true" t="shared" si="4" ref="I14:I19">I13</f>
        <v>3500</v>
      </c>
      <c r="J14" s="21">
        <f t="shared" si="0"/>
        <v>282.8</v>
      </c>
      <c r="K14" s="16"/>
      <c r="L14" s="19">
        <v>0.0252</v>
      </c>
      <c r="M14" s="22">
        <f aca="true" t="shared" si="5" ref="M14:M19">M13</f>
        <v>3500</v>
      </c>
      <c r="N14" s="21">
        <f t="shared" si="1"/>
        <v>88.2</v>
      </c>
      <c r="O14" s="16"/>
      <c r="P14" s="23">
        <f t="shared" si="2"/>
        <v>-194.60000000000002</v>
      </c>
      <c r="Q14" s="24">
        <f t="shared" si="3"/>
        <v>-0.6881188118811882</v>
      </c>
    </row>
    <row r="15" spans="4:17" ht="12.75">
      <c r="D15" s="16" t="s">
        <v>22</v>
      </c>
      <c r="E15" s="16"/>
      <c r="F15" s="17" t="s">
        <v>5</v>
      </c>
      <c r="G15" s="18"/>
      <c r="H15" s="19">
        <v>-0.0624</v>
      </c>
      <c r="I15" s="20">
        <f t="shared" si="4"/>
        <v>3500</v>
      </c>
      <c r="J15" s="21">
        <f t="shared" si="0"/>
        <v>-218.39999999999998</v>
      </c>
      <c r="K15" s="16"/>
      <c r="L15" s="19"/>
      <c r="M15" s="22">
        <f t="shared" si="5"/>
        <v>3500</v>
      </c>
      <c r="N15" s="21">
        <f t="shared" si="1"/>
        <v>0</v>
      </c>
      <c r="O15" s="16"/>
      <c r="P15" s="23">
        <f t="shared" si="2"/>
        <v>218.39999999999998</v>
      </c>
      <c r="Q15" s="24">
        <f t="shared" si="3"/>
        <v>-1</v>
      </c>
    </row>
    <row r="16" spans="4:17" ht="12.75">
      <c r="D16" s="16" t="s">
        <v>23</v>
      </c>
      <c r="E16" s="16"/>
      <c r="F16" s="17"/>
      <c r="G16" s="18"/>
      <c r="H16" s="19"/>
      <c r="I16" s="20">
        <f t="shared" si="4"/>
        <v>3500</v>
      </c>
      <c r="J16" s="21">
        <f t="shared" si="0"/>
        <v>0</v>
      </c>
      <c r="K16" s="16"/>
      <c r="L16" s="19"/>
      <c r="M16" s="22">
        <f t="shared" si="5"/>
        <v>3500</v>
      </c>
      <c r="N16" s="21">
        <f t="shared" si="1"/>
        <v>0</v>
      </c>
      <c r="O16" s="16"/>
      <c r="P16" s="23">
        <f t="shared" si="2"/>
        <v>0</v>
      </c>
      <c r="Q16" s="24">
        <f t="shared" si="3"/>
      </c>
    </row>
    <row r="17" spans="4:17" ht="12.75">
      <c r="D17" s="16" t="s">
        <v>24</v>
      </c>
      <c r="E17" s="16"/>
      <c r="F17" s="17"/>
      <c r="G17" s="18"/>
      <c r="H17" s="19"/>
      <c r="I17" s="20">
        <f t="shared" si="4"/>
        <v>3500</v>
      </c>
      <c r="J17" s="21">
        <f t="shared" si="0"/>
        <v>0</v>
      </c>
      <c r="K17" s="16"/>
      <c r="L17" s="19"/>
      <c r="M17" s="22">
        <f t="shared" si="5"/>
        <v>3500</v>
      </c>
      <c r="N17" s="21">
        <f t="shared" si="1"/>
        <v>0</v>
      </c>
      <c r="O17" s="16"/>
      <c r="P17" s="23">
        <f t="shared" si="2"/>
        <v>0</v>
      </c>
      <c r="Q17" s="24">
        <f t="shared" si="3"/>
      </c>
    </row>
    <row r="18" spans="4:17" ht="12.75">
      <c r="D18" s="16" t="s">
        <v>25</v>
      </c>
      <c r="E18" s="16"/>
      <c r="F18" s="17" t="s">
        <v>5</v>
      </c>
      <c r="G18" s="18"/>
      <c r="H18" s="19"/>
      <c r="I18" s="20">
        <f t="shared" si="4"/>
        <v>3500</v>
      </c>
      <c r="J18" s="21">
        <f t="shared" si="0"/>
        <v>0</v>
      </c>
      <c r="K18" s="16"/>
      <c r="L18" s="19">
        <v>0.0116</v>
      </c>
      <c r="M18" s="22">
        <f t="shared" si="5"/>
        <v>3500</v>
      </c>
      <c r="N18" s="21">
        <f t="shared" si="1"/>
        <v>40.599999999999994</v>
      </c>
      <c r="O18" s="16"/>
      <c r="P18" s="23">
        <f t="shared" si="2"/>
        <v>40.599999999999994</v>
      </c>
      <c r="Q18" s="24">
        <f t="shared" si="3"/>
      </c>
    </row>
    <row r="19" spans="4:17" ht="25.5">
      <c r="D19" s="25" t="s">
        <v>26</v>
      </c>
      <c r="E19" s="16"/>
      <c r="F19" s="17" t="s">
        <v>5</v>
      </c>
      <c r="G19" s="18"/>
      <c r="H19" s="19"/>
      <c r="I19" s="20">
        <f t="shared" si="4"/>
        <v>3500</v>
      </c>
      <c r="J19" s="21">
        <f t="shared" si="0"/>
        <v>0</v>
      </c>
      <c r="K19" s="16"/>
      <c r="L19" s="19">
        <v>-1.3416</v>
      </c>
      <c r="M19" s="22">
        <f t="shared" si="5"/>
        <v>3500</v>
      </c>
      <c r="N19" s="21">
        <f t="shared" si="1"/>
        <v>-4695.599999999999</v>
      </c>
      <c r="O19" s="16"/>
      <c r="P19" s="23">
        <f t="shared" si="2"/>
        <v>-4695.599999999999</v>
      </c>
      <c r="Q19" s="24">
        <f t="shared" si="3"/>
      </c>
    </row>
    <row r="20" spans="4:17" ht="12.75">
      <c r="D20" s="26" t="s">
        <v>51</v>
      </c>
      <c r="E20" s="16"/>
      <c r="F20" s="17" t="s">
        <v>2</v>
      </c>
      <c r="G20" s="18"/>
      <c r="H20" s="19"/>
      <c r="I20" s="27"/>
      <c r="J20" s="21">
        <f t="shared" si="0"/>
        <v>0</v>
      </c>
      <c r="K20" s="16"/>
      <c r="L20" s="19">
        <v>0.0024</v>
      </c>
      <c r="M20" s="28">
        <f>M28</f>
        <v>1812650</v>
      </c>
      <c r="N20" s="21">
        <f t="shared" si="1"/>
        <v>4350.36</v>
      </c>
      <c r="O20" s="16"/>
      <c r="P20" s="23">
        <f t="shared" si="2"/>
        <v>4350.36</v>
      </c>
      <c r="Q20" s="24">
        <f t="shared" si="3"/>
      </c>
    </row>
    <row r="21" spans="4:17" ht="12.75">
      <c r="D21" s="26"/>
      <c r="E21" s="16"/>
      <c r="F21" s="17"/>
      <c r="G21" s="18"/>
      <c r="H21" s="19"/>
      <c r="I21" s="27"/>
      <c r="J21" s="21">
        <f t="shared" si="0"/>
        <v>0</v>
      </c>
      <c r="K21" s="16"/>
      <c r="L21" s="19"/>
      <c r="M21" s="28"/>
      <c r="N21" s="21">
        <f t="shared" si="1"/>
        <v>0</v>
      </c>
      <c r="O21" s="16"/>
      <c r="P21" s="23">
        <f t="shared" si="2"/>
        <v>0</v>
      </c>
      <c r="Q21" s="24">
        <f t="shared" si="3"/>
      </c>
    </row>
    <row r="22" spans="4:17" ht="12.75">
      <c r="D22" s="26"/>
      <c r="E22" s="16"/>
      <c r="F22" s="17"/>
      <c r="G22" s="18"/>
      <c r="H22" s="19"/>
      <c r="I22" s="27"/>
      <c r="J22" s="21">
        <f t="shared" si="0"/>
        <v>0</v>
      </c>
      <c r="K22" s="16"/>
      <c r="L22" s="19"/>
      <c r="M22" s="28"/>
      <c r="N22" s="21">
        <f t="shared" si="1"/>
        <v>0</v>
      </c>
      <c r="O22" s="16"/>
      <c r="P22" s="23">
        <f t="shared" si="2"/>
        <v>0</v>
      </c>
      <c r="Q22" s="24">
        <f t="shared" si="3"/>
      </c>
    </row>
    <row r="23" spans="4:17" ht="13.5" thickBot="1">
      <c r="D23" s="26"/>
      <c r="E23" s="16"/>
      <c r="F23" s="17"/>
      <c r="G23" s="18"/>
      <c r="H23" s="19"/>
      <c r="I23" s="27"/>
      <c r="J23" s="21">
        <f t="shared" si="0"/>
        <v>0</v>
      </c>
      <c r="K23" s="16"/>
      <c r="L23" s="19"/>
      <c r="M23" s="28"/>
      <c r="N23" s="21">
        <f t="shared" si="1"/>
        <v>0</v>
      </c>
      <c r="O23" s="16"/>
      <c r="P23" s="23">
        <f t="shared" si="2"/>
        <v>0</v>
      </c>
      <c r="Q23" s="24">
        <f t="shared" si="3"/>
      </c>
    </row>
    <row r="24" spans="4:17" ht="13.5" thickBot="1">
      <c r="D24" s="6" t="s">
        <v>27</v>
      </c>
      <c r="G24" s="29"/>
      <c r="H24" s="30"/>
      <c r="I24" s="31"/>
      <c r="J24" s="32">
        <f>SUM(J9:J23)</f>
        <v>14333.300000000001</v>
      </c>
      <c r="L24" s="30"/>
      <c r="M24" s="33"/>
      <c r="N24" s="32">
        <f>SUM(N9:N23)</f>
        <v>15642.130000000001</v>
      </c>
      <c r="P24" s="34">
        <f t="shared" si="2"/>
        <v>1308.83</v>
      </c>
      <c r="Q24" s="35">
        <f t="shared" si="3"/>
        <v>0.09131393328821694</v>
      </c>
    </row>
    <row r="25" spans="4:17" ht="12.75">
      <c r="D25" s="36" t="s">
        <v>28</v>
      </c>
      <c r="E25" s="36"/>
      <c r="F25" s="37" t="s">
        <v>5</v>
      </c>
      <c r="G25" s="38"/>
      <c r="H25" s="39">
        <v>2.5718</v>
      </c>
      <c r="I25" s="40">
        <f>I19</f>
        <v>3500</v>
      </c>
      <c r="J25" s="41">
        <f>I25*H25</f>
        <v>9001.300000000001</v>
      </c>
      <c r="K25" s="36"/>
      <c r="L25" s="39">
        <v>2.5718</v>
      </c>
      <c r="M25" s="42">
        <f>M19</f>
        <v>3500</v>
      </c>
      <c r="N25" s="41">
        <f>M25*L25</f>
        <v>9001.300000000001</v>
      </c>
      <c r="O25" s="36"/>
      <c r="P25" s="43">
        <f t="shared" si="2"/>
        <v>0</v>
      </c>
      <c r="Q25" s="44">
        <f t="shared" si="3"/>
        <v>0</v>
      </c>
    </row>
    <row r="26" spans="4:17" ht="26.25" thickBot="1">
      <c r="D26" s="45" t="s">
        <v>29</v>
      </c>
      <c r="E26" s="36"/>
      <c r="F26" s="37" t="s">
        <v>5</v>
      </c>
      <c r="G26" s="38"/>
      <c r="H26" s="39">
        <v>1.6881</v>
      </c>
      <c r="I26" s="40">
        <f>I25</f>
        <v>3500</v>
      </c>
      <c r="J26" s="41">
        <f>I26*H26</f>
        <v>5908.349999999999</v>
      </c>
      <c r="K26" s="36"/>
      <c r="L26" s="39">
        <v>1.6881</v>
      </c>
      <c r="M26" s="42">
        <f>M25</f>
        <v>3500</v>
      </c>
      <c r="N26" s="41">
        <f>M26*L26</f>
        <v>5908.349999999999</v>
      </c>
      <c r="O26" s="36"/>
      <c r="P26" s="43">
        <f t="shared" si="2"/>
        <v>0</v>
      </c>
      <c r="Q26" s="44">
        <f t="shared" si="3"/>
        <v>0</v>
      </c>
    </row>
    <row r="27" spans="4:17" ht="26.25" thickBot="1">
      <c r="D27" s="46" t="s">
        <v>30</v>
      </c>
      <c r="E27" s="16"/>
      <c r="F27" s="16"/>
      <c r="G27" s="18"/>
      <c r="H27" s="47"/>
      <c r="I27" s="48"/>
      <c r="J27" s="49">
        <f>SUM(J24:J26)</f>
        <v>29242.95</v>
      </c>
      <c r="K27" s="50"/>
      <c r="L27" s="51"/>
      <c r="M27" s="52"/>
      <c r="N27" s="49">
        <f>SUM(N24:N26)</f>
        <v>30551.78</v>
      </c>
      <c r="O27" s="50"/>
      <c r="P27" s="53">
        <f t="shared" si="2"/>
        <v>1308.829999999998</v>
      </c>
      <c r="Q27" s="54">
        <f t="shared" si="3"/>
        <v>0.044757112398030915</v>
      </c>
    </row>
    <row r="28" spans="4:17" ht="25.5">
      <c r="D28" s="25" t="s">
        <v>31</v>
      </c>
      <c r="E28" s="16"/>
      <c r="F28" s="17" t="s">
        <v>2</v>
      </c>
      <c r="G28" s="18"/>
      <c r="H28" s="19">
        <v>0.0052</v>
      </c>
      <c r="I28" s="20">
        <f>J4*(1+H40)</f>
        <v>1810200</v>
      </c>
      <c r="J28" s="21">
        <f aca="true" t="shared" si="6" ref="J28:J35">I28*H28</f>
        <v>9413.039999999999</v>
      </c>
      <c r="K28" s="16"/>
      <c r="L28" s="19">
        <v>0.0052</v>
      </c>
      <c r="M28" s="22">
        <f>J4*(1+L40)</f>
        <v>1812650</v>
      </c>
      <c r="N28" s="21">
        <f aca="true" t="shared" si="7" ref="N28:N35">M28*L28</f>
        <v>9425.779999999999</v>
      </c>
      <c r="O28" s="16"/>
      <c r="P28" s="23">
        <f t="shared" si="2"/>
        <v>12.739999999999782</v>
      </c>
      <c r="Q28" s="24">
        <f t="shared" si="3"/>
        <v>0.0013534416086620033</v>
      </c>
    </row>
    <row r="29" spans="4:17" ht="25.5">
      <c r="D29" s="25" t="s">
        <v>32</v>
      </c>
      <c r="E29" s="16"/>
      <c r="F29" s="17" t="s">
        <v>2</v>
      </c>
      <c r="G29" s="18"/>
      <c r="H29" s="19">
        <v>0.0013</v>
      </c>
      <c r="I29" s="20">
        <f>I28</f>
        <v>1810200</v>
      </c>
      <c r="J29" s="21">
        <f t="shared" si="6"/>
        <v>2353.2599999999998</v>
      </c>
      <c r="K29" s="16"/>
      <c r="L29" s="19">
        <v>0.0013</v>
      </c>
      <c r="M29" s="22">
        <f>M28</f>
        <v>1812650</v>
      </c>
      <c r="N29" s="21">
        <f t="shared" si="7"/>
        <v>2356.4449999999997</v>
      </c>
      <c r="O29" s="16"/>
      <c r="P29" s="23">
        <f t="shared" si="2"/>
        <v>3.1849999999999454</v>
      </c>
      <c r="Q29" s="24">
        <f t="shared" si="3"/>
        <v>0.0013534416086620033</v>
      </c>
    </row>
    <row r="30" spans="4:17" ht="12.75">
      <c r="D30" s="25" t="s">
        <v>33</v>
      </c>
      <c r="E30" s="16"/>
      <c r="F30" s="17"/>
      <c r="G30" s="18"/>
      <c r="H30" s="55"/>
      <c r="I30" s="20">
        <f>I29</f>
        <v>1810200</v>
      </c>
      <c r="J30" s="21">
        <f t="shared" si="6"/>
        <v>0</v>
      </c>
      <c r="K30" s="16"/>
      <c r="L30" s="55"/>
      <c r="M30" s="22">
        <f>M29</f>
        <v>1812650</v>
      </c>
      <c r="N30" s="21">
        <f t="shared" si="7"/>
        <v>0</v>
      </c>
      <c r="O30" s="16"/>
      <c r="P30" s="23">
        <f t="shared" si="2"/>
        <v>0</v>
      </c>
      <c r="Q30" s="24">
        <f t="shared" si="3"/>
      </c>
    </row>
    <row r="31" spans="4:17" ht="12.75">
      <c r="D31" s="16" t="s">
        <v>34</v>
      </c>
      <c r="E31" s="16"/>
      <c r="F31" s="17" t="s">
        <v>0</v>
      </c>
      <c r="G31" s="18"/>
      <c r="H31" s="19">
        <v>0.25</v>
      </c>
      <c r="I31" s="20">
        <v>0</v>
      </c>
      <c r="J31" s="21">
        <f t="shared" si="6"/>
        <v>0</v>
      </c>
      <c r="K31" s="16"/>
      <c r="L31" s="19">
        <v>0.25</v>
      </c>
      <c r="M31" s="22">
        <v>0</v>
      </c>
      <c r="N31" s="21">
        <f t="shared" si="7"/>
        <v>0</v>
      </c>
      <c r="O31" s="16"/>
      <c r="P31" s="23">
        <f t="shared" si="2"/>
        <v>0</v>
      </c>
      <c r="Q31" s="24">
        <f t="shared" si="3"/>
      </c>
    </row>
    <row r="32" spans="4:17" ht="12.75">
      <c r="D32" s="16" t="s">
        <v>35</v>
      </c>
      <c r="E32" s="16"/>
      <c r="F32" s="17" t="s">
        <v>2</v>
      </c>
      <c r="G32" s="18"/>
      <c r="H32" s="19">
        <v>0.00694</v>
      </c>
      <c r="I32" s="20">
        <f>J4</f>
        <v>1750000</v>
      </c>
      <c r="J32" s="21">
        <f t="shared" si="6"/>
        <v>12145</v>
      </c>
      <c r="K32" s="16"/>
      <c r="L32" s="19">
        <v>0.00694</v>
      </c>
      <c r="M32" s="22">
        <f>J4</f>
        <v>1750000</v>
      </c>
      <c r="N32" s="21">
        <f t="shared" si="7"/>
        <v>12145</v>
      </c>
      <c r="O32" s="16"/>
      <c r="P32" s="23">
        <f t="shared" si="2"/>
        <v>0</v>
      </c>
      <c r="Q32" s="24">
        <f t="shared" si="3"/>
        <v>0</v>
      </c>
    </row>
    <row r="33" spans="4:17" ht="12.75">
      <c r="D33" s="16" t="s">
        <v>36</v>
      </c>
      <c r="E33" s="16"/>
      <c r="F33" s="17" t="s">
        <v>2</v>
      </c>
      <c r="G33" s="18"/>
      <c r="H33" s="19">
        <v>0.068</v>
      </c>
      <c r="I33" s="20">
        <f>I30</f>
        <v>1810200</v>
      </c>
      <c r="J33" s="21">
        <f t="shared" si="6"/>
        <v>123093.6</v>
      </c>
      <c r="K33" s="16"/>
      <c r="L33" s="19">
        <v>0.068</v>
      </c>
      <c r="M33" s="22">
        <f>M30</f>
        <v>1812650</v>
      </c>
      <c r="N33" s="21">
        <f t="shared" si="7"/>
        <v>123260.20000000001</v>
      </c>
      <c r="O33" s="16"/>
      <c r="P33" s="23">
        <f t="shared" si="2"/>
        <v>166.60000000000582</v>
      </c>
      <c r="Q33" s="24">
        <f t="shared" si="3"/>
        <v>0.0013534416086620736</v>
      </c>
    </row>
    <row r="34" spans="4:17" ht="12.75">
      <c r="D34" s="56"/>
      <c r="E34" s="16"/>
      <c r="F34" s="17"/>
      <c r="G34" s="18"/>
      <c r="H34" s="19"/>
      <c r="I34" s="57"/>
      <c r="J34" s="21">
        <f t="shared" si="6"/>
        <v>0</v>
      </c>
      <c r="K34" s="16"/>
      <c r="L34" s="19"/>
      <c r="M34" s="58"/>
      <c r="N34" s="21">
        <f t="shared" si="7"/>
        <v>0</v>
      </c>
      <c r="O34" s="16"/>
      <c r="P34" s="23">
        <f t="shared" si="2"/>
        <v>0</v>
      </c>
      <c r="Q34" s="24">
        <f t="shared" si="3"/>
      </c>
    </row>
    <row r="35" spans="4:17" ht="13.5" thickBot="1">
      <c r="D35" s="26"/>
      <c r="E35" s="16"/>
      <c r="F35" s="17"/>
      <c r="G35" s="18"/>
      <c r="H35" s="19"/>
      <c r="I35" s="27"/>
      <c r="J35" s="21">
        <f t="shared" si="6"/>
        <v>0</v>
      </c>
      <c r="K35" s="16"/>
      <c r="L35" s="19"/>
      <c r="M35" s="28"/>
      <c r="N35" s="21">
        <f t="shared" si="7"/>
        <v>0</v>
      </c>
      <c r="O35" s="16"/>
      <c r="P35" s="23">
        <f t="shared" si="2"/>
        <v>0</v>
      </c>
      <c r="Q35" s="24">
        <f t="shared" si="3"/>
      </c>
    </row>
    <row r="36" spans="4:17" ht="13.5" thickBot="1">
      <c r="D36" s="59" t="s">
        <v>37</v>
      </c>
      <c r="E36" s="16"/>
      <c r="F36" s="16"/>
      <c r="G36" s="16"/>
      <c r="H36" s="60"/>
      <c r="I36" s="61"/>
      <c r="J36" s="49">
        <f>SUM(J27:J35)</f>
        <v>176247.85</v>
      </c>
      <c r="K36" s="50"/>
      <c r="L36" s="62"/>
      <c r="M36" s="63"/>
      <c r="N36" s="49">
        <f>SUM(N27:N35)</f>
        <v>177739.20500000002</v>
      </c>
      <c r="O36" s="50"/>
      <c r="P36" s="53">
        <f t="shared" si="2"/>
        <v>1491.3550000000105</v>
      </c>
      <c r="Q36" s="54">
        <f t="shared" si="3"/>
        <v>0.008461691873120781</v>
      </c>
    </row>
    <row r="37" spans="4:17" ht="13.5" thickBot="1">
      <c r="D37" s="18" t="s">
        <v>38</v>
      </c>
      <c r="E37" s="16"/>
      <c r="F37" s="16"/>
      <c r="G37" s="16"/>
      <c r="H37" s="64">
        <v>0.13</v>
      </c>
      <c r="I37" s="65"/>
      <c r="J37" s="66">
        <f>J36*H37</f>
        <v>22912.220500000003</v>
      </c>
      <c r="K37" s="16"/>
      <c r="L37" s="64">
        <v>0.13</v>
      </c>
      <c r="M37" s="67"/>
      <c r="N37" s="66">
        <f>N36*L37</f>
        <v>23106.096650000003</v>
      </c>
      <c r="O37" s="16"/>
      <c r="P37" s="23">
        <f t="shared" si="2"/>
        <v>193.87615000000005</v>
      </c>
      <c r="Q37" s="24">
        <f t="shared" si="3"/>
        <v>0.008461691873120724</v>
      </c>
    </row>
    <row r="38" spans="4:17" ht="26.25" thickBot="1">
      <c r="D38" s="46" t="s">
        <v>39</v>
      </c>
      <c r="E38" s="16"/>
      <c r="F38" s="16"/>
      <c r="G38" s="16"/>
      <c r="H38" s="47"/>
      <c r="I38" s="48"/>
      <c r="J38" s="49">
        <f>ROUND(SUM(J36:J37),2)</f>
        <v>199160.07</v>
      </c>
      <c r="K38" s="50"/>
      <c r="L38" s="51"/>
      <c r="M38" s="52"/>
      <c r="N38" s="49">
        <f>ROUND(SUM(N36:N37),2)</f>
        <v>200845.3</v>
      </c>
      <c r="O38" s="50"/>
      <c r="P38" s="53">
        <f t="shared" si="2"/>
        <v>1685.2299999999814</v>
      </c>
      <c r="Q38" s="54">
        <f t="shared" si="3"/>
        <v>0.008461686120114244</v>
      </c>
    </row>
    <row r="39" ht="10.5" customHeight="1"/>
    <row r="40" spans="4:12" ht="12.75">
      <c r="D40" s="6" t="s">
        <v>40</v>
      </c>
      <c r="H40" s="68">
        <v>0.0344</v>
      </c>
      <c r="L40" s="68">
        <v>0.0358</v>
      </c>
    </row>
    <row r="41" ht="10.5" customHeight="1"/>
    <row r="42" ht="12.75">
      <c r="B42" s="6" t="s">
        <v>41</v>
      </c>
    </row>
    <row r="43" spans="2:17" ht="12.75"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5"/>
    </row>
    <row r="44" spans="2:17" ht="12.75"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8"/>
    </row>
    <row r="45" spans="2:17" ht="12.75">
      <c r="B45" s="76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8"/>
    </row>
    <row r="46" spans="2:17" ht="12.75"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8"/>
    </row>
    <row r="47" spans="2:17" ht="12.75">
      <c r="B47" s="79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1"/>
    </row>
  </sheetData>
  <sheetProtection selectLockedCells="1"/>
  <mergeCells count="8">
    <mergeCell ref="B43:Q47"/>
    <mergeCell ref="F2:Q2"/>
    <mergeCell ref="H6:J6"/>
    <mergeCell ref="L6:N6"/>
    <mergeCell ref="P6:Q6"/>
    <mergeCell ref="F7:F8"/>
    <mergeCell ref="P7:P8"/>
    <mergeCell ref="Q7:Q8"/>
  </mergeCells>
  <dataValidations count="2">
    <dataValidation type="list" allowBlank="1" showInputMessage="1" showErrorMessage="1" sqref="F9:F23 F25:F26 F28:F35">
      <formula1>$B$2:$B$5</formula1>
    </dataValidation>
    <dataValidation type="list" allowBlank="1" showInputMessage="1" showErrorMessage="1" sqref="G9:G23 G25:G26 G28:G35">
      <formula1>$B$2:$B$7</formula1>
    </dataValidation>
  </dataValidations>
  <printOptions/>
  <pageMargins left="0.7480314960629921" right="0.7480314960629921" top="1.4960629921259843" bottom="0.984251968503937" header="0.5118110236220472" footer="0.5118110236220472"/>
  <pageSetup horizontalDpi="600" verticalDpi="600" orientation="landscape" scale="65" r:id="rId2"/>
  <headerFooter alignWithMargins="0">
    <oddHeader>&amp;L&amp;G&amp;C&amp;"Helvetica,Regular"&amp;8Attachment AP&amp;R&amp;"Helvetica,Regular"&amp;8Hydro Ottawa Limited
EB-2011-0054
Exhibit H6
Tab 2
Schedule 1
Attachment AP
Filed: 2011-06-17
Page &amp;P of &amp;N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R47"/>
  <sheetViews>
    <sheetView showGridLines="0" tabSelected="1" view="pageLayout" workbookViewId="0" topLeftCell="B21">
      <selection activeCell="D27" sqref="D27"/>
    </sheetView>
  </sheetViews>
  <sheetFormatPr defaultColWidth="9.140625" defaultRowHeight="12.75"/>
  <cols>
    <col min="1" max="1" width="2.7109375" style="1" customWidth="1"/>
    <col min="2" max="2" width="0.9921875" style="1" customWidth="1"/>
    <col min="3" max="3" width="1.28515625" style="1" customWidth="1"/>
    <col min="4" max="4" width="26.57421875" style="1" customWidth="1"/>
    <col min="5" max="5" width="1.28515625" style="1" customWidth="1"/>
    <col min="6" max="6" width="11.28125" style="1" customWidth="1"/>
    <col min="7" max="7" width="1.28515625" style="1" customWidth="1"/>
    <col min="8" max="8" width="12.28125" style="1" customWidth="1"/>
    <col min="9" max="9" width="8.57421875" style="1" customWidth="1"/>
    <col min="10" max="10" width="13.140625" style="1" customWidth="1"/>
    <col min="11" max="11" width="2.8515625" style="1" customWidth="1"/>
    <col min="12" max="12" width="12.140625" style="1" customWidth="1"/>
    <col min="13" max="13" width="8.57421875" style="1" customWidth="1"/>
    <col min="14" max="14" width="13.8515625" style="1" customWidth="1"/>
    <col min="15" max="15" width="2.8515625" style="1" customWidth="1"/>
    <col min="16" max="16" width="11.421875" style="1" customWidth="1"/>
    <col min="17" max="17" width="8.7109375" style="1" customWidth="1"/>
    <col min="18" max="18" width="3.8515625" style="1" customWidth="1"/>
    <col min="19" max="16384" width="9.140625" style="1" customWidth="1"/>
  </cols>
  <sheetData>
    <row r="1" spans="14:18" ht="7.5" customHeight="1">
      <c r="N1"/>
      <c r="O1"/>
      <c r="P1"/>
      <c r="Q1"/>
      <c r="R1"/>
    </row>
    <row r="2" spans="2:17" ht="15.75">
      <c r="B2" s="2" t="s">
        <v>0</v>
      </c>
      <c r="D2" s="3" t="s">
        <v>1</v>
      </c>
      <c r="F2" s="82" t="s">
        <v>47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2:17" ht="7.5" customHeight="1">
      <c r="B3" s="2"/>
      <c r="D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2" ht="12.75">
      <c r="B4" s="2" t="s">
        <v>2</v>
      </c>
      <c r="F4" s="6" t="s">
        <v>3</v>
      </c>
      <c r="G4" s="6"/>
      <c r="H4" s="7">
        <v>8000</v>
      </c>
      <c r="I4" s="6" t="s">
        <v>44</v>
      </c>
      <c r="J4" s="7">
        <v>4000000</v>
      </c>
      <c r="L4" s="1" t="s">
        <v>45</v>
      </c>
    </row>
    <row r="5" ht="10.5" customHeight="1">
      <c r="B5" s="2" t="s">
        <v>5</v>
      </c>
    </row>
    <row r="6" spans="2:17" ht="12.75">
      <c r="B6" s="8"/>
      <c r="F6" s="9"/>
      <c r="G6" s="9"/>
      <c r="H6" s="83" t="s">
        <v>6</v>
      </c>
      <c r="I6" s="84"/>
      <c r="J6" s="85"/>
      <c r="L6" s="83" t="s">
        <v>7</v>
      </c>
      <c r="M6" s="84"/>
      <c r="N6" s="85"/>
      <c r="P6" s="83" t="s">
        <v>8</v>
      </c>
      <c r="Q6" s="85"/>
    </row>
    <row r="7" spans="2:17" ht="12.75">
      <c r="B7" s="8"/>
      <c r="F7" s="86" t="s">
        <v>9</v>
      </c>
      <c r="G7" s="10"/>
      <c r="H7" s="11" t="s">
        <v>10</v>
      </c>
      <c r="I7" s="11" t="s">
        <v>11</v>
      </c>
      <c r="J7" s="12" t="s">
        <v>12</v>
      </c>
      <c r="L7" s="11" t="s">
        <v>10</v>
      </c>
      <c r="M7" s="13" t="s">
        <v>11</v>
      </c>
      <c r="N7" s="12" t="s">
        <v>12</v>
      </c>
      <c r="P7" s="88" t="s">
        <v>13</v>
      </c>
      <c r="Q7" s="90" t="s">
        <v>14</v>
      </c>
    </row>
    <row r="8" spans="2:17" ht="12.75">
      <c r="B8" s="8"/>
      <c r="F8" s="87"/>
      <c r="G8" s="10"/>
      <c r="H8" s="14" t="s">
        <v>15</v>
      </c>
      <c r="I8" s="14"/>
      <c r="J8" s="15" t="s">
        <v>15</v>
      </c>
      <c r="L8" s="14" t="s">
        <v>15</v>
      </c>
      <c r="M8" s="15"/>
      <c r="N8" s="15" t="s">
        <v>15</v>
      </c>
      <c r="P8" s="89"/>
      <c r="Q8" s="91"/>
    </row>
    <row r="9" spans="4:17" ht="12.75">
      <c r="D9" s="16" t="s">
        <v>16</v>
      </c>
      <c r="E9" s="16"/>
      <c r="F9" s="17" t="s">
        <v>0</v>
      </c>
      <c r="G9" s="18"/>
      <c r="H9" s="70">
        <v>14669.82</v>
      </c>
      <c r="I9" s="20">
        <v>1</v>
      </c>
      <c r="J9" s="21">
        <f aca="true" t="shared" si="0" ref="J9:J23">I9*H9</f>
        <v>14669.82</v>
      </c>
      <c r="K9" s="16"/>
      <c r="L9" s="70">
        <v>16389.95</v>
      </c>
      <c r="M9" s="22">
        <v>1</v>
      </c>
      <c r="N9" s="21">
        <f aca="true" t="shared" si="1" ref="N9:N23">M9*L9</f>
        <v>16389.95</v>
      </c>
      <c r="O9" s="16"/>
      <c r="P9" s="23">
        <f aca="true" t="shared" si="2" ref="P9:P38">N9-J9</f>
        <v>1720.130000000001</v>
      </c>
      <c r="Q9" s="24">
        <f aca="true" t="shared" si="3" ref="Q9:Q38">IF((J9)=0,"",(P9/J9))</f>
        <v>0.11725638078722173</v>
      </c>
    </row>
    <row r="10" spans="4:17" ht="12.75">
      <c r="D10" s="16" t="s">
        <v>17</v>
      </c>
      <c r="E10" s="16"/>
      <c r="F10" s="17" t="s">
        <v>0</v>
      </c>
      <c r="G10" s="18"/>
      <c r="H10" s="70">
        <v>1.42</v>
      </c>
      <c r="I10" s="20">
        <v>1</v>
      </c>
      <c r="J10" s="21">
        <f t="shared" si="0"/>
        <v>1.42</v>
      </c>
      <c r="K10" s="16"/>
      <c r="L10" s="19"/>
      <c r="M10" s="22">
        <v>1</v>
      </c>
      <c r="N10" s="21">
        <f t="shared" si="1"/>
        <v>0</v>
      </c>
      <c r="O10" s="16"/>
      <c r="P10" s="23">
        <f t="shared" si="2"/>
        <v>-1.42</v>
      </c>
      <c r="Q10" s="24">
        <f t="shared" si="3"/>
        <v>-1</v>
      </c>
    </row>
    <row r="11" spans="4:17" ht="12.75">
      <c r="D11" s="16" t="s">
        <v>18</v>
      </c>
      <c r="E11" s="16"/>
      <c r="F11" s="17" t="s">
        <v>0</v>
      </c>
      <c r="G11" s="18"/>
      <c r="H11" s="70">
        <v>212.88</v>
      </c>
      <c r="I11" s="20">
        <v>1</v>
      </c>
      <c r="J11" s="21">
        <f t="shared" si="0"/>
        <v>212.88</v>
      </c>
      <c r="K11" s="16"/>
      <c r="L11" s="19"/>
      <c r="M11" s="22">
        <v>1</v>
      </c>
      <c r="N11" s="21">
        <f t="shared" si="1"/>
        <v>0</v>
      </c>
      <c r="O11" s="16"/>
      <c r="P11" s="23">
        <f t="shared" si="2"/>
        <v>-212.88</v>
      </c>
      <c r="Q11" s="24">
        <f t="shared" si="3"/>
        <v>-1</v>
      </c>
    </row>
    <row r="12" spans="4:17" ht="12.75">
      <c r="D12" s="16" t="s">
        <v>19</v>
      </c>
      <c r="E12" s="16"/>
      <c r="F12" s="17"/>
      <c r="G12" s="18"/>
      <c r="H12" s="19"/>
      <c r="I12" s="20">
        <v>1</v>
      </c>
      <c r="J12" s="21">
        <f t="shared" si="0"/>
        <v>0</v>
      </c>
      <c r="K12" s="16"/>
      <c r="L12" s="19"/>
      <c r="M12" s="22">
        <v>1</v>
      </c>
      <c r="N12" s="21">
        <f t="shared" si="1"/>
        <v>0</v>
      </c>
      <c r="O12" s="16"/>
      <c r="P12" s="23">
        <f t="shared" si="2"/>
        <v>0</v>
      </c>
      <c r="Q12" s="24">
        <f t="shared" si="3"/>
      </c>
    </row>
    <row r="13" spans="4:17" ht="12.75">
      <c r="D13" s="16" t="s">
        <v>20</v>
      </c>
      <c r="E13" s="16"/>
      <c r="F13" s="17" t="s">
        <v>5</v>
      </c>
      <c r="G13" s="18"/>
      <c r="H13" s="19">
        <v>2.7775</v>
      </c>
      <c r="I13" s="20">
        <f>H4</f>
        <v>8000</v>
      </c>
      <c r="J13" s="21">
        <f t="shared" si="0"/>
        <v>22220</v>
      </c>
      <c r="K13" s="16"/>
      <c r="L13" s="19">
        <v>3.1032</v>
      </c>
      <c r="M13" s="22">
        <f>H4</f>
        <v>8000</v>
      </c>
      <c r="N13" s="21">
        <f t="shared" si="1"/>
        <v>24825.600000000002</v>
      </c>
      <c r="O13" s="16"/>
      <c r="P13" s="23">
        <f t="shared" si="2"/>
        <v>2605.600000000002</v>
      </c>
      <c r="Q13" s="24">
        <f t="shared" si="3"/>
        <v>0.11726372637263736</v>
      </c>
    </row>
    <row r="14" spans="4:17" ht="12.75">
      <c r="D14" s="16" t="s">
        <v>21</v>
      </c>
      <c r="E14" s="16"/>
      <c r="F14" s="17" t="s">
        <v>5</v>
      </c>
      <c r="G14" s="18"/>
      <c r="H14" s="19">
        <v>0.091</v>
      </c>
      <c r="I14" s="20">
        <f aca="true" t="shared" si="4" ref="I14:I19">I13</f>
        <v>8000</v>
      </c>
      <c r="J14" s="21">
        <f t="shared" si="0"/>
        <v>728</v>
      </c>
      <c r="K14" s="16"/>
      <c r="L14" s="71">
        <v>0.02833</v>
      </c>
      <c r="M14" s="22">
        <f aca="true" t="shared" si="5" ref="M14:M19">M13</f>
        <v>8000</v>
      </c>
      <c r="N14" s="21">
        <f t="shared" si="1"/>
        <v>226.64000000000001</v>
      </c>
      <c r="O14" s="16"/>
      <c r="P14" s="23">
        <f t="shared" si="2"/>
        <v>-501.36</v>
      </c>
      <c r="Q14" s="24">
        <f t="shared" si="3"/>
        <v>-0.6886813186813187</v>
      </c>
    </row>
    <row r="15" spans="4:17" ht="12.75">
      <c r="D15" s="16" t="s">
        <v>22</v>
      </c>
      <c r="E15" s="16"/>
      <c r="F15" s="17" t="s">
        <v>5</v>
      </c>
      <c r="G15" s="18"/>
      <c r="H15" s="19">
        <v>-0.0539</v>
      </c>
      <c r="I15" s="20">
        <f t="shared" si="4"/>
        <v>8000</v>
      </c>
      <c r="J15" s="21">
        <f t="shared" si="0"/>
        <v>-431.20000000000005</v>
      </c>
      <c r="K15" s="16"/>
      <c r="L15" s="19"/>
      <c r="M15" s="22">
        <f t="shared" si="5"/>
        <v>8000</v>
      </c>
      <c r="N15" s="21">
        <f t="shared" si="1"/>
        <v>0</v>
      </c>
      <c r="O15" s="16"/>
      <c r="P15" s="23">
        <f t="shared" si="2"/>
        <v>431.20000000000005</v>
      </c>
      <c r="Q15" s="24">
        <f t="shared" si="3"/>
        <v>-1</v>
      </c>
    </row>
    <row r="16" spans="4:17" ht="12.75">
      <c r="D16" s="16" t="s">
        <v>23</v>
      </c>
      <c r="E16" s="16"/>
      <c r="F16" s="17"/>
      <c r="G16" s="18"/>
      <c r="H16" s="19"/>
      <c r="I16" s="20">
        <f t="shared" si="4"/>
        <v>8000</v>
      </c>
      <c r="J16" s="21">
        <f t="shared" si="0"/>
        <v>0</v>
      </c>
      <c r="K16" s="16"/>
      <c r="L16" s="19"/>
      <c r="M16" s="22">
        <f t="shared" si="5"/>
        <v>8000</v>
      </c>
      <c r="N16" s="21">
        <f t="shared" si="1"/>
        <v>0</v>
      </c>
      <c r="O16" s="16"/>
      <c r="P16" s="23">
        <f t="shared" si="2"/>
        <v>0</v>
      </c>
      <c r="Q16" s="24">
        <f t="shared" si="3"/>
      </c>
    </row>
    <row r="17" spans="4:17" ht="12.75">
      <c r="D17" s="16" t="s">
        <v>24</v>
      </c>
      <c r="E17" s="16"/>
      <c r="F17" s="17"/>
      <c r="G17" s="18"/>
      <c r="H17" s="19"/>
      <c r="I17" s="20">
        <f t="shared" si="4"/>
        <v>8000</v>
      </c>
      <c r="J17" s="21">
        <f t="shared" si="0"/>
        <v>0</v>
      </c>
      <c r="K17" s="16"/>
      <c r="L17" s="19"/>
      <c r="M17" s="22">
        <f t="shared" si="5"/>
        <v>8000</v>
      </c>
      <c r="N17" s="21">
        <f t="shared" si="1"/>
        <v>0</v>
      </c>
      <c r="O17" s="16"/>
      <c r="P17" s="23">
        <f t="shared" si="2"/>
        <v>0</v>
      </c>
      <c r="Q17" s="24">
        <f t="shared" si="3"/>
      </c>
    </row>
    <row r="18" spans="4:17" ht="12.75">
      <c r="D18" s="16" t="s">
        <v>25</v>
      </c>
      <c r="E18" s="16"/>
      <c r="F18" s="17" t="s">
        <v>5</v>
      </c>
      <c r="G18" s="18"/>
      <c r="H18" s="19"/>
      <c r="I18" s="20">
        <f t="shared" si="4"/>
        <v>8000</v>
      </c>
      <c r="J18" s="21">
        <f t="shared" si="0"/>
        <v>0</v>
      </c>
      <c r="K18" s="16"/>
      <c r="L18" s="19">
        <v>0.0116</v>
      </c>
      <c r="M18" s="22">
        <f t="shared" si="5"/>
        <v>8000</v>
      </c>
      <c r="N18" s="21">
        <f t="shared" si="1"/>
        <v>92.8</v>
      </c>
      <c r="O18" s="16"/>
      <c r="P18" s="23">
        <f t="shared" si="2"/>
        <v>92.8</v>
      </c>
      <c r="Q18" s="24">
        <f t="shared" si="3"/>
      </c>
    </row>
    <row r="19" spans="4:17" ht="25.5">
      <c r="D19" s="25" t="s">
        <v>26</v>
      </c>
      <c r="E19" s="16"/>
      <c r="F19" s="17" t="s">
        <v>5</v>
      </c>
      <c r="G19" s="18"/>
      <c r="H19" s="19"/>
      <c r="I19" s="20">
        <f t="shared" si="4"/>
        <v>8000</v>
      </c>
      <c r="J19" s="21">
        <f t="shared" si="0"/>
        <v>0</v>
      </c>
      <c r="K19" s="16"/>
      <c r="L19" s="19">
        <v>-1.568</v>
      </c>
      <c r="M19" s="22">
        <f t="shared" si="5"/>
        <v>8000</v>
      </c>
      <c r="N19" s="21">
        <f t="shared" si="1"/>
        <v>-12544</v>
      </c>
      <c r="O19" s="16"/>
      <c r="P19" s="23">
        <f t="shared" si="2"/>
        <v>-12544</v>
      </c>
      <c r="Q19" s="24">
        <f t="shared" si="3"/>
      </c>
    </row>
    <row r="20" spans="4:17" ht="12.75">
      <c r="D20" s="26" t="s">
        <v>51</v>
      </c>
      <c r="E20" s="16"/>
      <c r="F20" s="17" t="s">
        <v>2</v>
      </c>
      <c r="G20" s="18"/>
      <c r="H20" s="19"/>
      <c r="I20" s="27"/>
      <c r="J20" s="21">
        <f t="shared" si="0"/>
        <v>0</v>
      </c>
      <c r="K20" s="16"/>
      <c r="L20" s="19">
        <v>0.0024</v>
      </c>
      <c r="M20" s="28">
        <f>M28</f>
        <v>4027599.9999999995</v>
      </c>
      <c r="N20" s="21">
        <f t="shared" si="1"/>
        <v>9666.239999999998</v>
      </c>
      <c r="O20" s="16"/>
      <c r="P20" s="23">
        <f t="shared" si="2"/>
        <v>9666.239999999998</v>
      </c>
      <c r="Q20" s="24">
        <f t="shared" si="3"/>
      </c>
    </row>
    <row r="21" spans="4:17" ht="12.75">
      <c r="D21" s="26"/>
      <c r="E21" s="16"/>
      <c r="F21" s="17"/>
      <c r="G21" s="18"/>
      <c r="H21" s="19"/>
      <c r="I21" s="27"/>
      <c r="J21" s="21">
        <f t="shared" si="0"/>
        <v>0</v>
      </c>
      <c r="K21" s="16"/>
      <c r="L21" s="19"/>
      <c r="M21" s="28"/>
      <c r="N21" s="21">
        <f t="shared" si="1"/>
        <v>0</v>
      </c>
      <c r="O21" s="16"/>
      <c r="P21" s="23">
        <f t="shared" si="2"/>
        <v>0</v>
      </c>
      <c r="Q21" s="24">
        <f t="shared" si="3"/>
      </c>
    </row>
    <row r="22" spans="4:17" ht="12.75">
      <c r="D22" s="26"/>
      <c r="E22" s="16"/>
      <c r="F22" s="17"/>
      <c r="G22" s="18"/>
      <c r="H22" s="19"/>
      <c r="I22" s="27"/>
      <c r="J22" s="21">
        <f t="shared" si="0"/>
        <v>0</v>
      </c>
      <c r="K22" s="16"/>
      <c r="L22" s="19"/>
      <c r="M22" s="28"/>
      <c r="N22" s="21">
        <f t="shared" si="1"/>
        <v>0</v>
      </c>
      <c r="O22" s="16"/>
      <c r="P22" s="23">
        <f t="shared" si="2"/>
        <v>0</v>
      </c>
      <c r="Q22" s="24">
        <f t="shared" si="3"/>
      </c>
    </row>
    <row r="23" spans="4:17" ht="13.5" thickBot="1">
      <c r="D23" s="26"/>
      <c r="E23" s="16"/>
      <c r="F23" s="17"/>
      <c r="G23" s="18"/>
      <c r="H23" s="19"/>
      <c r="I23" s="27"/>
      <c r="J23" s="21">
        <f t="shared" si="0"/>
        <v>0</v>
      </c>
      <c r="K23" s="16"/>
      <c r="L23" s="19"/>
      <c r="M23" s="28"/>
      <c r="N23" s="21">
        <f t="shared" si="1"/>
        <v>0</v>
      </c>
      <c r="O23" s="16"/>
      <c r="P23" s="23">
        <f t="shared" si="2"/>
        <v>0</v>
      </c>
      <c r="Q23" s="24">
        <f t="shared" si="3"/>
      </c>
    </row>
    <row r="24" spans="4:17" ht="13.5" thickBot="1">
      <c r="D24" s="6" t="s">
        <v>27</v>
      </c>
      <c r="G24" s="29"/>
      <c r="H24" s="30"/>
      <c r="I24" s="31"/>
      <c r="J24" s="32">
        <f>SUM(J9:J23)</f>
        <v>37400.92</v>
      </c>
      <c r="L24" s="30"/>
      <c r="M24" s="33"/>
      <c r="N24" s="32">
        <f>SUM(N9:N23)</f>
        <v>38657.23</v>
      </c>
      <c r="P24" s="34">
        <f t="shared" si="2"/>
        <v>1256.310000000005</v>
      </c>
      <c r="Q24" s="35">
        <f t="shared" si="3"/>
        <v>0.03359035018389935</v>
      </c>
    </row>
    <row r="25" spans="4:17" ht="12.75">
      <c r="D25" s="36" t="s">
        <v>28</v>
      </c>
      <c r="E25" s="36"/>
      <c r="F25" s="37" t="s">
        <v>5</v>
      </c>
      <c r="G25" s="38"/>
      <c r="H25" s="39">
        <v>2.8509</v>
      </c>
      <c r="I25" s="40">
        <f>I19</f>
        <v>8000</v>
      </c>
      <c r="J25" s="41">
        <f>I25*H25</f>
        <v>22807.2</v>
      </c>
      <c r="K25" s="36"/>
      <c r="L25" s="39">
        <v>2.8509</v>
      </c>
      <c r="M25" s="42">
        <f>M19</f>
        <v>8000</v>
      </c>
      <c r="N25" s="41">
        <f>M25*L25</f>
        <v>22807.2</v>
      </c>
      <c r="O25" s="36"/>
      <c r="P25" s="43">
        <f t="shared" si="2"/>
        <v>0</v>
      </c>
      <c r="Q25" s="44">
        <f t="shared" si="3"/>
        <v>0</v>
      </c>
    </row>
    <row r="26" spans="4:17" ht="26.25" thickBot="1">
      <c r="D26" s="45" t="s">
        <v>29</v>
      </c>
      <c r="E26" s="36"/>
      <c r="F26" s="37" t="s">
        <v>5</v>
      </c>
      <c r="G26" s="38"/>
      <c r="H26" s="39">
        <v>1.9011</v>
      </c>
      <c r="I26" s="40">
        <f>I25</f>
        <v>8000</v>
      </c>
      <c r="J26" s="41">
        <f>I26*H26</f>
        <v>15208.8</v>
      </c>
      <c r="K26" s="36"/>
      <c r="L26" s="39">
        <v>1.9011</v>
      </c>
      <c r="M26" s="42">
        <f>M25</f>
        <v>8000</v>
      </c>
      <c r="N26" s="41">
        <f>M26*L26</f>
        <v>15208.8</v>
      </c>
      <c r="O26" s="36"/>
      <c r="P26" s="43">
        <f t="shared" si="2"/>
        <v>0</v>
      </c>
      <c r="Q26" s="44">
        <f t="shared" si="3"/>
        <v>0</v>
      </c>
    </row>
    <row r="27" spans="4:17" ht="26.25" thickBot="1">
      <c r="D27" s="46" t="s">
        <v>30</v>
      </c>
      <c r="E27" s="16"/>
      <c r="F27" s="16"/>
      <c r="G27" s="18"/>
      <c r="H27" s="47"/>
      <c r="I27" s="48"/>
      <c r="J27" s="49">
        <f>SUM(J24:J26)</f>
        <v>75416.92</v>
      </c>
      <c r="K27" s="50"/>
      <c r="L27" s="51"/>
      <c r="M27" s="52"/>
      <c r="N27" s="49">
        <f>SUM(N24:N26)</f>
        <v>76673.23000000001</v>
      </c>
      <c r="O27" s="50"/>
      <c r="P27" s="53">
        <f t="shared" si="2"/>
        <v>1256.3100000000122</v>
      </c>
      <c r="Q27" s="54">
        <f t="shared" si="3"/>
        <v>0.016658198186826144</v>
      </c>
    </row>
    <row r="28" spans="4:17" ht="25.5">
      <c r="D28" s="25" t="s">
        <v>31</v>
      </c>
      <c r="E28" s="16"/>
      <c r="F28" s="17" t="s">
        <v>2</v>
      </c>
      <c r="G28" s="18"/>
      <c r="H28" s="19">
        <v>0.0052</v>
      </c>
      <c r="I28" s="20">
        <f>J4*(1+H40)</f>
        <v>4027599.9999999995</v>
      </c>
      <c r="J28" s="21">
        <f aca="true" t="shared" si="6" ref="J28:J35">I28*H28</f>
        <v>20943.519999999997</v>
      </c>
      <c r="K28" s="16"/>
      <c r="L28" s="19">
        <v>0.0052</v>
      </c>
      <c r="M28" s="22">
        <f>J4*(1+L40)</f>
        <v>4027599.9999999995</v>
      </c>
      <c r="N28" s="21">
        <f aca="true" t="shared" si="7" ref="N28:N35">M28*L28</f>
        <v>20943.519999999997</v>
      </c>
      <c r="O28" s="16"/>
      <c r="P28" s="23">
        <f t="shared" si="2"/>
        <v>0</v>
      </c>
      <c r="Q28" s="24">
        <f t="shared" si="3"/>
        <v>0</v>
      </c>
    </row>
    <row r="29" spans="4:17" ht="25.5">
      <c r="D29" s="25" t="s">
        <v>32</v>
      </c>
      <c r="E29" s="16"/>
      <c r="F29" s="17" t="s">
        <v>2</v>
      </c>
      <c r="G29" s="18"/>
      <c r="H29" s="19">
        <v>0.0013</v>
      </c>
      <c r="I29" s="20">
        <f>I28</f>
        <v>4027599.9999999995</v>
      </c>
      <c r="J29" s="21">
        <f t="shared" si="6"/>
        <v>5235.879999999999</v>
      </c>
      <c r="K29" s="16"/>
      <c r="L29" s="19">
        <v>0.0013</v>
      </c>
      <c r="M29" s="22">
        <f>M28</f>
        <v>4027599.9999999995</v>
      </c>
      <c r="N29" s="21">
        <f t="shared" si="7"/>
        <v>5235.879999999999</v>
      </c>
      <c r="O29" s="16"/>
      <c r="P29" s="23">
        <f t="shared" si="2"/>
        <v>0</v>
      </c>
      <c r="Q29" s="24">
        <f t="shared" si="3"/>
        <v>0</v>
      </c>
    </row>
    <row r="30" spans="4:17" ht="12.75">
      <c r="D30" s="25" t="s">
        <v>33</v>
      </c>
      <c r="E30" s="16"/>
      <c r="F30" s="17"/>
      <c r="G30" s="18"/>
      <c r="H30" s="55"/>
      <c r="I30" s="20">
        <f>I29</f>
        <v>4027599.9999999995</v>
      </c>
      <c r="J30" s="21">
        <f t="shared" si="6"/>
        <v>0</v>
      </c>
      <c r="K30" s="16"/>
      <c r="L30" s="55"/>
      <c r="M30" s="22">
        <f>M29</f>
        <v>4027599.9999999995</v>
      </c>
      <c r="N30" s="21">
        <f t="shared" si="7"/>
        <v>0</v>
      </c>
      <c r="O30" s="16"/>
      <c r="P30" s="23">
        <f t="shared" si="2"/>
        <v>0</v>
      </c>
      <c r="Q30" s="24">
        <f t="shared" si="3"/>
      </c>
    </row>
    <row r="31" spans="4:17" ht="12.75">
      <c r="D31" s="16" t="s">
        <v>34</v>
      </c>
      <c r="E31" s="16"/>
      <c r="F31" s="17" t="s">
        <v>0</v>
      </c>
      <c r="G31" s="18"/>
      <c r="H31" s="19">
        <v>0.25</v>
      </c>
      <c r="I31" s="20">
        <v>0</v>
      </c>
      <c r="J31" s="21">
        <f t="shared" si="6"/>
        <v>0</v>
      </c>
      <c r="K31" s="16"/>
      <c r="L31" s="19">
        <v>0.25</v>
      </c>
      <c r="M31" s="22">
        <v>0</v>
      </c>
      <c r="N31" s="21">
        <f t="shared" si="7"/>
        <v>0</v>
      </c>
      <c r="O31" s="16"/>
      <c r="P31" s="23">
        <f t="shared" si="2"/>
        <v>0</v>
      </c>
      <c r="Q31" s="24">
        <f t="shared" si="3"/>
      </c>
    </row>
    <row r="32" spans="4:17" ht="12.75">
      <c r="D32" s="16" t="s">
        <v>35</v>
      </c>
      <c r="E32" s="16"/>
      <c r="F32" s="17" t="s">
        <v>2</v>
      </c>
      <c r="G32" s="18"/>
      <c r="H32" s="19">
        <v>0.00694</v>
      </c>
      <c r="I32" s="20">
        <f>J4</f>
        <v>4000000</v>
      </c>
      <c r="J32" s="21">
        <f t="shared" si="6"/>
        <v>27760</v>
      </c>
      <c r="K32" s="16"/>
      <c r="L32" s="19">
        <v>0.00694</v>
      </c>
      <c r="M32" s="22">
        <f>J4</f>
        <v>4000000</v>
      </c>
      <c r="N32" s="21">
        <f t="shared" si="7"/>
        <v>27760</v>
      </c>
      <c r="O32" s="16"/>
      <c r="P32" s="23">
        <f t="shared" si="2"/>
        <v>0</v>
      </c>
      <c r="Q32" s="24">
        <f t="shared" si="3"/>
        <v>0</v>
      </c>
    </row>
    <row r="33" spans="4:17" ht="12.75">
      <c r="D33" s="16" t="s">
        <v>36</v>
      </c>
      <c r="E33" s="16"/>
      <c r="F33" s="17" t="s">
        <v>2</v>
      </c>
      <c r="G33" s="18"/>
      <c r="H33" s="19">
        <v>0.068</v>
      </c>
      <c r="I33" s="20">
        <f>I30</f>
        <v>4027599.9999999995</v>
      </c>
      <c r="J33" s="21">
        <f t="shared" si="6"/>
        <v>273876.8</v>
      </c>
      <c r="K33" s="16"/>
      <c r="L33" s="19">
        <v>0.068</v>
      </c>
      <c r="M33" s="22">
        <f>M30</f>
        <v>4027599.9999999995</v>
      </c>
      <c r="N33" s="21">
        <f t="shared" si="7"/>
        <v>273876.8</v>
      </c>
      <c r="O33" s="16"/>
      <c r="P33" s="23">
        <f t="shared" si="2"/>
        <v>0</v>
      </c>
      <c r="Q33" s="24">
        <f t="shared" si="3"/>
        <v>0</v>
      </c>
    </row>
    <row r="34" spans="4:17" ht="12.75">
      <c r="D34" s="56"/>
      <c r="E34" s="16"/>
      <c r="F34" s="17"/>
      <c r="G34" s="18"/>
      <c r="H34" s="19"/>
      <c r="I34" s="57"/>
      <c r="J34" s="21">
        <f t="shared" si="6"/>
        <v>0</v>
      </c>
      <c r="K34" s="16"/>
      <c r="L34" s="19"/>
      <c r="M34" s="58"/>
      <c r="N34" s="21">
        <f t="shared" si="7"/>
        <v>0</v>
      </c>
      <c r="O34" s="16"/>
      <c r="P34" s="23">
        <f t="shared" si="2"/>
        <v>0</v>
      </c>
      <c r="Q34" s="24">
        <f t="shared" si="3"/>
      </c>
    </row>
    <row r="35" spans="4:17" ht="13.5" thickBot="1">
      <c r="D35" s="26"/>
      <c r="E35" s="16"/>
      <c r="F35" s="17"/>
      <c r="G35" s="18"/>
      <c r="H35" s="19"/>
      <c r="I35" s="27"/>
      <c r="J35" s="21">
        <f t="shared" si="6"/>
        <v>0</v>
      </c>
      <c r="K35" s="16"/>
      <c r="L35" s="19"/>
      <c r="M35" s="28"/>
      <c r="N35" s="21">
        <f t="shared" si="7"/>
        <v>0</v>
      </c>
      <c r="O35" s="16"/>
      <c r="P35" s="23">
        <f t="shared" si="2"/>
        <v>0</v>
      </c>
      <c r="Q35" s="24">
        <f t="shared" si="3"/>
      </c>
    </row>
    <row r="36" spans="4:17" ht="13.5" thickBot="1">
      <c r="D36" s="59" t="s">
        <v>37</v>
      </c>
      <c r="E36" s="16"/>
      <c r="F36" s="16"/>
      <c r="G36" s="16"/>
      <c r="H36" s="60"/>
      <c r="I36" s="61"/>
      <c r="J36" s="49">
        <f>SUM(J27:J35)</f>
        <v>403233.12</v>
      </c>
      <c r="K36" s="50"/>
      <c r="L36" s="62"/>
      <c r="M36" s="63"/>
      <c r="N36" s="49">
        <f>SUM(N27:N35)</f>
        <v>404489.43</v>
      </c>
      <c r="O36" s="50"/>
      <c r="P36" s="53">
        <f t="shared" si="2"/>
        <v>1256.3099999999977</v>
      </c>
      <c r="Q36" s="54">
        <f t="shared" si="3"/>
        <v>0.0031155922906332635</v>
      </c>
    </row>
    <row r="37" spans="4:17" ht="13.5" thickBot="1">
      <c r="D37" s="18" t="s">
        <v>38</v>
      </c>
      <c r="E37" s="16"/>
      <c r="F37" s="16"/>
      <c r="G37" s="16"/>
      <c r="H37" s="64">
        <v>0.13</v>
      </c>
      <c r="I37" s="65"/>
      <c r="J37" s="66">
        <f>J36*H37</f>
        <v>52420.3056</v>
      </c>
      <c r="K37" s="16"/>
      <c r="L37" s="64">
        <v>0.13</v>
      </c>
      <c r="M37" s="67"/>
      <c r="N37" s="66">
        <f>N36*L37</f>
        <v>52583.6259</v>
      </c>
      <c r="O37" s="16"/>
      <c r="P37" s="23">
        <f t="shared" si="2"/>
        <v>163.3202999999994</v>
      </c>
      <c r="Q37" s="24">
        <f t="shared" si="3"/>
        <v>0.0031155922906332583</v>
      </c>
    </row>
    <row r="38" spans="4:17" ht="26.25" thickBot="1">
      <c r="D38" s="46" t="s">
        <v>39</v>
      </c>
      <c r="E38" s="16"/>
      <c r="F38" s="16"/>
      <c r="G38" s="16"/>
      <c r="H38" s="47"/>
      <c r="I38" s="48"/>
      <c r="J38" s="49">
        <f>ROUND(SUM(J36:J37),2)</f>
        <v>455653.43</v>
      </c>
      <c r="K38" s="50"/>
      <c r="L38" s="51"/>
      <c r="M38" s="52"/>
      <c r="N38" s="49">
        <f>ROUND(SUM(N36:N37),2)</f>
        <v>457073.06</v>
      </c>
      <c r="O38" s="50"/>
      <c r="P38" s="53">
        <f t="shared" si="2"/>
        <v>1419.6300000000047</v>
      </c>
      <c r="Q38" s="54">
        <f t="shared" si="3"/>
        <v>0.0031155916021525496</v>
      </c>
    </row>
    <row r="39" ht="10.5" customHeight="1"/>
    <row r="40" spans="4:12" ht="12.75">
      <c r="D40" s="6" t="s">
        <v>40</v>
      </c>
      <c r="H40" s="69">
        <v>0.0069</v>
      </c>
      <c r="L40" s="68">
        <v>0.0069</v>
      </c>
    </row>
    <row r="41" ht="10.5" customHeight="1"/>
    <row r="42" ht="12.75">
      <c r="B42" s="6" t="s">
        <v>41</v>
      </c>
    </row>
    <row r="43" spans="2:17" ht="12.75"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5"/>
    </row>
    <row r="44" spans="2:17" ht="12.75"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8"/>
    </row>
    <row r="45" spans="2:17" ht="12.75">
      <c r="B45" s="76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8"/>
    </row>
    <row r="46" spans="2:17" ht="12.75"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8"/>
    </row>
    <row r="47" spans="2:17" ht="12.75">
      <c r="B47" s="79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1"/>
    </row>
  </sheetData>
  <sheetProtection selectLockedCells="1"/>
  <mergeCells count="8">
    <mergeCell ref="B43:Q47"/>
    <mergeCell ref="F2:Q2"/>
    <mergeCell ref="H6:J6"/>
    <mergeCell ref="L6:N6"/>
    <mergeCell ref="P6:Q6"/>
    <mergeCell ref="F7:F8"/>
    <mergeCell ref="P7:P8"/>
    <mergeCell ref="Q7:Q8"/>
  </mergeCells>
  <dataValidations count="2">
    <dataValidation type="list" allowBlank="1" showInputMessage="1" showErrorMessage="1" sqref="G9:G23 G25:G26 G28:G35">
      <formula1>$B$2:$B$7</formula1>
    </dataValidation>
    <dataValidation type="list" allowBlank="1" showInputMessage="1" showErrorMessage="1" sqref="F9:F23 F25:F26 F28:F35">
      <formula1>$B$2:$B$5</formula1>
    </dataValidation>
  </dataValidations>
  <printOptions/>
  <pageMargins left="0.7480314960629921" right="0.7480314960629921" top="1.4960629921259843" bottom="0.984251968503937" header="0.5118110236220472" footer="0.5118110236220472"/>
  <pageSetup horizontalDpi="600" verticalDpi="600" orientation="landscape" scale="65" r:id="rId2"/>
  <headerFooter alignWithMargins="0">
    <oddHeader>&amp;L&amp;G&amp;C&amp;"Helvetica,Regular"&amp;8Attachment AP&amp;R&amp;"Helvetica,Regular"&amp;8Hydro Ottawa Limited
EB-2011-0054
Exhibit H6
Tab 2
Schedule 1
Attachment AP
Filed: 2011-06-17
Page &amp;P of &amp;N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R47"/>
  <sheetViews>
    <sheetView showGridLines="0" tabSelected="1" view="pageLayout" workbookViewId="0" topLeftCell="A24">
      <selection activeCell="D27" sqref="D27"/>
    </sheetView>
  </sheetViews>
  <sheetFormatPr defaultColWidth="9.140625" defaultRowHeight="12.75"/>
  <cols>
    <col min="1" max="1" width="2.7109375" style="1" customWidth="1"/>
    <col min="2" max="2" width="0.9921875" style="1" customWidth="1"/>
    <col min="3" max="3" width="1.28515625" style="1" customWidth="1"/>
    <col min="4" max="4" width="26.57421875" style="1" customWidth="1"/>
    <col min="5" max="5" width="1.28515625" style="1" customWidth="1"/>
    <col min="6" max="6" width="11.28125" style="1" customWidth="1"/>
    <col min="7" max="7" width="1.28515625" style="1" customWidth="1"/>
    <col min="8" max="8" width="12.28125" style="1" customWidth="1"/>
    <col min="9" max="9" width="8.57421875" style="1" customWidth="1"/>
    <col min="10" max="10" width="9.7109375" style="1" customWidth="1"/>
    <col min="11" max="11" width="2.8515625" style="1" customWidth="1"/>
    <col min="12" max="12" width="12.140625" style="1" customWidth="1"/>
    <col min="13" max="13" width="8.57421875" style="1" customWidth="1"/>
    <col min="14" max="14" width="9.7109375" style="1" customWidth="1"/>
    <col min="15" max="15" width="2.8515625" style="1" customWidth="1"/>
    <col min="16" max="16" width="10.421875" style="1" customWidth="1"/>
    <col min="17" max="17" width="8.7109375" style="1" customWidth="1"/>
    <col min="18" max="18" width="3.8515625" style="1" customWidth="1"/>
    <col min="19" max="16384" width="9.140625" style="1" customWidth="1"/>
  </cols>
  <sheetData>
    <row r="1" spans="14:18" ht="7.5" customHeight="1">
      <c r="N1"/>
      <c r="O1"/>
      <c r="P1"/>
      <c r="Q1"/>
      <c r="R1"/>
    </row>
    <row r="2" spans="2:17" ht="15.75">
      <c r="B2" s="2" t="s">
        <v>0</v>
      </c>
      <c r="D2" s="3" t="s">
        <v>1</v>
      </c>
      <c r="F2" s="82" t="s">
        <v>48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2:17" ht="7.5" customHeight="1">
      <c r="B3" s="2"/>
      <c r="D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9" ht="12.75">
      <c r="B4" s="2" t="s">
        <v>2</v>
      </c>
      <c r="F4" s="6" t="s">
        <v>3</v>
      </c>
      <c r="G4" s="6"/>
      <c r="H4" s="7">
        <v>150</v>
      </c>
      <c r="I4" s="6" t="s">
        <v>4</v>
      </c>
    </row>
    <row r="5" ht="10.5" customHeight="1">
      <c r="B5" s="2" t="s">
        <v>5</v>
      </c>
    </row>
    <row r="6" spans="2:17" ht="12.75">
      <c r="B6" s="8"/>
      <c r="F6" s="9"/>
      <c r="G6" s="9"/>
      <c r="H6" s="83" t="s">
        <v>6</v>
      </c>
      <c r="I6" s="84"/>
      <c r="J6" s="85"/>
      <c r="L6" s="83" t="s">
        <v>7</v>
      </c>
      <c r="M6" s="84"/>
      <c r="N6" s="85"/>
      <c r="P6" s="83" t="s">
        <v>8</v>
      </c>
      <c r="Q6" s="85"/>
    </row>
    <row r="7" spans="2:17" ht="12.75">
      <c r="B7" s="8"/>
      <c r="F7" s="86" t="s">
        <v>9</v>
      </c>
      <c r="G7" s="10"/>
      <c r="H7" s="11" t="s">
        <v>10</v>
      </c>
      <c r="I7" s="11" t="s">
        <v>11</v>
      </c>
      <c r="J7" s="12" t="s">
        <v>12</v>
      </c>
      <c r="L7" s="11" t="s">
        <v>10</v>
      </c>
      <c r="M7" s="13" t="s">
        <v>11</v>
      </c>
      <c r="N7" s="12" t="s">
        <v>12</v>
      </c>
      <c r="P7" s="88" t="s">
        <v>13</v>
      </c>
      <c r="Q7" s="90" t="s">
        <v>14</v>
      </c>
    </row>
    <row r="8" spans="2:17" ht="12.75">
      <c r="B8" s="8"/>
      <c r="F8" s="87"/>
      <c r="G8" s="10"/>
      <c r="H8" s="14" t="s">
        <v>15</v>
      </c>
      <c r="I8" s="14"/>
      <c r="J8" s="15" t="s">
        <v>15</v>
      </c>
      <c r="L8" s="14" t="s">
        <v>15</v>
      </c>
      <c r="M8" s="15"/>
      <c r="N8" s="15" t="s">
        <v>15</v>
      </c>
      <c r="P8" s="89"/>
      <c r="Q8" s="91"/>
    </row>
    <row r="9" spans="4:17" ht="12.75">
      <c r="D9" s="16" t="s">
        <v>16</v>
      </c>
      <c r="E9" s="16"/>
      <c r="F9" s="17" t="s">
        <v>0</v>
      </c>
      <c r="G9" s="18"/>
      <c r="H9" s="70">
        <v>4.04</v>
      </c>
      <c r="I9" s="20">
        <v>1</v>
      </c>
      <c r="J9" s="21">
        <f aca="true" t="shared" si="0" ref="J9:J23">I9*H9</f>
        <v>4.04</v>
      </c>
      <c r="K9" s="16"/>
      <c r="L9" s="70">
        <v>3.92</v>
      </c>
      <c r="M9" s="22">
        <v>1</v>
      </c>
      <c r="N9" s="21">
        <f aca="true" t="shared" si="1" ref="N9:N23">M9*L9</f>
        <v>3.92</v>
      </c>
      <c r="O9" s="16"/>
      <c r="P9" s="23">
        <f aca="true" t="shared" si="2" ref="P9:P38">N9-J9</f>
        <v>-0.1200000000000001</v>
      </c>
      <c r="Q9" s="24">
        <f aca="true" t="shared" si="3" ref="Q9:Q38">IF((J9)=0,"",(P9/J9))</f>
        <v>-0.02970297029702973</v>
      </c>
    </row>
    <row r="10" spans="4:17" ht="12.75">
      <c r="D10" s="16" t="s">
        <v>17</v>
      </c>
      <c r="E10" s="16"/>
      <c r="F10" s="17" t="s">
        <v>0</v>
      </c>
      <c r="G10" s="18"/>
      <c r="H10" s="70">
        <v>0</v>
      </c>
      <c r="I10" s="20">
        <v>1</v>
      </c>
      <c r="J10" s="21">
        <f t="shared" si="0"/>
        <v>0</v>
      </c>
      <c r="K10" s="16"/>
      <c r="L10" s="19"/>
      <c r="M10" s="22">
        <v>1</v>
      </c>
      <c r="N10" s="21">
        <f t="shared" si="1"/>
        <v>0</v>
      </c>
      <c r="O10" s="16"/>
      <c r="P10" s="23">
        <f t="shared" si="2"/>
        <v>0</v>
      </c>
      <c r="Q10" s="24">
        <f t="shared" si="3"/>
      </c>
    </row>
    <row r="11" spans="4:17" ht="12.75">
      <c r="D11" s="16" t="s">
        <v>18</v>
      </c>
      <c r="E11" s="16"/>
      <c r="F11" s="17" t="s">
        <v>0</v>
      </c>
      <c r="G11" s="18"/>
      <c r="H11" s="70">
        <v>0.11</v>
      </c>
      <c r="I11" s="20">
        <v>1</v>
      </c>
      <c r="J11" s="21">
        <f t="shared" si="0"/>
        <v>0.11</v>
      </c>
      <c r="K11" s="16"/>
      <c r="L11" s="19"/>
      <c r="M11" s="22">
        <v>1</v>
      </c>
      <c r="N11" s="21">
        <f t="shared" si="1"/>
        <v>0</v>
      </c>
      <c r="O11" s="16"/>
      <c r="P11" s="23">
        <f t="shared" si="2"/>
        <v>-0.11</v>
      </c>
      <c r="Q11" s="24">
        <f t="shared" si="3"/>
        <v>-1</v>
      </c>
    </row>
    <row r="12" spans="4:17" ht="12.75">
      <c r="D12" s="16" t="s">
        <v>19</v>
      </c>
      <c r="E12" s="16"/>
      <c r="F12" s="17"/>
      <c r="G12" s="18"/>
      <c r="H12" s="19"/>
      <c r="I12" s="20">
        <v>1</v>
      </c>
      <c r="J12" s="21">
        <f t="shared" si="0"/>
        <v>0</v>
      </c>
      <c r="K12" s="16"/>
      <c r="L12" s="19"/>
      <c r="M12" s="22">
        <v>1</v>
      </c>
      <c r="N12" s="21">
        <f t="shared" si="1"/>
        <v>0</v>
      </c>
      <c r="O12" s="16"/>
      <c r="P12" s="23">
        <f t="shared" si="2"/>
        <v>0</v>
      </c>
      <c r="Q12" s="24">
        <f t="shared" si="3"/>
      </c>
    </row>
    <row r="13" spans="4:17" ht="12.75">
      <c r="D13" s="16" t="s">
        <v>20</v>
      </c>
      <c r="E13" s="16"/>
      <c r="F13" s="17" t="s">
        <v>2</v>
      </c>
      <c r="G13" s="18"/>
      <c r="H13" s="19">
        <v>0.02</v>
      </c>
      <c r="I13" s="20">
        <f>H4</f>
        <v>150</v>
      </c>
      <c r="J13" s="21">
        <f t="shared" si="0"/>
        <v>3</v>
      </c>
      <c r="K13" s="16"/>
      <c r="L13" s="19">
        <v>0.0193</v>
      </c>
      <c r="M13" s="22">
        <f>H4</f>
        <v>150</v>
      </c>
      <c r="N13" s="21">
        <f t="shared" si="1"/>
        <v>2.895</v>
      </c>
      <c r="O13" s="16"/>
      <c r="P13" s="23">
        <f t="shared" si="2"/>
        <v>-0.10499999999999998</v>
      </c>
      <c r="Q13" s="24">
        <f t="shared" si="3"/>
        <v>-0.034999999999999996</v>
      </c>
    </row>
    <row r="14" spans="4:17" ht="12.75">
      <c r="D14" s="16" t="s">
        <v>21</v>
      </c>
      <c r="E14" s="16"/>
      <c r="F14" s="17" t="s">
        <v>2</v>
      </c>
      <c r="G14" s="18"/>
      <c r="H14" s="19">
        <v>0.0002</v>
      </c>
      <c r="I14" s="20">
        <f>I25</f>
        <v>155.16</v>
      </c>
      <c r="J14" s="21">
        <f t="shared" si="0"/>
        <v>0.031032</v>
      </c>
      <c r="K14" s="16"/>
      <c r="L14" s="71">
        <v>6E-05</v>
      </c>
      <c r="M14" s="22">
        <f>M25</f>
        <v>155.37</v>
      </c>
      <c r="N14" s="21">
        <f t="shared" si="1"/>
        <v>0.009322200000000001</v>
      </c>
      <c r="O14" s="16"/>
      <c r="P14" s="23">
        <f t="shared" si="2"/>
        <v>-0.0217098</v>
      </c>
      <c r="Q14" s="24">
        <f t="shared" si="3"/>
        <v>-0.6995939675174014</v>
      </c>
    </row>
    <row r="15" spans="4:17" ht="12.75">
      <c r="D15" s="16" t="s">
        <v>22</v>
      </c>
      <c r="E15" s="16"/>
      <c r="F15" s="17" t="s">
        <v>2</v>
      </c>
      <c r="G15" s="18"/>
      <c r="H15" s="19">
        <v>-0.0003</v>
      </c>
      <c r="I15" s="20">
        <f>I13</f>
        <v>150</v>
      </c>
      <c r="J15" s="21">
        <f t="shared" si="0"/>
        <v>-0.045</v>
      </c>
      <c r="K15" s="16"/>
      <c r="L15" s="19"/>
      <c r="M15" s="22">
        <f>M13</f>
        <v>150</v>
      </c>
      <c r="N15" s="21">
        <f t="shared" si="1"/>
        <v>0</v>
      </c>
      <c r="O15" s="16"/>
      <c r="P15" s="23">
        <f t="shared" si="2"/>
        <v>0.045</v>
      </c>
      <c r="Q15" s="24">
        <f t="shared" si="3"/>
        <v>-1</v>
      </c>
    </row>
    <row r="16" spans="4:17" ht="12.75">
      <c r="D16" s="16" t="s">
        <v>23</v>
      </c>
      <c r="E16" s="16"/>
      <c r="F16" s="17"/>
      <c r="G16" s="18"/>
      <c r="H16" s="19"/>
      <c r="I16" s="20">
        <f>I15</f>
        <v>150</v>
      </c>
      <c r="J16" s="21">
        <f t="shared" si="0"/>
        <v>0</v>
      </c>
      <c r="K16" s="16"/>
      <c r="L16" s="19"/>
      <c r="M16" s="22">
        <f>M15</f>
        <v>150</v>
      </c>
      <c r="N16" s="21">
        <f t="shared" si="1"/>
        <v>0</v>
      </c>
      <c r="O16" s="16"/>
      <c r="P16" s="23">
        <f t="shared" si="2"/>
        <v>0</v>
      </c>
      <c r="Q16" s="24">
        <f t="shared" si="3"/>
      </c>
    </row>
    <row r="17" spans="4:17" ht="12.75">
      <c r="D17" s="16" t="s">
        <v>24</v>
      </c>
      <c r="E17" s="16"/>
      <c r="F17" s="17"/>
      <c r="G17" s="18"/>
      <c r="H17" s="19"/>
      <c r="I17" s="20">
        <f>I16</f>
        <v>150</v>
      </c>
      <c r="J17" s="21">
        <f t="shared" si="0"/>
        <v>0</v>
      </c>
      <c r="K17" s="16"/>
      <c r="L17" s="19"/>
      <c r="M17" s="22">
        <f>M16</f>
        <v>150</v>
      </c>
      <c r="N17" s="21">
        <f t="shared" si="1"/>
        <v>0</v>
      </c>
      <c r="O17" s="16"/>
      <c r="P17" s="23">
        <f t="shared" si="2"/>
        <v>0</v>
      </c>
      <c r="Q17" s="24">
        <f t="shared" si="3"/>
      </c>
    </row>
    <row r="18" spans="4:17" ht="12.75">
      <c r="D18" s="16" t="s">
        <v>25</v>
      </c>
      <c r="E18" s="16"/>
      <c r="F18" s="17" t="s">
        <v>2</v>
      </c>
      <c r="G18" s="18"/>
      <c r="H18" s="19"/>
      <c r="I18" s="20">
        <f>I17</f>
        <v>150</v>
      </c>
      <c r="J18" s="21">
        <f t="shared" si="0"/>
        <v>0</v>
      </c>
      <c r="K18" s="16"/>
      <c r="L18" s="19"/>
      <c r="M18" s="22">
        <f>M17</f>
        <v>150</v>
      </c>
      <c r="N18" s="21">
        <f t="shared" si="1"/>
        <v>0</v>
      </c>
      <c r="O18" s="16"/>
      <c r="P18" s="23">
        <f t="shared" si="2"/>
        <v>0</v>
      </c>
      <c r="Q18" s="24">
        <f t="shared" si="3"/>
      </c>
    </row>
    <row r="19" spans="4:17" ht="25.5">
      <c r="D19" s="25" t="s">
        <v>26</v>
      </c>
      <c r="E19" s="16"/>
      <c r="F19" s="17" t="s">
        <v>2</v>
      </c>
      <c r="G19" s="18"/>
      <c r="H19" s="19"/>
      <c r="I19" s="20">
        <f>I18</f>
        <v>150</v>
      </c>
      <c r="J19" s="21">
        <f t="shared" si="0"/>
        <v>0</v>
      </c>
      <c r="K19" s="16"/>
      <c r="L19" s="19">
        <v>-0.0027</v>
      </c>
      <c r="M19" s="22">
        <f>M25</f>
        <v>155.37</v>
      </c>
      <c r="N19" s="21">
        <f t="shared" si="1"/>
        <v>-0.419499</v>
      </c>
      <c r="O19" s="16"/>
      <c r="P19" s="23">
        <f t="shared" si="2"/>
        <v>-0.419499</v>
      </c>
      <c r="Q19" s="24">
        <f t="shared" si="3"/>
      </c>
    </row>
    <row r="20" spans="4:17" ht="12.75">
      <c r="D20" s="26"/>
      <c r="E20" s="16"/>
      <c r="F20" s="17"/>
      <c r="G20" s="18"/>
      <c r="H20" s="19"/>
      <c r="I20" s="27"/>
      <c r="J20" s="21">
        <f t="shared" si="0"/>
        <v>0</v>
      </c>
      <c r="K20" s="16"/>
      <c r="L20" s="19"/>
      <c r="M20" s="28"/>
      <c r="N20" s="21">
        <f t="shared" si="1"/>
        <v>0</v>
      </c>
      <c r="O20" s="16"/>
      <c r="P20" s="23">
        <f t="shared" si="2"/>
        <v>0</v>
      </c>
      <c r="Q20" s="24">
        <f t="shared" si="3"/>
      </c>
    </row>
    <row r="21" spans="4:17" ht="12.75">
      <c r="D21" s="26"/>
      <c r="E21" s="16"/>
      <c r="F21" s="17"/>
      <c r="G21" s="18"/>
      <c r="H21" s="19"/>
      <c r="I21" s="27"/>
      <c r="J21" s="21">
        <f t="shared" si="0"/>
        <v>0</v>
      </c>
      <c r="K21" s="16"/>
      <c r="L21" s="19"/>
      <c r="M21" s="28"/>
      <c r="N21" s="21">
        <f t="shared" si="1"/>
        <v>0</v>
      </c>
      <c r="O21" s="16"/>
      <c r="P21" s="23">
        <f t="shared" si="2"/>
        <v>0</v>
      </c>
      <c r="Q21" s="24">
        <f t="shared" si="3"/>
      </c>
    </row>
    <row r="22" spans="4:17" ht="12.75">
      <c r="D22" s="26"/>
      <c r="E22" s="16"/>
      <c r="F22" s="17"/>
      <c r="G22" s="18"/>
      <c r="H22" s="19"/>
      <c r="I22" s="27"/>
      <c r="J22" s="21">
        <f t="shared" si="0"/>
        <v>0</v>
      </c>
      <c r="K22" s="16"/>
      <c r="L22" s="19"/>
      <c r="M22" s="28"/>
      <c r="N22" s="21">
        <f t="shared" si="1"/>
        <v>0</v>
      </c>
      <c r="O22" s="16"/>
      <c r="P22" s="23">
        <f t="shared" si="2"/>
        <v>0</v>
      </c>
      <c r="Q22" s="24">
        <f t="shared" si="3"/>
      </c>
    </row>
    <row r="23" spans="4:17" ht="13.5" thickBot="1">
      <c r="D23" s="26"/>
      <c r="E23" s="16"/>
      <c r="F23" s="17"/>
      <c r="G23" s="18"/>
      <c r="H23" s="19"/>
      <c r="I23" s="27"/>
      <c r="J23" s="21">
        <f t="shared" si="0"/>
        <v>0</v>
      </c>
      <c r="K23" s="16"/>
      <c r="L23" s="19"/>
      <c r="M23" s="28"/>
      <c r="N23" s="21">
        <f t="shared" si="1"/>
        <v>0</v>
      </c>
      <c r="O23" s="16"/>
      <c r="P23" s="23">
        <f t="shared" si="2"/>
        <v>0</v>
      </c>
      <c r="Q23" s="24">
        <f t="shared" si="3"/>
      </c>
    </row>
    <row r="24" spans="4:17" ht="13.5" thickBot="1">
      <c r="D24" s="6" t="s">
        <v>27</v>
      </c>
      <c r="G24" s="29"/>
      <c r="H24" s="30"/>
      <c r="I24" s="31"/>
      <c r="J24" s="32">
        <f>SUM(J9:J23)</f>
        <v>7.136032</v>
      </c>
      <c r="L24" s="30"/>
      <c r="M24" s="33"/>
      <c r="N24" s="32">
        <f>SUM(N9:N23)</f>
        <v>6.404823199999999</v>
      </c>
      <c r="P24" s="34">
        <f t="shared" si="2"/>
        <v>-0.731208800000001</v>
      </c>
      <c r="Q24" s="35">
        <f t="shared" si="3"/>
        <v>-0.10246714140295349</v>
      </c>
    </row>
    <row r="25" spans="4:17" ht="12.75">
      <c r="D25" s="36" t="s">
        <v>28</v>
      </c>
      <c r="E25" s="36"/>
      <c r="F25" s="37" t="s">
        <v>2</v>
      </c>
      <c r="G25" s="38"/>
      <c r="H25" s="39">
        <v>0.006</v>
      </c>
      <c r="I25" s="40">
        <f>H4*(1+H40)</f>
        <v>155.16</v>
      </c>
      <c r="J25" s="41">
        <f>I25*H25</f>
        <v>0.93096</v>
      </c>
      <c r="K25" s="36"/>
      <c r="L25" s="39">
        <v>0.006</v>
      </c>
      <c r="M25" s="42">
        <f>H4*(1+L40)</f>
        <v>155.37</v>
      </c>
      <c r="N25" s="41">
        <f>M25*L25</f>
        <v>0.93222</v>
      </c>
      <c r="O25" s="36"/>
      <c r="P25" s="43">
        <f t="shared" si="2"/>
        <v>0.0012600000000000389</v>
      </c>
      <c r="Q25" s="44">
        <f t="shared" si="3"/>
        <v>0.001353441608662068</v>
      </c>
    </row>
    <row r="26" spans="4:17" ht="26.25" thickBot="1">
      <c r="D26" s="45" t="s">
        <v>29</v>
      </c>
      <c r="E26" s="36"/>
      <c r="F26" s="37" t="s">
        <v>2</v>
      </c>
      <c r="G26" s="38"/>
      <c r="H26" s="39">
        <v>0.0039</v>
      </c>
      <c r="I26" s="40">
        <f>I25</f>
        <v>155.16</v>
      </c>
      <c r="J26" s="41">
        <f>I26*H26</f>
        <v>0.605124</v>
      </c>
      <c r="K26" s="36"/>
      <c r="L26" s="39">
        <v>0.0039</v>
      </c>
      <c r="M26" s="42">
        <f>M25</f>
        <v>155.37</v>
      </c>
      <c r="N26" s="41">
        <f>M26*L26</f>
        <v>0.605943</v>
      </c>
      <c r="O26" s="36"/>
      <c r="P26" s="43">
        <f t="shared" si="2"/>
        <v>0.0008190000000000142</v>
      </c>
      <c r="Q26" s="44">
        <f t="shared" si="3"/>
        <v>0.0013534416086620497</v>
      </c>
    </row>
    <row r="27" spans="4:17" ht="26.25" thickBot="1">
      <c r="D27" s="46" t="s">
        <v>30</v>
      </c>
      <c r="E27" s="16"/>
      <c r="F27" s="16"/>
      <c r="G27" s="18"/>
      <c r="H27" s="47"/>
      <c r="I27" s="48"/>
      <c r="J27" s="49">
        <f>SUM(J24:J26)</f>
        <v>8.672116</v>
      </c>
      <c r="K27" s="50"/>
      <c r="L27" s="51"/>
      <c r="M27" s="52"/>
      <c r="N27" s="49">
        <f>SUM(N24:N26)</f>
        <v>7.942986199999999</v>
      </c>
      <c r="O27" s="50"/>
      <c r="P27" s="53">
        <f t="shared" si="2"/>
        <v>-0.7291298000000017</v>
      </c>
      <c r="Q27" s="54">
        <f t="shared" si="3"/>
        <v>-0.08407749619585365</v>
      </c>
    </row>
    <row r="28" spans="4:17" ht="25.5">
      <c r="D28" s="25" t="s">
        <v>31</v>
      </c>
      <c r="E28" s="16"/>
      <c r="F28" s="17" t="s">
        <v>2</v>
      </c>
      <c r="G28" s="18"/>
      <c r="H28" s="19">
        <v>0.0052</v>
      </c>
      <c r="I28" s="20">
        <f>I26</f>
        <v>155.16</v>
      </c>
      <c r="J28" s="21">
        <f aca="true" t="shared" si="4" ref="J28:J35">I28*H28</f>
        <v>0.806832</v>
      </c>
      <c r="K28" s="16"/>
      <c r="L28" s="19">
        <v>0.0052</v>
      </c>
      <c r="M28" s="22">
        <f>M26</f>
        <v>155.37</v>
      </c>
      <c r="N28" s="21">
        <f aca="true" t="shared" si="5" ref="N28:N35">M28*L28</f>
        <v>0.807924</v>
      </c>
      <c r="O28" s="16"/>
      <c r="P28" s="23">
        <f t="shared" si="2"/>
        <v>0.0010919999999999819</v>
      </c>
      <c r="Q28" s="24">
        <f t="shared" si="3"/>
        <v>0.0013534416086620038</v>
      </c>
    </row>
    <row r="29" spans="4:17" ht="25.5">
      <c r="D29" s="25" t="s">
        <v>32</v>
      </c>
      <c r="E29" s="16"/>
      <c r="F29" s="17" t="s">
        <v>2</v>
      </c>
      <c r="G29" s="18"/>
      <c r="H29" s="19">
        <v>0.0013</v>
      </c>
      <c r="I29" s="20">
        <f>I26</f>
        <v>155.16</v>
      </c>
      <c r="J29" s="21">
        <f t="shared" si="4"/>
        <v>0.201708</v>
      </c>
      <c r="K29" s="16"/>
      <c r="L29" s="19">
        <v>0.0013</v>
      </c>
      <c r="M29" s="22">
        <f>M26</f>
        <v>155.37</v>
      </c>
      <c r="N29" s="21">
        <f t="shared" si="5"/>
        <v>0.201981</v>
      </c>
      <c r="O29" s="16"/>
      <c r="P29" s="23">
        <f t="shared" si="2"/>
        <v>0.00027299999999999547</v>
      </c>
      <c r="Q29" s="24">
        <f t="shared" si="3"/>
        <v>0.0013534416086620038</v>
      </c>
    </row>
    <row r="30" spans="4:17" ht="12.75">
      <c r="D30" s="25" t="s">
        <v>33</v>
      </c>
      <c r="E30" s="16"/>
      <c r="F30" s="17"/>
      <c r="G30" s="18"/>
      <c r="H30" s="55"/>
      <c r="I30" s="20">
        <f>I26</f>
        <v>155.16</v>
      </c>
      <c r="J30" s="21">
        <f t="shared" si="4"/>
        <v>0</v>
      </c>
      <c r="K30" s="16"/>
      <c r="L30" s="55"/>
      <c r="M30" s="22">
        <f>M26</f>
        <v>155.37</v>
      </c>
      <c r="N30" s="21">
        <f t="shared" si="5"/>
        <v>0</v>
      </c>
      <c r="O30" s="16"/>
      <c r="P30" s="23">
        <f t="shared" si="2"/>
        <v>0</v>
      </c>
      <c r="Q30" s="24">
        <f t="shared" si="3"/>
      </c>
    </row>
    <row r="31" spans="4:17" ht="12.75">
      <c r="D31" s="16" t="s">
        <v>34</v>
      </c>
      <c r="E31" s="16"/>
      <c r="F31" s="17" t="s">
        <v>0</v>
      </c>
      <c r="G31" s="18"/>
      <c r="H31" s="19">
        <v>0.25</v>
      </c>
      <c r="I31" s="20">
        <v>1</v>
      </c>
      <c r="J31" s="21">
        <f t="shared" si="4"/>
        <v>0.25</v>
      </c>
      <c r="K31" s="16"/>
      <c r="L31" s="19">
        <v>0.25</v>
      </c>
      <c r="M31" s="22">
        <v>1</v>
      </c>
      <c r="N31" s="21">
        <f t="shared" si="5"/>
        <v>0.25</v>
      </c>
      <c r="O31" s="16"/>
      <c r="P31" s="23">
        <f t="shared" si="2"/>
        <v>0</v>
      </c>
      <c r="Q31" s="24">
        <f t="shared" si="3"/>
        <v>0</v>
      </c>
    </row>
    <row r="32" spans="4:17" ht="12.75">
      <c r="D32" s="16" t="s">
        <v>35</v>
      </c>
      <c r="E32" s="16"/>
      <c r="F32" s="17" t="s">
        <v>2</v>
      </c>
      <c r="G32" s="18"/>
      <c r="H32" s="19">
        <v>0.00694</v>
      </c>
      <c r="I32" s="20">
        <f>I19</f>
        <v>150</v>
      </c>
      <c r="J32" s="21">
        <f t="shared" si="4"/>
        <v>1.041</v>
      </c>
      <c r="K32" s="16"/>
      <c r="L32" s="19">
        <v>0.00694</v>
      </c>
      <c r="M32" s="22">
        <f>M19</f>
        <v>155.37</v>
      </c>
      <c r="N32" s="21">
        <f t="shared" si="5"/>
        <v>1.0782678</v>
      </c>
      <c r="O32" s="16"/>
      <c r="P32" s="23">
        <f t="shared" si="2"/>
        <v>0.037267800000000184</v>
      </c>
      <c r="Q32" s="24">
        <f t="shared" si="3"/>
        <v>0.03580000000000018</v>
      </c>
    </row>
    <row r="33" spans="4:17" ht="12.75">
      <c r="D33" s="16" t="s">
        <v>36</v>
      </c>
      <c r="E33" s="16"/>
      <c r="F33" s="17" t="s">
        <v>2</v>
      </c>
      <c r="G33" s="18"/>
      <c r="H33" s="19">
        <v>0.068</v>
      </c>
      <c r="I33" s="20">
        <f>I30</f>
        <v>155.16</v>
      </c>
      <c r="J33" s="21">
        <f t="shared" si="4"/>
        <v>10.550880000000001</v>
      </c>
      <c r="K33" s="16"/>
      <c r="L33" s="19">
        <v>0.068</v>
      </c>
      <c r="M33" s="22">
        <f>M30</f>
        <v>155.37</v>
      </c>
      <c r="N33" s="21">
        <f t="shared" si="5"/>
        <v>10.56516</v>
      </c>
      <c r="O33" s="16"/>
      <c r="P33" s="23">
        <f t="shared" si="2"/>
        <v>0.014279999999999404</v>
      </c>
      <c r="Q33" s="24">
        <f t="shared" si="3"/>
        <v>0.0013534416086619697</v>
      </c>
    </row>
    <row r="34" spans="4:17" ht="12.75">
      <c r="D34" s="56"/>
      <c r="E34" s="16"/>
      <c r="F34" s="17"/>
      <c r="G34" s="18"/>
      <c r="H34" s="19"/>
      <c r="I34" s="57"/>
      <c r="J34" s="21">
        <f t="shared" si="4"/>
        <v>0</v>
      </c>
      <c r="K34" s="16"/>
      <c r="L34" s="19"/>
      <c r="M34" s="58"/>
      <c r="N34" s="21">
        <f t="shared" si="5"/>
        <v>0</v>
      </c>
      <c r="O34" s="16"/>
      <c r="P34" s="23">
        <f t="shared" si="2"/>
        <v>0</v>
      </c>
      <c r="Q34" s="24">
        <f t="shared" si="3"/>
      </c>
    </row>
    <row r="35" spans="4:17" ht="13.5" thickBot="1">
      <c r="D35" s="26"/>
      <c r="E35" s="16"/>
      <c r="F35" s="17"/>
      <c r="G35" s="18"/>
      <c r="H35" s="19"/>
      <c r="I35" s="27"/>
      <c r="J35" s="21">
        <f t="shared" si="4"/>
        <v>0</v>
      </c>
      <c r="K35" s="16"/>
      <c r="L35" s="19"/>
      <c r="M35" s="28"/>
      <c r="N35" s="21">
        <f t="shared" si="5"/>
        <v>0</v>
      </c>
      <c r="O35" s="16"/>
      <c r="P35" s="23">
        <f t="shared" si="2"/>
        <v>0</v>
      </c>
      <c r="Q35" s="24">
        <f t="shared" si="3"/>
      </c>
    </row>
    <row r="36" spans="4:17" ht="13.5" thickBot="1">
      <c r="D36" s="59" t="s">
        <v>37</v>
      </c>
      <c r="E36" s="16"/>
      <c r="F36" s="16"/>
      <c r="G36" s="16"/>
      <c r="H36" s="60"/>
      <c r="I36" s="61"/>
      <c r="J36" s="49">
        <f>SUM(J27:J35)</f>
        <v>21.522536000000002</v>
      </c>
      <c r="K36" s="50"/>
      <c r="L36" s="62"/>
      <c r="M36" s="63"/>
      <c r="N36" s="49">
        <f>SUM(N27:N35)</f>
        <v>20.846319</v>
      </c>
      <c r="O36" s="50"/>
      <c r="P36" s="53">
        <f t="shared" si="2"/>
        <v>-0.6762170000000012</v>
      </c>
      <c r="Q36" s="54">
        <f t="shared" si="3"/>
        <v>-0.03141902050947905</v>
      </c>
    </row>
    <row r="37" spans="4:17" ht="13.5" thickBot="1">
      <c r="D37" s="18" t="s">
        <v>38</v>
      </c>
      <c r="E37" s="16"/>
      <c r="F37" s="16"/>
      <c r="G37" s="16"/>
      <c r="H37" s="64">
        <v>0.13</v>
      </c>
      <c r="I37" s="65"/>
      <c r="J37" s="66">
        <f>J36*H37</f>
        <v>2.79792968</v>
      </c>
      <c r="K37" s="16"/>
      <c r="L37" s="64">
        <v>0.13</v>
      </c>
      <c r="M37" s="67"/>
      <c r="N37" s="66">
        <f>N36*L37</f>
        <v>2.71002147</v>
      </c>
      <c r="O37" s="16"/>
      <c r="P37" s="23">
        <f t="shared" si="2"/>
        <v>-0.08790821000000015</v>
      </c>
      <c r="Q37" s="24">
        <f t="shared" si="3"/>
        <v>-0.03141902050947905</v>
      </c>
    </row>
    <row r="38" spans="4:17" ht="26.25" thickBot="1">
      <c r="D38" s="46" t="s">
        <v>39</v>
      </c>
      <c r="E38" s="16"/>
      <c r="F38" s="16"/>
      <c r="G38" s="16"/>
      <c r="H38" s="47"/>
      <c r="I38" s="48"/>
      <c r="J38" s="49">
        <f>ROUND(SUM(J36:J37),2)</f>
        <v>24.32</v>
      </c>
      <c r="K38" s="50"/>
      <c r="L38" s="51"/>
      <c r="M38" s="52"/>
      <c r="N38" s="49">
        <f>ROUND(SUM(N36:N37),2)</f>
        <v>23.56</v>
      </c>
      <c r="O38" s="50"/>
      <c r="P38" s="53">
        <f t="shared" si="2"/>
        <v>-0.7600000000000016</v>
      </c>
      <c r="Q38" s="54">
        <f t="shared" si="3"/>
        <v>-0.03125000000000006</v>
      </c>
    </row>
    <row r="39" ht="10.5" customHeight="1"/>
    <row r="40" spans="4:12" ht="12.75">
      <c r="D40" s="6" t="s">
        <v>40</v>
      </c>
      <c r="H40" s="68">
        <v>0.0344</v>
      </c>
      <c r="L40" s="68">
        <v>0.0358</v>
      </c>
    </row>
    <row r="41" ht="10.5" customHeight="1"/>
    <row r="42" ht="12.75">
      <c r="B42" s="6" t="s">
        <v>41</v>
      </c>
    </row>
    <row r="43" spans="2:17" ht="12.75"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5"/>
    </row>
    <row r="44" spans="2:17" ht="12.75"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8"/>
    </row>
    <row r="45" spans="2:17" ht="12.75">
      <c r="B45" s="76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8"/>
    </row>
    <row r="46" spans="2:17" ht="12.75"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8"/>
    </row>
    <row r="47" spans="2:17" ht="12.75">
      <c r="B47" s="79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1"/>
    </row>
  </sheetData>
  <sheetProtection selectLockedCells="1"/>
  <mergeCells count="8">
    <mergeCell ref="B43:Q47"/>
    <mergeCell ref="F2:Q2"/>
    <mergeCell ref="H6:J6"/>
    <mergeCell ref="L6:N6"/>
    <mergeCell ref="P6:Q6"/>
    <mergeCell ref="F7:F8"/>
    <mergeCell ref="P7:P8"/>
    <mergeCell ref="Q7:Q8"/>
  </mergeCells>
  <dataValidations count="2">
    <dataValidation type="list" allowBlank="1" showInputMessage="1" showErrorMessage="1" sqref="F9:F23 F25:F26 F28:F35">
      <formula1>$B$2:$B$5</formula1>
    </dataValidation>
    <dataValidation type="list" allowBlank="1" showInputMessage="1" showErrorMessage="1" sqref="G9:G23 G25:G26 G28:G35">
      <formula1>$B$2:$B$7</formula1>
    </dataValidation>
  </dataValidations>
  <printOptions/>
  <pageMargins left="0.7480314960629921" right="0.7480314960629921" top="1.4960629921259843" bottom="0.984251968503937" header="0.5118110236220472" footer="0.5118110236220472"/>
  <pageSetup horizontalDpi="600" verticalDpi="600" orientation="landscape" scale="65" r:id="rId2"/>
  <headerFooter alignWithMargins="0">
    <oddHeader>&amp;L&amp;G&amp;C&amp;"Helvetica,Regular"&amp;8Attachment AP&amp;R&amp;"Helvetica,Regular"&amp;8Hydro Ottawa Limited
EB-2011-0054
Exhibit H6
Tab 2
Schedule 1
Attachment AP
Filed: 2011-06-17
Page &amp;P of &amp;N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 Ottawa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janes</dc:creator>
  <cp:keywords/>
  <dc:description/>
  <cp:lastModifiedBy>serraoje</cp:lastModifiedBy>
  <cp:lastPrinted>2011-06-13T18:47:15Z</cp:lastPrinted>
  <dcterms:created xsi:type="dcterms:W3CDTF">2011-05-28T16:08:38Z</dcterms:created>
  <dcterms:modified xsi:type="dcterms:W3CDTF">2011-06-17T20:15:37Z</dcterms:modified>
  <cp:category/>
  <cp:version/>
  <cp:contentType/>
  <cp:contentStatus/>
</cp:coreProperties>
</file>