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65" windowWidth="15480" windowHeight="9900" activeTab="0"/>
  </bookViews>
  <sheets>
    <sheet name="1562" sheetId="1" r:id="rId1"/>
  </sheets>
  <definedNames>
    <definedName name="_xlnm.Print_Titles" localSheetId="0">'1562'!$1:$2</definedName>
  </definedNames>
  <calcPr fullCalcOnLoad="1"/>
</workbook>
</file>

<file path=xl/comments1.xml><?xml version="1.0" encoding="utf-8"?>
<comments xmlns="http://schemas.openxmlformats.org/spreadsheetml/2006/main">
  <authors>
    <author>younc</author>
  </authors>
  <commentList>
    <comment ref="C4" authorId="0">
      <text>
        <r>
          <rPr>
            <b/>
            <sz val="8"/>
            <rFont val="Tahoma"/>
            <family val="0"/>
          </rPr>
          <t>younc:</t>
        </r>
        <r>
          <rPr>
            <sz val="8"/>
            <rFont val="Tahoma"/>
            <family val="0"/>
          </rPr>
          <t xml:space="preserve">
(1,129,825/ 3 months)</t>
        </r>
      </text>
    </comment>
    <comment ref="E8" authorId="0">
      <text>
        <r>
          <rPr>
            <b/>
            <sz val="8"/>
            <rFont val="Tahoma"/>
            <family val="0"/>
          </rPr>
          <t>younc:</t>
        </r>
        <r>
          <rPr>
            <sz val="8"/>
            <rFont val="Tahoma"/>
            <family val="0"/>
          </rPr>
          <t xml:space="preserve">
(Oct 31 bal - 376, 608
X .07/12)</t>
        </r>
      </text>
    </comment>
  </commentList>
</comments>
</file>

<file path=xl/sharedStrings.xml><?xml version="1.0" encoding="utf-8"?>
<sst xmlns="http://schemas.openxmlformats.org/spreadsheetml/2006/main" count="404" uniqueCount="22">
  <si>
    <t>Date:</t>
  </si>
  <si>
    <t>Description:</t>
  </si>
  <si>
    <t>Adjustment</t>
  </si>
  <si>
    <t>Balance</t>
  </si>
  <si>
    <t>PILs monthly accrual</t>
  </si>
  <si>
    <t xml:space="preserve">Interest on previous mths balance </t>
  </si>
  <si>
    <t>PILs montly accrual</t>
  </si>
  <si>
    <t>Recovery of Pils from Customers</t>
  </si>
  <si>
    <t>True-up Variance</t>
  </si>
  <si>
    <t>31-Nov-03</t>
  </si>
  <si>
    <t xml:space="preserve">  </t>
  </si>
  <si>
    <t>Total</t>
  </si>
  <si>
    <t>LCT adjustment</t>
  </si>
  <si>
    <t xml:space="preserve"> </t>
  </si>
  <si>
    <t>2001 SIMPILs adjustment</t>
  </si>
  <si>
    <t>2002 SIMPILs adjustment</t>
  </si>
  <si>
    <t>2003 SIMPILs adjustment</t>
  </si>
  <si>
    <t>2004 SIMPILs adjustment</t>
  </si>
  <si>
    <t>2005 SIMPILs adjustment</t>
  </si>
  <si>
    <t>Principal</t>
  </si>
  <si>
    <t>Interest</t>
  </si>
  <si>
    <t xml:space="preserve"> Monthly Interest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</si>
</sst>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Times New Roman"/>
      <family val="0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5" fontId="0" fillId="0" borderId="0" xfId="0" applyNumberFormat="1" applyAlignment="1">
      <alignment/>
    </xf>
    <xf numFmtId="41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41" fontId="1" fillId="0" borderId="1" xfId="0" applyNumberFormat="1" applyFont="1" applyBorder="1" applyAlignment="1">
      <alignment horizontal="center"/>
    </xf>
    <xf numFmtId="41" fontId="1" fillId="0" borderId="1" xfId="0" applyNumberFormat="1" applyFont="1" applyFill="1" applyBorder="1" applyAlignment="1">
      <alignment horizontal="center"/>
    </xf>
    <xf numFmtId="15" fontId="0" fillId="0" borderId="0" xfId="0" applyNumberFormat="1" applyAlignment="1">
      <alignment horizontal="right"/>
    </xf>
    <xf numFmtId="0" fontId="6" fillId="0" borderId="1" xfId="0" applyFont="1" applyBorder="1" applyAlignment="1">
      <alignment horizontal="center"/>
    </xf>
    <xf numFmtId="4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0"/>
  <sheetViews>
    <sheetView tabSelected="1" workbookViewId="0" topLeftCell="A1">
      <pane ySplit="2" topLeftCell="BM739" activePane="bottomLeft" state="frozen"/>
      <selection pane="topLeft" activeCell="A1" sqref="A1"/>
      <selection pane="bottomLeft" activeCell="C354" sqref="C354"/>
    </sheetView>
  </sheetViews>
  <sheetFormatPr defaultColWidth="9.33203125" defaultRowHeight="12.75"/>
  <cols>
    <col min="1" max="1" width="12" style="0" customWidth="1"/>
    <col min="2" max="2" width="33.33203125" style="0" customWidth="1"/>
    <col min="3" max="4" width="15.83203125" style="3" customWidth="1"/>
    <col min="5" max="5" width="19.33203125" style="3" bestFit="1" customWidth="1"/>
    <col min="6" max="6" width="15.83203125" style="3" customWidth="1"/>
    <col min="7" max="7" width="2.5" style="0" customWidth="1"/>
    <col min="8" max="8" width="12.66015625" style="0" customWidth="1"/>
  </cols>
  <sheetData>
    <row r="1" spans="3:6" ht="13.5">
      <c r="C1" s="9" t="s">
        <v>19</v>
      </c>
      <c r="D1" s="9"/>
      <c r="E1" s="9" t="s">
        <v>20</v>
      </c>
      <c r="F1" s="9"/>
    </row>
    <row r="2" spans="1:8" ht="13.5">
      <c r="A2" s="1" t="s">
        <v>0</v>
      </c>
      <c r="B2" s="1" t="s">
        <v>1</v>
      </c>
      <c r="C2" s="5" t="s">
        <v>2</v>
      </c>
      <c r="D2" s="5" t="s">
        <v>3</v>
      </c>
      <c r="E2" s="5" t="s">
        <v>21</v>
      </c>
      <c r="F2" s="6" t="s">
        <v>3</v>
      </c>
      <c r="H2" s="8" t="s">
        <v>11</v>
      </c>
    </row>
    <row r="3" ht="12.75"/>
    <row r="4" spans="1:6" ht="12.75">
      <c r="A4" s="4">
        <v>37195</v>
      </c>
      <c r="B4" t="s">
        <v>4</v>
      </c>
      <c r="C4" s="3">
        <v>376608</v>
      </c>
      <c r="D4" s="3">
        <f>+C4</f>
        <v>376608</v>
      </c>
      <c r="E4" s="3">
        <v>0</v>
      </c>
      <c r="F4" s="3">
        <v>0</v>
      </c>
    </row>
    <row r="5" ht="12.75"/>
    <row r="6" spans="1:4" ht="12.75">
      <c r="A6" s="2">
        <v>37225</v>
      </c>
      <c r="B6" t="s">
        <v>4</v>
      </c>
      <c r="C6" s="3">
        <v>376608</v>
      </c>
      <c r="D6" s="3">
        <f>+D4+C6</f>
        <v>753216</v>
      </c>
    </row>
    <row r="7" ht="12.75">
      <c r="A7" s="2"/>
    </row>
    <row r="8" spans="1:6" ht="12.75">
      <c r="A8" s="2"/>
      <c r="B8" t="s">
        <v>5</v>
      </c>
      <c r="C8" s="3">
        <v>0</v>
      </c>
      <c r="D8" s="3">
        <v>0</v>
      </c>
      <c r="E8" s="3">
        <f>+D4*0.07/12</f>
        <v>2196.88</v>
      </c>
      <c r="F8" s="3">
        <f>+F4+E8</f>
        <v>2196.88</v>
      </c>
    </row>
    <row r="9" ht="12.75">
      <c r="A9" s="2"/>
    </row>
    <row r="10" spans="1:6" ht="12.75">
      <c r="A10" s="2">
        <v>37256</v>
      </c>
      <c r="B10" t="s">
        <v>4</v>
      </c>
      <c r="C10" s="3">
        <v>376609</v>
      </c>
      <c r="D10" s="3">
        <f>+D6+C10</f>
        <v>1129825</v>
      </c>
      <c r="E10" s="3">
        <v>0</v>
      </c>
      <c r="F10" s="3">
        <v>0</v>
      </c>
    </row>
    <row r="11" ht="12.75">
      <c r="A11" s="2"/>
    </row>
    <row r="12" spans="1:8" ht="12.75">
      <c r="A12" s="2"/>
      <c r="B12" t="s">
        <v>5</v>
      </c>
      <c r="C12" s="3">
        <v>0</v>
      </c>
      <c r="D12" s="3">
        <v>0</v>
      </c>
      <c r="E12" s="3">
        <f>+D6*0.07/12</f>
        <v>4393.76</v>
      </c>
      <c r="F12" s="3">
        <f>+F8+E12</f>
        <v>6590.64</v>
      </c>
      <c r="H12" s="3">
        <f>+D10+F12</f>
        <v>1136415.64</v>
      </c>
    </row>
    <row r="13" ht="12.75">
      <c r="A13" s="2"/>
    </row>
    <row r="14" spans="1:4" ht="12.75">
      <c r="A14" s="2">
        <v>37287</v>
      </c>
      <c r="B14" t="s">
        <v>6</v>
      </c>
      <c r="C14" s="3">
        <v>305524</v>
      </c>
      <c r="D14" s="3">
        <f>+D10+C14</f>
        <v>1435349</v>
      </c>
    </row>
    <row r="15" ht="12.75">
      <c r="A15" s="2"/>
    </row>
    <row r="16" spans="1:4" ht="12.75">
      <c r="A16" s="2"/>
      <c r="B16" t="s">
        <v>7</v>
      </c>
      <c r="C16" s="3">
        <v>0</v>
      </c>
      <c r="D16" s="3">
        <f>+D14+C16</f>
        <v>1435349</v>
      </c>
    </row>
    <row r="17" ht="12.75">
      <c r="A17" s="2"/>
    </row>
    <row r="18" spans="1:8" ht="12.75">
      <c r="A18" s="2"/>
      <c r="B18" t="s">
        <v>5</v>
      </c>
      <c r="E18" s="3">
        <f>+D10*0.07/12</f>
        <v>6590.645833333335</v>
      </c>
      <c r="F18" s="3">
        <f>+F12+E18</f>
        <v>13181.285833333335</v>
      </c>
      <c r="H18" s="3"/>
    </row>
    <row r="19" ht="12.75">
      <c r="A19" s="2"/>
    </row>
    <row r="20" spans="1:4" ht="12.75">
      <c r="A20" s="2">
        <v>37315</v>
      </c>
      <c r="B20" t="s">
        <v>6</v>
      </c>
      <c r="C20" s="3">
        <v>305524</v>
      </c>
      <c r="D20" s="3">
        <f>+D16+C20</f>
        <v>1740873</v>
      </c>
    </row>
    <row r="21" ht="12.75">
      <c r="A21" s="2"/>
    </row>
    <row r="22" spans="1:4" ht="12.75">
      <c r="A22" s="2"/>
      <c r="B22" t="s">
        <v>7</v>
      </c>
      <c r="C22" s="3">
        <v>0</v>
      </c>
      <c r="D22" s="3">
        <f>+D20+C22</f>
        <v>1740873</v>
      </c>
    </row>
    <row r="23" ht="12.75">
      <c r="A23" s="2"/>
    </row>
    <row r="24" spans="1:6" ht="12.75">
      <c r="A24" s="2"/>
      <c r="B24" t="s">
        <v>5</v>
      </c>
      <c r="E24" s="3">
        <f>+D16*0.07/12</f>
        <v>8372.869166666667</v>
      </c>
      <c r="F24" s="3">
        <f>+F18+E24</f>
        <v>21554.155000000002</v>
      </c>
    </row>
    <row r="25" ht="12.75">
      <c r="A25" s="2"/>
    </row>
    <row r="26" spans="1:4" ht="12.75">
      <c r="A26" s="2">
        <v>37346</v>
      </c>
      <c r="B26" t="s">
        <v>6</v>
      </c>
      <c r="C26" s="3">
        <v>305524</v>
      </c>
      <c r="D26" s="3">
        <f>+D22+C26</f>
        <v>2046397</v>
      </c>
    </row>
    <row r="27" ht="12.75">
      <c r="A27" s="2"/>
    </row>
    <row r="28" spans="1:4" ht="12.75">
      <c r="A28" s="2"/>
      <c r="B28" t="s">
        <v>7</v>
      </c>
      <c r="C28" s="3">
        <v>-165731</v>
      </c>
      <c r="D28" s="3">
        <f>+D26+C28</f>
        <v>1880666</v>
      </c>
    </row>
    <row r="29" ht="12.75">
      <c r="A29" s="2"/>
    </row>
    <row r="30" spans="1:6" ht="12.75">
      <c r="A30" s="2"/>
      <c r="B30" t="s">
        <v>5</v>
      </c>
      <c r="E30" s="3">
        <f>+D22*0.07/12</f>
        <v>10155.0925</v>
      </c>
      <c r="F30" s="3">
        <f>+F24+E30</f>
        <v>31709.247500000005</v>
      </c>
    </row>
    <row r="31" ht="12.75">
      <c r="A31" s="2"/>
    </row>
    <row r="32" spans="1:4" ht="12.75">
      <c r="A32" s="2">
        <v>37376</v>
      </c>
      <c r="B32" t="s">
        <v>6</v>
      </c>
      <c r="C32" s="3">
        <v>305524</v>
      </c>
      <c r="D32" s="3">
        <f>+D28+C32</f>
        <v>2186190</v>
      </c>
    </row>
    <row r="33" ht="12.75">
      <c r="A33" s="2"/>
    </row>
    <row r="34" spans="1:4" ht="12.75">
      <c r="A34" s="2"/>
      <c r="B34" t="s">
        <v>7</v>
      </c>
      <c r="C34" s="3">
        <v>-426564</v>
      </c>
      <c r="D34" s="3">
        <f>+D32+C34</f>
        <v>1759626</v>
      </c>
    </row>
    <row r="35" ht="12.75">
      <c r="A35" s="2"/>
    </row>
    <row r="36" spans="1:6" ht="12.75">
      <c r="A36" s="2"/>
      <c r="B36" t="s">
        <v>5</v>
      </c>
      <c r="E36" s="3">
        <f>+D28*0.07/12</f>
        <v>10970.551666666668</v>
      </c>
      <c r="F36" s="3">
        <f>+F30+E36</f>
        <v>42679.79916666667</v>
      </c>
    </row>
    <row r="37" ht="12.75">
      <c r="A37" s="2"/>
    </row>
    <row r="38" spans="1:4" ht="12.75">
      <c r="A38" s="2">
        <v>37407</v>
      </c>
      <c r="B38" t="s">
        <v>6</v>
      </c>
      <c r="C38" s="3">
        <v>305524</v>
      </c>
      <c r="D38" s="3">
        <f>+D34+C38</f>
        <v>2065150</v>
      </c>
    </row>
    <row r="39" ht="12.75">
      <c r="A39" s="2"/>
    </row>
    <row r="40" spans="1:4" ht="12.75">
      <c r="A40" s="2"/>
      <c r="B40" t="s">
        <v>7</v>
      </c>
      <c r="C40" s="3">
        <v>-227684</v>
      </c>
      <c r="D40" s="3">
        <f>+D38+C40</f>
        <v>1837466</v>
      </c>
    </row>
    <row r="41" ht="12.75">
      <c r="A41" s="2"/>
    </row>
    <row r="42" spans="2:6" ht="12.75">
      <c r="B42" t="s">
        <v>5</v>
      </c>
      <c r="E42" s="3">
        <f>+D34*0.07/12</f>
        <v>10264.485</v>
      </c>
      <c r="F42" s="3">
        <f>+F36+E42</f>
        <v>52944.28416666667</v>
      </c>
    </row>
    <row r="44" spans="1:4" ht="12.75">
      <c r="A44" s="2">
        <v>37437</v>
      </c>
      <c r="B44" t="s">
        <v>6</v>
      </c>
      <c r="C44" s="3">
        <v>305524</v>
      </c>
      <c r="D44" s="3">
        <f>+D40+C44</f>
        <v>2142990</v>
      </c>
    </row>
    <row r="46" spans="2:4" ht="12.75">
      <c r="B46" t="s">
        <v>7</v>
      </c>
      <c r="C46" s="3">
        <v>-335706</v>
      </c>
      <c r="D46" s="3">
        <f>+D44+C46</f>
        <v>1807284</v>
      </c>
    </row>
    <row r="48" spans="2:6" ht="12.75">
      <c r="B48" t="s">
        <v>5</v>
      </c>
      <c r="E48" s="3">
        <f>+D40*0.07/12</f>
        <v>10718.551666666668</v>
      </c>
      <c r="F48" s="3">
        <f>+F42+E48</f>
        <v>63662.83583333334</v>
      </c>
    </row>
    <row r="50" spans="2:4" ht="12.75">
      <c r="B50" t="s">
        <v>14</v>
      </c>
      <c r="C50" s="3">
        <v>153288</v>
      </c>
      <c r="D50" s="3">
        <f>+D46+C50</f>
        <v>1960572</v>
      </c>
    </row>
    <row r="52" spans="1:4" ht="12.75">
      <c r="A52" s="2">
        <v>37468</v>
      </c>
      <c r="B52" t="s">
        <v>6</v>
      </c>
      <c r="C52" s="3">
        <v>305524</v>
      </c>
      <c r="D52" s="3">
        <f>+D50+C52</f>
        <v>2266096</v>
      </c>
    </row>
    <row r="54" spans="2:4" ht="12.75">
      <c r="B54" t="s">
        <v>7</v>
      </c>
      <c r="C54" s="3">
        <v>-429417</v>
      </c>
      <c r="D54" s="3">
        <f>+D52+C54</f>
        <v>1836679</v>
      </c>
    </row>
    <row r="56" spans="2:6" ht="12.75">
      <c r="B56" t="s">
        <v>5</v>
      </c>
      <c r="E56" s="3">
        <f>+D50*0.07/12</f>
        <v>11436.67</v>
      </c>
      <c r="F56" s="3">
        <f>+F48+E56</f>
        <v>75099.50583333334</v>
      </c>
    </row>
    <row r="58" spans="1:4" ht="12.75">
      <c r="A58" s="2">
        <v>37499</v>
      </c>
      <c r="B58" t="s">
        <v>6</v>
      </c>
      <c r="C58" s="3">
        <v>305524</v>
      </c>
      <c r="D58" s="3">
        <f>+D54+C58</f>
        <v>2142203</v>
      </c>
    </row>
    <row r="60" spans="2:4" ht="12.75">
      <c r="B60" t="s">
        <v>7</v>
      </c>
      <c r="C60" s="3">
        <v>-383882</v>
      </c>
      <c r="D60" s="3">
        <f>+D58+C60</f>
        <v>1758321</v>
      </c>
    </row>
    <row r="62" spans="2:6" ht="12.75">
      <c r="B62" t="s">
        <v>5</v>
      </c>
      <c r="E62" s="3">
        <f>+D54*0.07/12</f>
        <v>10713.960833333334</v>
      </c>
      <c r="F62" s="3">
        <f>+F56+E62</f>
        <v>85813.46666666667</v>
      </c>
    </row>
    <row r="64" spans="1:4" ht="12.75">
      <c r="A64" s="2">
        <v>37529</v>
      </c>
      <c r="B64" t="s">
        <v>6</v>
      </c>
      <c r="C64" s="3">
        <v>305524</v>
      </c>
      <c r="D64" s="3">
        <f>+D60+C64</f>
        <v>2063845</v>
      </c>
    </row>
    <row r="66" spans="2:4" ht="12.75">
      <c r="B66" t="s">
        <v>7</v>
      </c>
      <c r="C66" s="3">
        <v>-387374</v>
      </c>
      <c r="D66" s="3">
        <f>+D64+C66</f>
        <v>1676471</v>
      </c>
    </row>
    <row r="68" spans="2:6" ht="12.75">
      <c r="B68" t="s">
        <v>5</v>
      </c>
      <c r="E68" s="3">
        <f>+D60*0.07/12</f>
        <v>10256.872500000001</v>
      </c>
      <c r="F68" s="3">
        <f>+F62+E68</f>
        <v>96070.33916666667</v>
      </c>
    </row>
    <row r="70" spans="1:4" ht="12.75">
      <c r="A70" s="2">
        <v>37560</v>
      </c>
      <c r="B70" t="s">
        <v>6</v>
      </c>
      <c r="C70" s="3">
        <v>305524</v>
      </c>
      <c r="D70" s="3">
        <f>+D66+C70</f>
        <v>1981995</v>
      </c>
    </row>
    <row r="72" spans="2:4" ht="12.75">
      <c r="B72" t="s">
        <v>7</v>
      </c>
      <c r="C72" s="3">
        <v>-461814</v>
      </c>
      <c r="D72" s="3">
        <f>+D70+C72</f>
        <v>1520181</v>
      </c>
    </row>
    <row r="74" spans="2:6" ht="12.75">
      <c r="B74" t="s">
        <v>5</v>
      </c>
      <c r="E74" s="3">
        <f>+D66*0.07/12</f>
        <v>9779.414166666667</v>
      </c>
      <c r="F74" s="3">
        <f>+F68+E74</f>
        <v>105849.75333333334</v>
      </c>
    </row>
    <row r="76" spans="1:4" ht="12.75">
      <c r="A76" s="2">
        <v>37590</v>
      </c>
      <c r="B76" t="s">
        <v>6</v>
      </c>
      <c r="C76" s="3">
        <v>305524</v>
      </c>
      <c r="D76" s="3">
        <f>+D72+C76</f>
        <v>1825705</v>
      </c>
    </row>
    <row r="78" spans="2:4" ht="12.75">
      <c r="B78" t="s">
        <v>7</v>
      </c>
      <c r="C78" s="3">
        <v>-381201</v>
      </c>
      <c r="D78" s="3">
        <f>+D76+C78</f>
        <v>1444504</v>
      </c>
    </row>
    <row r="80" spans="2:6" ht="12.75">
      <c r="B80" t="s">
        <v>5</v>
      </c>
      <c r="E80" s="3">
        <f>+D72*0.07/12</f>
        <v>8867.722500000002</v>
      </c>
      <c r="F80" s="3">
        <f>+F74+E80</f>
        <v>114717.47583333334</v>
      </c>
    </row>
    <row r="82" spans="1:4" ht="12.75">
      <c r="A82" s="2">
        <v>37621</v>
      </c>
      <c r="B82" t="s">
        <v>6</v>
      </c>
      <c r="C82" s="3">
        <v>305521</v>
      </c>
      <c r="D82" s="3">
        <f>+D78+C82</f>
        <v>1750025</v>
      </c>
    </row>
    <row r="84" spans="2:4" ht="12.75">
      <c r="B84" t="s">
        <v>7</v>
      </c>
      <c r="C84" s="3">
        <v>-247012</v>
      </c>
      <c r="D84" s="3">
        <f>+D82+C84</f>
        <v>1503013</v>
      </c>
    </row>
    <row r="86" spans="2:8" ht="12.75">
      <c r="B86" t="s">
        <v>5</v>
      </c>
      <c r="E86" s="3">
        <f>+D78*0.07/12</f>
        <v>8426.273333333334</v>
      </c>
      <c r="F86" s="3">
        <f>+F80+E86</f>
        <v>123143.74916666668</v>
      </c>
      <c r="H86" s="3">
        <f>+D84+F86</f>
        <v>1626156.7491666668</v>
      </c>
    </row>
    <row r="88" spans="1:4" ht="12.75">
      <c r="A88" s="2">
        <v>37652</v>
      </c>
      <c r="B88" t="s">
        <v>6</v>
      </c>
      <c r="C88" s="3">
        <v>399676</v>
      </c>
      <c r="D88" s="3">
        <f>+D84+C88</f>
        <v>1902689</v>
      </c>
    </row>
    <row r="90" spans="2:8" ht="12.75">
      <c r="B90" t="s">
        <v>7</v>
      </c>
      <c r="C90" s="3">
        <v>-507354</v>
      </c>
      <c r="D90" s="3">
        <f>+D88+C90</f>
        <v>1395335</v>
      </c>
      <c r="H90" s="3"/>
    </row>
    <row r="92" spans="2:6" ht="12.75">
      <c r="B92" t="s">
        <v>5</v>
      </c>
      <c r="E92" s="3">
        <f>+D84*0.07/12</f>
        <v>8767.575833333334</v>
      </c>
      <c r="F92" s="3">
        <f>+F86+E92</f>
        <v>131911.325</v>
      </c>
    </row>
    <row r="94" spans="1:4" ht="12.75">
      <c r="A94" s="2">
        <v>37680</v>
      </c>
      <c r="B94" t="s">
        <v>6</v>
      </c>
      <c r="C94" s="3">
        <v>399676</v>
      </c>
      <c r="D94" s="3">
        <f>+D90+C94</f>
        <v>1795011</v>
      </c>
    </row>
    <row r="96" spans="2:4" ht="12.75">
      <c r="B96" t="s">
        <v>7</v>
      </c>
      <c r="C96" s="3">
        <v>-468296</v>
      </c>
      <c r="D96" s="3">
        <f>+D94+C96</f>
        <v>1326715</v>
      </c>
    </row>
    <row r="98" spans="2:6" ht="12.75">
      <c r="B98" t="s">
        <v>5</v>
      </c>
      <c r="E98" s="3">
        <f>+D90*0.07/12</f>
        <v>8139.454166666667</v>
      </c>
      <c r="F98" s="3">
        <f>+F92+E98</f>
        <v>140050.77916666667</v>
      </c>
    </row>
    <row r="100" spans="1:4" ht="12.75">
      <c r="A100" s="2">
        <v>37711</v>
      </c>
      <c r="B100" t="s">
        <v>6</v>
      </c>
      <c r="C100" s="3">
        <v>399676</v>
      </c>
      <c r="D100" s="3">
        <f>+D96+C100</f>
        <v>1726391</v>
      </c>
    </row>
    <row r="102" spans="2:4" ht="12.75">
      <c r="B102" t="s">
        <v>7</v>
      </c>
      <c r="C102" s="3">
        <v>-469149</v>
      </c>
      <c r="D102" s="3">
        <f>+D100+C102</f>
        <v>1257242</v>
      </c>
    </row>
    <row r="104" spans="2:6" ht="12.75">
      <c r="B104" t="s">
        <v>5</v>
      </c>
      <c r="E104" s="3">
        <f>+D96*0.07/12</f>
        <v>7739.170833333334</v>
      </c>
      <c r="F104" s="3">
        <f>+F98+E104</f>
        <v>147789.95</v>
      </c>
    </row>
    <row r="106" spans="1:4" ht="12.75">
      <c r="A106" s="2">
        <v>37741</v>
      </c>
      <c r="B106" t="s">
        <v>6</v>
      </c>
      <c r="C106" s="3">
        <v>399676</v>
      </c>
      <c r="D106" s="3">
        <f>+D102+C106</f>
        <v>1656918</v>
      </c>
    </row>
    <row r="108" spans="2:4" ht="12.75">
      <c r="B108" t="s">
        <v>7</v>
      </c>
      <c r="C108" s="3">
        <v>-417457</v>
      </c>
      <c r="D108" s="3">
        <f>+D106+C108</f>
        <v>1239461</v>
      </c>
    </row>
    <row r="110" spans="2:6" ht="12.75">
      <c r="B110" t="s">
        <v>5</v>
      </c>
      <c r="E110" s="3">
        <f>+D102*0.07/12</f>
        <v>7333.911666666667</v>
      </c>
      <c r="F110" s="3">
        <f>+F104+E110</f>
        <v>155123.8616666667</v>
      </c>
    </row>
    <row r="112" spans="1:4" ht="12.75">
      <c r="A112" s="2">
        <v>37772</v>
      </c>
      <c r="B112" t="s">
        <v>6</v>
      </c>
      <c r="C112" s="3">
        <v>399676</v>
      </c>
      <c r="D112" s="3">
        <f>+D108+C112</f>
        <v>1639137</v>
      </c>
    </row>
    <row r="114" spans="2:4" ht="12.75">
      <c r="B114" t="s">
        <v>7</v>
      </c>
      <c r="C114" s="3">
        <v>-438491</v>
      </c>
      <c r="D114" s="3">
        <f>+D112+C114</f>
        <v>1200646</v>
      </c>
    </row>
    <row r="116" spans="2:6" ht="12.75">
      <c r="B116" t="s">
        <v>5</v>
      </c>
      <c r="E116" s="3">
        <f>+D108*0.07/12</f>
        <v>7230.189166666667</v>
      </c>
      <c r="F116" s="3">
        <f>+F110+E116</f>
        <v>162354.05083333337</v>
      </c>
    </row>
    <row r="118" spans="1:4" ht="12.75">
      <c r="A118" s="2">
        <v>37802</v>
      </c>
      <c r="B118" t="s">
        <v>6</v>
      </c>
      <c r="C118" s="3">
        <v>399676</v>
      </c>
      <c r="D118" s="3">
        <f>+D114+C118</f>
        <v>1600322</v>
      </c>
    </row>
    <row r="120" spans="2:4" ht="12.75">
      <c r="B120" t="s">
        <v>7</v>
      </c>
      <c r="C120" s="3">
        <v>-416381</v>
      </c>
      <c r="D120" s="3">
        <f>+D118+C120</f>
        <v>1183941</v>
      </c>
    </row>
    <row r="122" spans="2:6" ht="12.75">
      <c r="B122" t="s">
        <v>5</v>
      </c>
      <c r="E122" s="3">
        <f>+D114*0.07/12</f>
        <v>7003.768333333333</v>
      </c>
      <c r="F122" s="3">
        <f>+F116+E122</f>
        <v>169357.8191666667</v>
      </c>
    </row>
    <row r="124" spans="2:4" ht="12.75">
      <c r="B124" t="s">
        <v>15</v>
      </c>
      <c r="C124" s="3">
        <v>126269</v>
      </c>
      <c r="D124" s="3">
        <f>+D120+C124</f>
        <v>1310210</v>
      </c>
    </row>
    <row r="126" spans="1:4" ht="12.75">
      <c r="A126" s="2">
        <v>37833</v>
      </c>
      <c r="B126" t="s">
        <v>6</v>
      </c>
      <c r="C126" s="3">
        <v>399676</v>
      </c>
      <c r="D126" s="3">
        <f>+D124+C126</f>
        <v>1709886</v>
      </c>
    </row>
    <row r="128" spans="2:4" ht="12.75">
      <c r="B128" t="s">
        <v>7</v>
      </c>
      <c r="C128" s="3">
        <v>-437876</v>
      </c>
      <c r="D128" s="3">
        <f>+D126+C128</f>
        <v>1272010</v>
      </c>
    </row>
    <row r="130" spans="2:6" ht="12.75">
      <c r="B130" t="s">
        <v>5</v>
      </c>
      <c r="E130" s="3">
        <f>+D120*0.07/12</f>
        <v>6906.322500000001</v>
      </c>
      <c r="F130" s="3">
        <f>+F122+E130</f>
        <v>176264.14166666672</v>
      </c>
    </row>
    <row r="132" spans="1:4" ht="12.75">
      <c r="A132" s="2">
        <v>37864</v>
      </c>
      <c r="B132" t="s">
        <v>6</v>
      </c>
      <c r="C132" s="3">
        <v>399676</v>
      </c>
      <c r="D132" s="3">
        <f>+D128+C132</f>
        <v>1671686</v>
      </c>
    </row>
    <row r="134" spans="2:4" ht="12.75">
      <c r="B134" t="s">
        <v>7</v>
      </c>
      <c r="C134" s="3">
        <v>-384680</v>
      </c>
      <c r="D134" s="3">
        <f>+D132+C134</f>
        <v>1287006</v>
      </c>
    </row>
    <row r="136" spans="2:6" ht="12.75">
      <c r="B136" t="s">
        <v>5</v>
      </c>
      <c r="E136" s="3">
        <f>+D128*0.07/12</f>
        <v>7420.058333333334</v>
      </c>
      <c r="F136" s="3">
        <f>+F130+E136</f>
        <v>183684.20000000007</v>
      </c>
    </row>
    <row r="138" spans="1:4" ht="12.75">
      <c r="A138" s="2">
        <v>37894</v>
      </c>
      <c r="B138" t="s">
        <v>6</v>
      </c>
      <c r="C138" s="3">
        <v>399676</v>
      </c>
      <c r="D138" s="3">
        <f>+D134+C138</f>
        <v>1686682</v>
      </c>
    </row>
    <row r="140" spans="2:4" ht="12.75">
      <c r="B140" t="s">
        <v>7</v>
      </c>
      <c r="C140" s="3">
        <v>-424061</v>
      </c>
      <c r="D140" s="3">
        <f>+D138+C140</f>
        <v>1262621</v>
      </c>
    </row>
    <row r="142" spans="2:6" ht="12.75">
      <c r="B142" t="s">
        <v>5</v>
      </c>
      <c r="E142" s="3">
        <f>+D134*0.07/12</f>
        <v>7507.535000000001</v>
      </c>
      <c r="F142" s="3">
        <f>+F136+E142</f>
        <v>191191.73500000007</v>
      </c>
    </row>
    <row r="144" spans="1:4" ht="12.75">
      <c r="A144" s="2">
        <v>37924</v>
      </c>
      <c r="B144" t="s">
        <v>6</v>
      </c>
      <c r="C144" s="3">
        <v>399676</v>
      </c>
      <c r="D144" s="3">
        <f>+D140+C144</f>
        <v>1662297</v>
      </c>
    </row>
    <row r="146" spans="2:4" ht="12.75">
      <c r="B146" t="s">
        <v>7</v>
      </c>
      <c r="C146" s="3">
        <v>-453911</v>
      </c>
      <c r="D146" s="3">
        <f>+D144+C146</f>
        <v>1208386</v>
      </c>
    </row>
    <row r="148" spans="2:6" ht="12.75">
      <c r="B148" t="s">
        <v>5</v>
      </c>
      <c r="E148" s="3">
        <f>+D140*0.07/12</f>
        <v>7365.2891666666665</v>
      </c>
      <c r="F148" s="3">
        <f>+F142+E148</f>
        <v>198557.02416666673</v>
      </c>
    </row>
    <row r="150" spans="1:4" ht="12.75">
      <c r="A150" s="7" t="s">
        <v>9</v>
      </c>
      <c r="B150" t="s">
        <v>6</v>
      </c>
      <c r="C150" s="3">
        <v>399676</v>
      </c>
      <c r="D150" s="3">
        <f>+D146+C150</f>
        <v>1608062</v>
      </c>
    </row>
    <row r="152" spans="2:8" ht="12.75">
      <c r="B152" t="s">
        <v>7</v>
      </c>
      <c r="C152" s="3">
        <v>-373186</v>
      </c>
      <c r="D152" s="3">
        <f>+D150+C152</f>
        <v>1234876</v>
      </c>
      <c r="H152" s="3"/>
    </row>
    <row r="154" spans="2:6" ht="12.75">
      <c r="B154" t="s">
        <v>5</v>
      </c>
      <c r="E154" s="3">
        <f>+D146*0.07/12</f>
        <v>7048.918333333334</v>
      </c>
      <c r="F154" s="3">
        <f>+F148+E154</f>
        <v>205605.94250000006</v>
      </c>
    </row>
    <row r="156" spans="1:4" ht="12.75">
      <c r="A156" s="2">
        <v>37986</v>
      </c>
      <c r="B156" t="s">
        <v>6</v>
      </c>
      <c r="C156" s="3">
        <v>399676</v>
      </c>
      <c r="D156" s="3">
        <f>+D152+C156</f>
        <v>1634552</v>
      </c>
    </row>
    <row r="158" spans="2:8" ht="12.75">
      <c r="B158" t="s">
        <v>7</v>
      </c>
      <c r="C158" s="3">
        <v>-433161</v>
      </c>
      <c r="D158" s="3">
        <f>+D156+C158</f>
        <v>1201391</v>
      </c>
      <c r="G158" s="3"/>
      <c r="H158" s="3"/>
    </row>
    <row r="160" spans="2:8" ht="12.75">
      <c r="B160" t="s">
        <v>5</v>
      </c>
      <c r="E160" s="3">
        <f>+D152*0.07/12</f>
        <v>7203.443333333334</v>
      </c>
      <c r="F160" s="3">
        <f>+F154+E160</f>
        <v>212809.3858333334</v>
      </c>
      <c r="H160" s="3">
        <f>+D158+F160</f>
        <v>1414200.3858333335</v>
      </c>
    </row>
    <row r="162" spans="1:4" ht="12.75">
      <c r="A162" s="2">
        <v>38017</v>
      </c>
      <c r="B162" t="s">
        <v>6</v>
      </c>
      <c r="C162" s="3">
        <v>329062</v>
      </c>
      <c r="D162" s="3">
        <f>+D158+C162</f>
        <v>1530453</v>
      </c>
    </row>
    <row r="164" spans="2:8" ht="12.75">
      <c r="B164" t="s">
        <v>7</v>
      </c>
      <c r="C164" s="3">
        <v>-412162.75</v>
      </c>
      <c r="D164" s="3">
        <f>+D162+C164</f>
        <v>1118290.25</v>
      </c>
      <c r="H164" s="3">
        <f>SUM(E166:E235)</f>
        <v>55377.00583333334</v>
      </c>
    </row>
    <row r="166" spans="2:8" ht="12.75">
      <c r="B166" t="s">
        <v>5</v>
      </c>
      <c r="E166" s="3">
        <f>+D158*0.07/12</f>
        <v>7008.114166666667</v>
      </c>
      <c r="F166" s="3">
        <f>+F160+E166</f>
        <v>219817.50000000006</v>
      </c>
      <c r="H166" s="3"/>
    </row>
    <row r="168" spans="1:4" ht="12.75">
      <c r="A168" s="2">
        <v>38045</v>
      </c>
      <c r="B168" t="s">
        <v>6</v>
      </c>
      <c r="C168" s="3">
        <v>329062</v>
      </c>
      <c r="D168" s="3">
        <f>+D164+C168</f>
        <v>1447352.25</v>
      </c>
    </row>
    <row r="170" spans="2:4" ht="12.75">
      <c r="B170" t="s">
        <v>7</v>
      </c>
      <c r="C170" s="3">
        <v>-419019.24</v>
      </c>
      <c r="D170" s="3">
        <f>+D168+C170</f>
        <v>1028333.01</v>
      </c>
    </row>
    <row r="172" spans="2:6" ht="12.75">
      <c r="B172" t="s">
        <v>5</v>
      </c>
      <c r="E172" s="3">
        <f>+D164*0.07/12</f>
        <v>6523.359791666667</v>
      </c>
      <c r="F172" s="3">
        <f>+F166+E172</f>
        <v>226340.85979166673</v>
      </c>
    </row>
    <row r="174" spans="1:4" ht="12.75">
      <c r="A174" s="2">
        <v>38077</v>
      </c>
      <c r="B174" t="s">
        <v>6</v>
      </c>
      <c r="C174" s="3">
        <v>329062</v>
      </c>
      <c r="D174" s="3">
        <f>+D170+C174</f>
        <v>1357395.01</v>
      </c>
    </row>
    <row r="176" spans="2:4" ht="12.75">
      <c r="B176" t="s">
        <v>7</v>
      </c>
      <c r="C176" s="3">
        <v>-554977.96</v>
      </c>
      <c r="D176" s="3">
        <f>+D174+C176</f>
        <v>802417.05</v>
      </c>
    </row>
    <row r="178" spans="2:6" ht="12.75">
      <c r="B178" t="s">
        <v>5</v>
      </c>
      <c r="E178" s="3">
        <f>+D170*0.07/12</f>
        <v>5998.609225</v>
      </c>
      <c r="F178" s="3">
        <f>+F172+E178</f>
        <v>232339.46901666673</v>
      </c>
    </row>
    <row r="180" spans="1:4" ht="12.75">
      <c r="A180" s="2">
        <v>38107</v>
      </c>
      <c r="B180" t="s">
        <v>6</v>
      </c>
      <c r="C180" s="3">
        <v>329062</v>
      </c>
      <c r="D180" s="3">
        <f>+D176+C180</f>
        <v>1131479.05</v>
      </c>
    </row>
    <row r="182" spans="2:4" ht="12.75">
      <c r="B182" t="s">
        <v>7</v>
      </c>
      <c r="C182" s="3">
        <v>-390171.65</v>
      </c>
      <c r="D182" s="3">
        <f>+D180+C182</f>
        <v>741307.4</v>
      </c>
    </row>
    <row r="184" spans="2:6" ht="12.75">
      <c r="B184" t="s">
        <v>5</v>
      </c>
      <c r="E184" s="3">
        <f>+D176*0.07/12</f>
        <v>4680.766125000001</v>
      </c>
      <c r="F184" s="3">
        <f>+F178+E184</f>
        <v>237020.23514166672</v>
      </c>
    </row>
    <row r="186" spans="1:4" ht="12.75">
      <c r="A186" s="2">
        <v>38138</v>
      </c>
      <c r="B186" t="s">
        <v>6</v>
      </c>
      <c r="C186" s="3">
        <v>329062</v>
      </c>
      <c r="D186" s="3">
        <f>+D182+C186</f>
        <v>1070369.4</v>
      </c>
    </row>
    <row r="188" spans="2:4" ht="12.75">
      <c r="B188" t="s">
        <v>7</v>
      </c>
      <c r="C188" s="3">
        <v>-354227.93</v>
      </c>
      <c r="D188" s="3">
        <f>+D186+C188</f>
        <v>716141.47</v>
      </c>
    </row>
    <row r="190" spans="2:6" ht="12.75">
      <c r="B190" t="s">
        <v>5</v>
      </c>
      <c r="E190" s="3">
        <f>+D182*0.07/12</f>
        <v>4324.293166666667</v>
      </c>
      <c r="F190" s="3">
        <f>+F184+E190</f>
        <v>241344.5283083334</v>
      </c>
    </row>
    <row r="192" spans="1:4" ht="12.75">
      <c r="A192" s="2">
        <v>38168</v>
      </c>
      <c r="B192" t="s">
        <v>6</v>
      </c>
      <c r="C192" s="3">
        <v>329062</v>
      </c>
      <c r="D192" s="3">
        <f>+D188+C192</f>
        <v>1045203.47</v>
      </c>
    </row>
    <row r="194" spans="2:4" ht="12.75">
      <c r="B194" t="s">
        <v>7</v>
      </c>
      <c r="C194" s="3">
        <v>-337369</v>
      </c>
      <c r="D194" s="3">
        <f>+D192+C194</f>
        <v>707834.47</v>
      </c>
    </row>
    <row r="196" spans="2:4" ht="12.75">
      <c r="B196" t="s">
        <v>16</v>
      </c>
      <c r="C196" s="3">
        <v>-50329</v>
      </c>
      <c r="D196" s="3">
        <f>+D194+C196</f>
        <v>657505.47</v>
      </c>
    </row>
    <row r="198" spans="2:6" ht="12.75">
      <c r="B198" t="s">
        <v>5</v>
      </c>
      <c r="E198" s="3">
        <f>+D188*0.07/12</f>
        <v>4177.491908333333</v>
      </c>
      <c r="F198" s="3">
        <f>+F190+E198</f>
        <v>245522.02021666671</v>
      </c>
    </row>
    <row r="200" spans="1:4" ht="12.75">
      <c r="A200" s="2">
        <v>38199</v>
      </c>
      <c r="B200" t="s">
        <v>6</v>
      </c>
      <c r="C200" s="3">
        <v>329062</v>
      </c>
      <c r="D200" s="3">
        <f>+D196+C200</f>
        <v>986567.47</v>
      </c>
    </row>
    <row r="202" spans="2:4" ht="12.75">
      <c r="B202" t="s">
        <v>7</v>
      </c>
      <c r="C202" s="3">
        <v>-308735</v>
      </c>
      <c r="D202" s="3">
        <f>+D200+C202</f>
        <v>677832.47</v>
      </c>
    </row>
    <row r="204" spans="2:6" ht="12.75">
      <c r="B204" t="s">
        <v>5</v>
      </c>
      <c r="E204" s="3">
        <f>+D196*0.07/12</f>
        <v>3835.4485750000003</v>
      </c>
      <c r="F204" s="3">
        <f>+F198+E204</f>
        <v>249357.4687916667</v>
      </c>
    </row>
    <row r="206" spans="1:4" ht="12.75">
      <c r="A206" s="2">
        <v>38230</v>
      </c>
      <c r="B206" t="s">
        <v>6</v>
      </c>
      <c r="C206" s="3">
        <v>329062</v>
      </c>
      <c r="D206" s="3">
        <f>+D202+C206</f>
        <v>1006894.47</v>
      </c>
    </row>
    <row r="208" spans="2:4" ht="12.75">
      <c r="B208" t="s">
        <v>7</v>
      </c>
      <c r="C208" s="3">
        <v>-357661</v>
      </c>
      <c r="D208" s="3">
        <f>+D206+C208</f>
        <v>649233.47</v>
      </c>
    </row>
    <row r="210" spans="2:6" ht="12.75">
      <c r="B210" t="s">
        <v>5</v>
      </c>
      <c r="E210" s="3">
        <f>+D202*0.07/12</f>
        <v>3954.022741666667</v>
      </c>
      <c r="F210" s="3">
        <f>+F204+E210</f>
        <v>253311.49153333338</v>
      </c>
    </row>
    <row r="212" spans="1:4" ht="12.75">
      <c r="A212" s="2">
        <v>38260</v>
      </c>
      <c r="B212" t="s">
        <v>6</v>
      </c>
      <c r="C212" s="3">
        <v>329062</v>
      </c>
      <c r="D212" s="3">
        <f>+D208+C212</f>
        <v>978295.47</v>
      </c>
    </row>
    <row r="214" spans="2:4" ht="12.75">
      <c r="B214" t="s">
        <v>7</v>
      </c>
      <c r="C214" s="3">
        <v>-331873</v>
      </c>
      <c r="D214" s="3">
        <f>+D212+C214</f>
        <v>646422.47</v>
      </c>
    </row>
    <row r="216" spans="2:6" ht="12.75">
      <c r="B216" t="s">
        <v>5</v>
      </c>
      <c r="E216" s="3">
        <f>+D208*0.07/12</f>
        <v>3787.195241666667</v>
      </c>
      <c r="F216" s="3">
        <f>+F210+E216</f>
        <v>257098.68677500004</v>
      </c>
    </row>
    <row r="218" spans="1:4" ht="12.75">
      <c r="A218" s="2">
        <v>38291</v>
      </c>
      <c r="B218" t="s">
        <v>6</v>
      </c>
      <c r="C218" s="3">
        <v>329062</v>
      </c>
      <c r="D218" s="3">
        <f>+D214+C218</f>
        <v>975484.47</v>
      </c>
    </row>
    <row r="220" spans="2:4" ht="12.75">
      <c r="B220" t="s">
        <v>7</v>
      </c>
      <c r="C220" s="3">
        <v>-346564</v>
      </c>
      <c r="D220" s="3">
        <f>+D218+C220</f>
        <v>628920.47</v>
      </c>
    </row>
    <row r="222" spans="2:6" ht="12.75">
      <c r="B222" t="s">
        <v>5</v>
      </c>
      <c r="E222" s="3">
        <f>+D214*0.07/12</f>
        <v>3770.7977416666668</v>
      </c>
      <c r="F222" s="3">
        <f>+F216+E222</f>
        <v>260869.4845166667</v>
      </c>
    </row>
    <row r="224" spans="1:4" ht="12.75">
      <c r="A224" s="2">
        <v>38321</v>
      </c>
      <c r="B224" t="s">
        <v>6</v>
      </c>
      <c r="C224" s="3">
        <v>329062</v>
      </c>
      <c r="D224" s="3">
        <f>+D220+C224</f>
        <v>957982.47</v>
      </c>
    </row>
    <row r="226" spans="2:4" ht="12.75">
      <c r="B226" t="s">
        <v>7</v>
      </c>
      <c r="C226" s="3">
        <v>-332576</v>
      </c>
      <c r="D226" s="3">
        <f>+D224+C226</f>
        <v>625406.47</v>
      </c>
    </row>
    <row r="228" spans="2:6" ht="12.75">
      <c r="B228" t="s">
        <v>5</v>
      </c>
      <c r="E228" s="3">
        <f>+D220*0.07/12</f>
        <v>3668.7027416666665</v>
      </c>
      <c r="F228" s="3">
        <f>+F222+E228</f>
        <v>264538.1872583334</v>
      </c>
    </row>
    <row r="230" spans="1:4" ht="12.75">
      <c r="A230" s="2">
        <v>38352</v>
      </c>
      <c r="B230" t="s">
        <v>6</v>
      </c>
      <c r="C230" s="3">
        <v>329062</v>
      </c>
      <c r="D230" s="3">
        <f>+D226+C230</f>
        <v>954468.47</v>
      </c>
    </row>
    <row r="232" spans="2:4" ht="12.75">
      <c r="B232" t="s">
        <v>7</v>
      </c>
      <c r="C232" s="3">
        <v>-340210</v>
      </c>
      <c r="D232" s="3">
        <f>+D230+C232</f>
        <v>614258.47</v>
      </c>
    </row>
    <row r="234" spans="2:8" ht="12.75">
      <c r="B234" t="s">
        <v>5</v>
      </c>
      <c r="E234" s="3">
        <f>+D226*0.07/12</f>
        <v>3648.2044083333335</v>
      </c>
      <c r="F234" s="3">
        <f>+F228+E234</f>
        <v>268186.3916666667</v>
      </c>
      <c r="H234" s="3">
        <f>+D232+F234</f>
        <v>882444.8616666667</v>
      </c>
    </row>
    <row r="236" spans="1:4" ht="12.75">
      <c r="A236" s="2">
        <v>38383</v>
      </c>
      <c r="B236" t="s">
        <v>6</v>
      </c>
      <c r="C236" s="3">
        <v>305524</v>
      </c>
      <c r="D236" s="3">
        <f>+D232+C236</f>
        <v>919782.47</v>
      </c>
    </row>
    <row r="237" ht="12.75">
      <c r="H237" s="3"/>
    </row>
    <row r="238" spans="1:7" ht="12.75">
      <c r="A238" s="3"/>
      <c r="B238" t="s">
        <v>7</v>
      </c>
      <c r="C238" s="3">
        <v>-324529</v>
      </c>
      <c r="D238" s="3">
        <f>+D236+C238</f>
        <v>595253.47</v>
      </c>
      <c r="G238" s="3"/>
    </row>
    <row r="239" ht="12.75">
      <c r="A239" s="3"/>
    </row>
    <row r="240" spans="2:6" ht="12.75">
      <c r="B240" t="s">
        <v>5</v>
      </c>
      <c r="E240" s="3">
        <f>+D232*0.07/12</f>
        <v>3583.1744083333338</v>
      </c>
      <c r="F240" s="3">
        <f>+F234+E240</f>
        <v>271769.56607500004</v>
      </c>
    </row>
    <row r="242" spans="1:7" ht="12.75">
      <c r="A242" s="2">
        <v>38411</v>
      </c>
      <c r="B242" t="s">
        <v>6</v>
      </c>
      <c r="C242" s="3">
        <v>305524</v>
      </c>
      <c r="D242" s="3">
        <f>+D238+C242</f>
        <v>900777.47</v>
      </c>
      <c r="G242" s="3"/>
    </row>
    <row r="244" spans="2:4" ht="12.75">
      <c r="B244" t="s">
        <v>7</v>
      </c>
      <c r="C244" s="3">
        <v>-470269</v>
      </c>
      <c r="D244" s="3">
        <f>+D242+C244</f>
        <v>430508.47</v>
      </c>
    </row>
    <row r="246" spans="2:6" ht="12.75">
      <c r="B246" t="s">
        <v>5</v>
      </c>
      <c r="E246" s="3">
        <f>+D238*0.07/12</f>
        <v>3472.3119083333336</v>
      </c>
      <c r="F246" s="3">
        <f>+F240+E246</f>
        <v>275241.87798333337</v>
      </c>
    </row>
    <row r="248" spans="1:4" ht="12.75">
      <c r="A248" s="2">
        <v>38442</v>
      </c>
      <c r="B248" t="s">
        <v>6</v>
      </c>
      <c r="C248" s="3">
        <v>305524</v>
      </c>
      <c r="D248" s="3">
        <f>+D244+C248</f>
        <v>736032.47</v>
      </c>
    </row>
    <row r="250" spans="2:4" ht="12.75">
      <c r="B250" t="s">
        <v>7</v>
      </c>
      <c r="C250" s="3">
        <v>-387976</v>
      </c>
      <c r="D250" s="3">
        <f>+D248+C250</f>
        <v>348056.47</v>
      </c>
    </row>
    <row r="252" spans="2:6" ht="12.75">
      <c r="B252" t="s">
        <v>5</v>
      </c>
      <c r="E252" s="3">
        <f>+D244*0.07/12</f>
        <v>2511.2994083333333</v>
      </c>
      <c r="F252" s="3">
        <f>+F246+E252</f>
        <v>277753.1773916667</v>
      </c>
    </row>
    <row r="254" spans="1:4" ht="12.75">
      <c r="A254" s="2">
        <v>38472</v>
      </c>
      <c r="B254" t="s">
        <v>6</v>
      </c>
      <c r="C254" s="3">
        <v>310179</v>
      </c>
      <c r="D254" s="3">
        <f>+D250+C254</f>
        <v>658235.47</v>
      </c>
    </row>
    <row r="256" spans="2:4" ht="12.75">
      <c r="B256" t="s">
        <v>7</v>
      </c>
      <c r="C256" s="3">
        <v>-352728</v>
      </c>
      <c r="D256" s="3">
        <f>+D254+C256</f>
        <v>305507.47</v>
      </c>
    </row>
    <row r="258" spans="2:6" ht="12.75">
      <c r="B258" t="s">
        <v>5</v>
      </c>
      <c r="E258" s="3">
        <f>+D250*0.07/12</f>
        <v>2030.3294083333333</v>
      </c>
      <c r="F258" s="3">
        <f>+F252+E258</f>
        <v>279783.50680000003</v>
      </c>
    </row>
    <row r="260" spans="1:4" ht="12.75">
      <c r="A260" s="2">
        <v>38503</v>
      </c>
      <c r="B260" t="s">
        <v>6</v>
      </c>
      <c r="C260" s="3">
        <v>310179</v>
      </c>
      <c r="D260" s="3">
        <f>+D256+C260</f>
        <v>615686.47</v>
      </c>
    </row>
    <row r="262" spans="2:4" ht="12.75">
      <c r="B262" t="s">
        <v>7</v>
      </c>
      <c r="C262" s="3">
        <v>-295403.27</v>
      </c>
      <c r="D262" s="3">
        <f>+D260+C262</f>
        <v>320283.19999999995</v>
      </c>
    </row>
    <row r="264" spans="2:6" ht="12.75">
      <c r="B264" t="s">
        <v>5</v>
      </c>
      <c r="E264" s="3">
        <f>+D256*0.07/12</f>
        <v>1782.1269083333334</v>
      </c>
      <c r="F264" s="3">
        <f>+F258+E264</f>
        <v>281565.63370833336</v>
      </c>
    </row>
    <row r="266" spans="1:4" ht="12.75">
      <c r="A266" s="2">
        <v>38533</v>
      </c>
      <c r="B266" t="s">
        <v>6</v>
      </c>
      <c r="C266" s="3">
        <v>310179</v>
      </c>
      <c r="D266" s="3">
        <f>+D262+C266</f>
        <v>630462.2</v>
      </c>
    </row>
    <row r="268" spans="2:4" ht="12.75">
      <c r="B268" t="s">
        <v>7</v>
      </c>
      <c r="C268" s="3">
        <v>-297213.79</v>
      </c>
      <c r="D268" s="3">
        <f>+D266+C268</f>
        <v>333248.41</v>
      </c>
    </row>
    <row r="270" spans="2:4" ht="12.75">
      <c r="B270" t="s">
        <v>17</v>
      </c>
      <c r="C270" s="3">
        <v>0</v>
      </c>
      <c r="D270" s="3">
        <f>+D268+C270</f>
        <v>333248.41</v>
      </c>
    </row>
    <row r="272" spans="2:6" ht="12.75">
      <c r="B272" t="s">
        <v>5</v>
      </c>
      <c r="E272" s="3">
        <f>+D262*0.07/12</f>
        <v>1868.3186666666668</v>
      </c>
      <c r="F272" s="3">
        <f>+F264+E272</f>
        <v>283433.95237500005</v>
      </c>
    </row>
    <row r="274" spans="1:4" ht="12.75">
      <c r="A274" s="2">
        <v>38564</v>
      </c>
      <c r="B274" t="s">
        <v>6</v>
      </c>
      <c r="C274" s="3">
        <v>310179</v>
      </c>
      <c r="D274" s="3">
        <f>+D270+C274</f>
        <v>643427.4099999999</v>
      </c>
    </row>
    <row r="276" spans="2:4" ht="12.75">
      <c r="B276" t="s">
        <v>7</v>
      </c>
      <c r="C276" s="3">
        <v>-289668</v>
      </c>
      <c r="D276" s="3">
        <f>+D274+C276</f>
        <v>353759.4099999999</v>
      </c>
    </row>
    <row r="278" spans="2:4" ht="12.75">
      <c r="B278" t="s">
        <v>17</v>
      </c>
      <c r="C278" s="3">
        <v>-557971</v>
      </c>
      <c r="D278" s="3">
        <f>+D276+C278</f>
        <v>-204211.59000000008</v>
      </c>
    </row>
    <row r="280" spans="2:6" ht="12.75">
      <c r="B280" t="s">
        <v>5</v>
      </c>
      <c r="E280" s="3">
        <f>+D270*0.07/12</f>
        <v>1943.9490583333334</v>
      </c>
      <c r="F280" s="3">
        <f>+F272+E280</f>
        <v>285377.9014333334</v>
      </c>
    </row>
    <row r="282" spans="1:4" ht="12.75">
      <c r="A282" s="2">
        <v>38595</v>
      </c>
      <c r="B282" t="s">
        <v>6</v>
      </c>
      <c r="C282" s="3">
        <v>310179</v>
      </c>
      <c r="D282" s="3">
        <f>+D278+C282</f>
        <v>105967.40999999992</v>
      </c>
    </row>
    <row r="284" spans="2:4" ht="12.75">
      <c r="B284" t="s">
        <v>7</v>
      </c>
      <c r="C284" s="3">
        <v>-451440</v>
      </c>
      <c r="D284" s="3">
        <f>+D282+C284</f>
        <v>-345472.5900000001</v>
      </c>
    </row>
    <row r="285" ht="12.75">
      <c r="C285" s="3" t="s">
        <v>10</v>
      </c>
    </row>
    <row r="286" spans="2:6" ht="12.75">
      <c r="B286" t="s">
        <v>5</v>
      </c>
      <c r="E286" s="3">
        <f>+D278*0.07/12</f>
        <v>-1191.2342750000005</v>
      </c>
      <c r="F286" s="3">
        <f>+F280+E286</f>
        <v>284186.6671583334</v>
      </c>
    </row>
    <row r="288" spans="1:4" ht="12.75">
      <c r="A288" s="2">
        <v>38625</v>
      </c>
      <c r="B288" t="s">
        <v>6</v>
      </c>
      <c r="C288" s="3">
        <v>310179</v>
      </c>
      <c r="D288" s="3">
        <f>+D284+C288</f>
        <v>-35293.590000000084</v>
      </c>
    </row>
    <row r="290" spans="2:4" ht="12.75">
      <c r="B290" t="s">
        <v>7</v>
      </c>
      <c r="C290" s="3">
        <v>-320652</v>
      </c>
      <c r="D290" s="3">
        <f>+D288+C290</f>
        <v>-355945.5900000001</v>
      </c>
    </row>
    <row r="292" spans="2:6" ht="12.75">
      <c r="B292" t="s">
        <v>5</v>
      </c>
      <c r="E292" s="3">
        <f>+D284*0.07/12</f>
        <v>-2015.2567750000007</v>
      </c>
      <c r="F292" s="3">
        <f>+F286+E292</f>
        <v>282171.4103833334</v>
      </c>
    </row>
    <row r="294" spans="1:4" ht="12.75">
      <c r="A294" s="2">
        <v>38656</v>
      </c>
      <c r="B294" t="s">
        <v>6</v>
      </c>
      <c r="C294" s="3">
        <v>310179</v>
      </c>
      <c r="D294" s="3">
        <f>+D290+C294</f>
        <v>-45766.590000000084</v>
      </c>
    </row>
    <row r="296" spans="2:4" ht="12.75">
      <c r="B296" t="s">
        <v>7</v>
      </c>
      <c r="C296" s="3">
        <v>-301090</v>
      </c>
      <c r="D296" s="3">
        <f>+D294+C296</f>
        <v>-346856.5900000001</v>
      </c>
    </row>
    <row r="298" spans="2:6" ht="12.75">
      <c r="B298" t="s">
        <v>5</v>
      </c>
      <c r="E298" s="3">
        <f>+D290*0.07/12</f>
        <v>-2076.349275000001</v>
      </c>
      <c r="F298" s="3">
        <f>+F292+E298</f>
        <v>280095.0611083334</v>
      </c>
    </row>
    <row r="300" spans="1:4" ht="12.75">
      <c r="A300" s="2">
        <v>38686</v>
      </c>
      <c r="B300" t="s">
        <v>6</v>
      </c>
      <c r="C300" s="3">
        <v>310179</v>
      </c>
      <c r="D300" s="3">
        <f>+D296+C300</f>
        <v>-36677.590000000084</v>
      </c>
    </row>
    <row r="302" spans="2:4" ht="12.75">
      <c r="B302" t="s">
        <v>7</v>
      </c>
      <c r="C302" s="3">
        <v>-301588</v>
      </c>
      <c r="D302" s="3">
        <f>+D300+C302</f>
        <v>-338265.5900000001</v>
      </c>
    </row>
    <row r="304" spans="2:7" ht="12.75">
      <c r="B304" t="s">
        <v>5</v>
      </c>
      <c r="E304" s="3">
        <f>+D296*0.07/12</f>
        <v>-2023.3301083333342</v>
      </c>
      <c r="F304" s="3">
        <f>+F298+E304</f>
        <v>278071.7310000001</v>
      </c>
      <c r="G304" s="3"/>
    </row>
    <row r="306" spans="1:4" ht="12.75">
      <c r="A306" s="2">
        <v>38717</v>
      </c>
      <c r="B306" t="s">
        <v>6</v>
      </c>
      <c r="C306" s="3">
        <v>310179</v>
      </c>
      <c r="D306" s="3">
        <f>+D302+C306</f>
        <v>-28086.590000000084</v>
      </c>
    </row>
    <row r="308" spans="1:4" ht="12.75">
      <c r="A308" s="3"/>
      <c r="B308" t="s">
        <v>7</v>
      </c>
      <c r="C308" s="3">
        <v>-309988</v>
      </c>
      <c r="D308" s="3">
        <f>+D306+C308</f>
        <v>-338074.5900000001</v>
      </c>
    </row>
    <row r="310" spans="2:8" ht="12.75">
      <c r="B310" t="s">
        <v>5</v>
      </c>
      <c r="E310" s="3">
        <f>+D302*0.07/12</f>
        <v>-1973.2159416666673</v>
      </c>
      <c r="F310" s="3">
        <f>+F304+E310</f>
        <v>276098.5150583334</v>
      </c>
      <c r="H310" s="3">
        <f>+D308+F310</f>
        <v>-61976.07494166668</v>
      </c>
    </row>
    <row r="312" spans="1:4" ht="12.75">
      <c r="A312" s="2">
        <v>38748</v>
      </c>
      <c r="B312" t="s">
        <v>6</v>
      </c>
      <c r="C312" s="3">
        <v>310179</v>
      </c>
      <c r="D312" s="3">
        <f>+D308+C312</f>
        <v>-27895.590000000084</v>
      </c>
    </row>
    <row r="314" spans="2:4" ht="12.75">
      <c r="B314" t="s">
        <v>7</v>
      </c>
      <c r="C314" s="3">
        <v>-364672</v>
      </c>
      <c r="D314" s="3">
        <f>+D312+C314</f>
        <v>-392567.5900000001</v>
      </c>
    </row>
    <row r="316" spans="2:8" ht="12.75">
      <c r="B316" t="s">
        <v>5</v>
      </c>
      <c r="E316" s="3">
        <f>+D308*0.07/12</f>
        <v>-1972.1017750000008</v>
      </c>
      <c r="F316" s="3">
        <f>+F310+E316</f>
        <v>274126.4132833334</v>
      </c>
      <c r="H316" s="3">
        <f>+D314+F316</f>
        <v>-118441.17671666667</v>
      </c>
    </row>
    <row r="318" spans="1:4" ht="12.75">
      <c r="A318" s="2">
        <v>38776</v>
      </c>
      <c r="B318" t="s">
        <v>6</v>
      </c>
      <c r="C318" s="3">
        <v>310179</v>
      </c>
      <c r="D318" s="3">
        <f>+D314+C318</f>
        <v>-82388.59000000008</v>
      </c>
    </row>
    <row r="320" spans="2:4" ht="12.75">
      <c r="B320" t="s">
        <v>7</v>
      </c>
      <c r="C320" s="3">
        <v>-337749</v>
      </c>
      <c r="D320" s="3">
        <f>+D318+C320</f>
        <v>-420137.5900000001</v>
      </c>
    </row>
    <row r="322" spans="2:8" ht="12.75">
      <c r="B322" t="s">
        <v>5</v>
      </c>
      <c r="E322" s="3">
        <f>+D314*0.07/12</f>
        <v>-2289.977608333334</v>
      </c>
      <c r="F322" s="3">
        <f>+F316+E322</f>
        <v>271836.4356750001</v>
      </c>
      <c r="H322" s="3">
        <f>+D320+F322</f>
        <v>-148301.154325</v>
      </c>
    </row>
    <row r="324" spans="1:4" ht="12.75">
      <c r="A324" s="2">
        <v>38807</v>
      </c>
      <c r="B324" t="s">
        <v>6</v>
      </c>
      <c r="C324" s="3">
        <v>310179</v>
      </c>
      <c r="D324" s="3">
        <f>+D320+C324</f>
        <v>-109958.59000000008</v>
      </c>
    </row>
    <row r="326" spans="2:4" ht="12.75">
      <c r="B326" t="s">
        <v>7</v>
      </c>
      <c r="C326" s="3">
        <v>-374451</v>
      </c>
      <c r="D326" s="3">
        <f>+D324+C326</f>
        <v>-484409.5900000001</v>
      </c>
    </row>
    <row r="328" spans="2:8" ht="12.75">
      <c r="B328" t="s">
        <v>5</v>
      </c>
      <c r="E328" s="3">
        <f>+D320*0.07/12</f>
        <v>-2450.802608333334</v>
      </c>
      <c r="F328" s="3">
        <f>+F322+E328</f>
        <v>269385.6330666667</v>
      </c>
      <c r="H328" s="3">
        <f>+D326+F328</f>
        <v>-215023.95693333336</v>
      </c>
    </row>
    <row r="330" spans="1:4" ht="12.75">
      <c r="A330" s="2">
        <v>38837</v>
      </c>
      <c r="B330" t="s">
        <v>6</v>
      </c>
      <c r="C330" s="3">
        <v>310179</v>
      </c>
      <c r="D330" s="3">
        <f>+D326+C330</f>
        <v>-174230.59000000008</v>
      </c>
    </row>
    <row r="332" spans="2:4" ht="12.75">
      <c r="B332" t="s">
        <v>7</v>
      </c>
      <c r="C332" s="3">
        <v>-254514</v>
      </c>
      <c r="D332" s="3">
        <f>+D330+C332</f>
        <v>-428744.5900000001</v>
      </c>
    </row>
    <row r="334" spans="2:8" ht="12.75">
      <c r="B334" t="s">
        <v>5</v>
      </c>
      <c r="E334" s="3">
        <f>+D326*0.07/12</f>
        <v>-2825.722608333334</v>
      </c>
      <c r="F334" s="3">
        <f>+F328+E334</f>
        <v>266559.9104583334</v>
      </c>
      <c r="H334" s="3">
        <f>+D332+F334</f>
        <v>-162184.6795416667</v>
      </c>
    </row>
    <row r="336" spans="1:4" ht="12.75">
      <c r="A336" s="2">
        <v>38868</v>
      </c>
      <c r="B336" t="s">
        <v>6</v>
      </c>
      <c r="C336" s="3">
        <v>0</v>
      </c>
      <c r="D336" s="3">
        <f>+D332+C336</f>
        <v>-428744.5900000001</v>
      </c>
    </row>
    <row r="338" spans="2:4" ht="12.75">
      <c r="B338" t="s">
        <v>7</v>
      </c>
      <c r="C338" s="3">
        <v>-313839</v>
      </c>
      <c r="D338" s="3">
        <f>+D336+C338</f>
        <v>-742583.5900000001</v>
      </c>
    </row>
    <row r="340" spans="2:8" ht="12.75">
      <c r="B340" t="s">
        <v>5</v>
      </c>
      <c r="E340" s="3">
        <f>+D332*0.0414/12</f>
        <v>-1479.1688355000003</v>
      </c>
      <c r="F340" s="3">
        <f>+F334+E340</f>
        <v>265080.74162283336</v>
      </c>
      <c r="H340" s="3">
        <f>+D338+F340</f>
        <v>-477502.8483771667</v>
      </c>
    </row>
    <row r="342" spans="1:4" ht="12.75">
      <c r="A342" s="2">
        <v>38898</v>
      </c>
      <c r="B342" t="s">
        <v>6</v>
      </c>
      <c r="C342" s="3">
        <v>0</v>
      </c>
      <c r="D342" s="3">
        <f>+D338+C342</f>
        <v>-742583.5900000001</v>
      </c>
    </row>
    <row r="344" spans="2:4" ht="12.75">
      <c r="B344" t="s">
        <v>7</v>
      </c>
      <c r="C344" s="3">
        <v>-27493</v>
      </c>
      <c r="D344" s="3">
        <f>+D342+C344</f>
        <v>-770076.5900000001</v>
      </c>
    </row>
    <row r="346" spans="2:4" ht="12.75">
      <c r="B346" t="s">
        <v>8</v>
      </c>
      <c r="C346" s="3">
        <v>0</v>
      </c>
      <c r="D346" s="3">
        <f>+D344+C346</f>
        <v>-770076.5900000001</v>
      </c>
    </row>
    <row r="348" spans="2:8" ht="12.75">
      <c r="B348" t="s">
        <v>5</v>
      </c>
      <c r="E348" s="3">
        <f>+D338*0.0414/12</f>
        <v>-2561.9133855000005</v>
      </c>
      <c r="F348" s="3">
        <f>+F340+E348</f>
        <v>262518.82823733333</v>
      </c>
      <c r="H348" s="3">
        <f>+D346+F348</f>
        <v>-507557.76176266675</v>
      </c>
    </row>
    <row r="350" spans="1:4" ht="12.75">
      <c r="A350" s="2">
        <v>38929</v>
      </c>
      <c r="B350" t="s">
        <v>6</v>
      </c>
      <c r="C350" s="3">
        <v>0</v>
      </c>
      <c r="D350" s="3">
        <f>+D346+C350</f>
        <v>-770076.5900000001</v>
      </c>
    </row>
    <row r="352" spans="2:4" ht="12.75">
      <c r="B352" t="s">
        <v>7</v>
      </c>
      <c r="C352" s="3">
        <v>0</v>
      </c>
      <c r="D352" s="3">
        <f>+D350+C352</f>
        <v>-770076.5900000001</v>
      </c>
    </row>
    <row r="354" spans="2:4" ht="12.75">
      <c r="B354" t="s">
        <v>18</v>
      </c>
      <c r="C354" s="3">
        <v>67035</v>
      </c>
      <c r="D354" s="3">
        <f>+D352+C354</f>
        <v>-703041.5900000001</v>
      </c>
    </row>
    <row r="356" spans="2:8" ht="12.75">
      <c r="B356" t="s">
        <v>5</v>
      </c>
      <c r="E356" s="3">
        <f>+D346*0.0459/12</f>
        <v>-2945.542956750001</v>
      </c>
      <c r="F356" s="3">
        <f>+F348+E356</f>
        <v>259573.28528058334</v>
      </c>
      <c r="H356" s="3">
        <f>+D354+F356</f>
        <v>-443468.3047194168</v>
      </c>
    </row>
    <row r="358" spans="1:4" ht="12.75">
      <c r="A358" s="2">
        <v>38960</v>
      </c>
      <c r="B358" t="s">
        <v>6</v>
      </c>
      <c r="C358" s="3">
        <v>0</v>
      </c>
      <c r="D358" s="3">
        <f>+D354+C358</f>
        <v>-703041.5900000001</v>
      </c>
    </row>
    <row r="360" spans="2:4" ht="12.75">
      <c r="B360" t="s">
        <v>7</v>
      </c>
      <c r="C360" s="3">
        <v>0</v>
      </c>
      <c r="D360" s="3">
        <f>+D358+C360</f>
        <v>-703041.5900000001</v>
      </c>
    </row>
    <row r="361" ht="12.75">
      <c r="C361" s="3" t="s">
        <v>10</v>
      </c>
    </row>
    <row r="362" spans="2:8" ht="12.75">
      <c r="B362" t="s">
        <v>5</v>
      </c>
      <c r="E362" s="3">
        <f>+D354*0.0459/12</f>
        <v>-2689.1340817500004</v>
      </c>
      <c r="F362" s="3">
        <f>+F356+E362</f>
        <v>256884.15119883334</v>
      </c>
      <c r="H362" s="3">
        <f>+D360+F362</f>
        <v>-446157.4388011667</v>
      </c>
    </row>
    <row r="364" spans="1:4" ht="12.75">
      <c r="A364" s="2">
        <v>38990</v>
      </c>
      <c r="B364" t="s">
        <v>6</v>
      </c>
      <c r="C364" s="3">
        <v>0</v>
      </c>
      <c r="D364" s="3">
        <f>+D360+C364</f>
        <v>-703041.5900000001</v>
      </c>
    </row>
    <row r="366" spans="2:4" ht="12.75">
      <c r="B366" t="s">
        <v>7</v>
      </c>
      <c r="C366" s="3">
        <v>0</v>
      </c>
      <c r="D366" s="3">
        <f>+D364+C366</f>
        <v>-703041.5900000001</v>
      </c>
    </row>
    <row r="368" spans="2:8" ht="12.75">
      <c r="B368" t="s">
        <v>5</v>
      </c>
      <c r="E368" s="3">
        <f>+D358*0.0459/12</f>
        <v>-2689.1340817500004</v>
      </c>
      <c r="F368" s="3">
        <f>+F362+E368</f>
        <v>254195.01711708333</v>
      </c>
      <c r="H368" s="3">
        <f>+D366+F368</f>
        <v>-448846.5728829168</v>
      </c>
    </row>
    <row r="370" spans="1:4" ht="12.75">
      <c r="A370" s="2">
        <v>39021</v>
      </c>
      <c r="B370" t="s">
        <v>6</v>
      </c>
      <c r="C370" s="3">
        <v>0</v>
      </c>
      <c r="D370" s="3">
        <f>+D366+C370</f>
        <v>-703041.5900000001</v>
      </c>
    </row>
    <row r="372" spans="2:4" ht="12.75">
      <c r="B372" t="s">
        <v>7</v>
      </c>
      <c r="C372" s="3">
        <v>0</v>
      </c>
      <c r="D372" s="3">
        <f>+D370+C372</f>
        <v>-703041.5900000001</v>
      </c>
    </row>
    <row r="374" spans="2:8" ht="12.75">
      <c r="B374" t="s">
        <v>5</v>
      </c>
      <c r="E374" s="3">
        <f>+D364*0.0459/12</f>
        <v>-2689.1340817500004</v>
      </c>
      <c r="F374" s="3">
        <f>+F368+E374</f>
        <v>251505.88303533333</v>
      </c>
      <c r="H374" s="3">
        <f>+D372+F374</f>
        <v>-451535.7069646667</v>
      </c>
    </row>
    <row r="376" spans="1:4" ht="12.75">
      <c r="A376" s="2">
        <v>39051</v>
      </c>
      <c r="B376" t="s">
        <v>6</v>
      </c>
      <c r="C376" s="3">
        <v>0</v>
      </c>
      <c r="D376" s="3">
        <f>+D372+C376</f>
        <v>-703041.5900000001</v>
      </c>
    </row>
    <row r="378" spans="2:4" ht="12.75">
      <c r="B378" t="s">
        <v>7</v>
      </c>
      <c r="C378" s="3">
        <v>0</v>
      </c>
      <c r="D378" s="3">
        <f>+D376+C378</f>
        <v>-703041.5900000001</v>
      </c>
    </row>
    <row r="380" spans="2:8" ht="12.75">
      <c r="B380" t="s">
        <v>5</v>
      </c>
      <c r="E380" s="3">
        <f>+D370*0.0459/12</f>
        <v>-2689.1340817500004</v>
      </c>
      <c r="F380" s="3">
        <f>+F374+E380</f>
        <v>248816.74895358333</v>
      </c>
      <c r="H380" s="3">
        <f>+D378+F380</f>
        <v>-454224.8410464168</v>
      </c>
    </row>
    <row r="382" spans="1:4" ht="12.75">
      <c r="A382" s="2">
        <v>39082</v>
      </c>
      <c r="B382" t="s">
        <v>6</v>
      </c>
      <c r="C382" s="3">
        <v>0</v>
      </c>
      <c r="D382" s="3">
        <f>+D378+C382</f>
        <v>-703041.5900000001</v>
      </c>
    </row>
    <row r="383" ht="12.75">
      <c r="H383" t="s">
        <v>13</v>
      </c>
    </row>
    <row r="384" spans="2:4" ht="12.75">
      <c r="B384" t="s">
        <v>7</v>
      </c>
      <c r="C384" s="3">
        <v>0</v>
      </c>
      <c r="D384" s="3">
        <f>+D382+C384</f>
        <v>-703041.5900000001</v>
      </c>
    </row>
    <row r="386" spans="2:8" ht="12.75">
      <c r="B386" t="s">
        <v>5</v>
      </c>
      <c r="E386" s="3">
        <f>+D376*0.0459/12</f>
        <v>-2689.1340817500004</v>
      </c>
      <c r="F386" s="3">
        <f>+F380+E386</f>
        <v>246127.61487183333</v>
      </c>
      <c r="H386" s="3">
        <f>+D384+F386</f>
        <v>-456913.9751281667</v>
      </c>
    </row>
    <row r="388" spans="1:4" ht="12.75">
      <c r="A388" s="2">
        <v>39113</v>
      </c>
      <c r="B388" t="s">
        <v>6</v>
      </c>
      <c r="C388" s="3">
        <v>0</v>
      </c>
      <c r="D388" s="3">
        <f>+D384+C388</f>
        <v>-703041.5900000001</v>
      </c>
    </row>
    <row r="390" spans="2:4" ht="12.75">
      <c r="B390" t="s">
        <v>7</v>
      </c>
      <c r="C390" s="3">
        <v>0</v>
      </c>
      <c r="D390" s="3">
        <f>+D388+C390</f>
        <v>-703041.5900000001</v>
      </c>
    </row>
    <row r="392" spans="2:8" ht="12.75">
      <c r="B392" t="s">
        <v>5</v>
      </c>
      <c r="E392" s="3">
        <f>+D382*0.0459/12</f>
        <v>-2689.1340817500004</v>
      </c>
      <c r="F392" s="3">
        <f>+F386+E392</f>
        <v>243438.48079008333</v>
      </c>
      <c r="H392" s="3">
        <f>+D390+F392</f>
        <v>-459603.1092099168</v>
      </c>
    </row>
    <row r="394" spans="1:4" ht="12.75">
      <c r="A394" s="2">
        <v>39141</v>
      </c>
      <c r="B394" t="s">
        <v>6</v>
      </c>
      <c r="C394" s="3">
        <v>0</v>
      </c>
      <c r="D394" s="3">
        <f>+D390+C394</f>
        <v>-703041.5900000001</v>
      </c>
    </row>
    <row r="396" spans="2:4" ht="12.75">
      <c r="B396" t="s">
        <v>7</v>
      </c>
      <c r="C396" s="3">
        <v>0</v>
      </c>
      <c r="D396" s="3">
        <f>+D394+C396</f>
        <v>-703041.5900000001</v>
      </c>
    </row>
    <row r="398" spans="2:8" ht="12.75">
      <c r="B398" t="s">
        <v>5</v>
      </c>
      <c r="E398" s="3">
        <f>+D388*0.0459/12</f>
        <v>-2689.1340817500004</v>
      </c>
      <c r="F398" s="3">
        <f>+F392+E398</f>
        <v>240749.34670833332</v>
      </c>
      <c r="H398" s="3">
        <f>+D396+F398</f>
        <v>-462292.24329166673</v>
      </c>
    </row>
    <row r="400" spans="1:4" ht="12.75">
      <c r="A400" s="2">
        <v>39172</v>
      </c>
      <c r="B400" t="s">
        <v>6</v>
      </c>
      <c r="C400" s="3">
        <v>0</v>
      </c>
      <c r="D400" s="3">
        <f>+D396+C400</f>
        <v>-703041.5900000001</v>
      </c>
    </row>
    <row r="401" ht="12.75">
      <c r="H401" t="s">
        <v>13</v>
      </c>
    </row>
    <row r="402" spans="2:4" ht="12.75">
      <c r="B402" t="s">
        <v>7</v>
      </c>
      <c r="C402" s="3">
        <v>0</v>
      </c>
      <c r="D402" s="3">
        <f>+D400+C402</f>
        <v>-703041.5900000001</v>
      </c>
    </row>
    <row r="404" spans="2:8" ht="12.75">
      <c r="B404" t="s">
        <v>5</v>
      </c>
      <c r="E404" s="3">
        <f>+D394*0.0459/12</f>
        <v>-2689.1340817500004</v>
      </c>
      <c r="F404" s="3">
        <f>+F398+E404</f>
        <v>238060.21262658332</v>
      </c>
      <c r="H404" s="3" t="s">
        <v>13</v>
      </c>
    </row>
    <row r="406" spans="1:4" ht="12.75">
      <c r="A406" s="2">
        <v>39202</v>
      </c>
      <c r="B406" t="s">
        <v>6</v>
      </c>
      <c r="C406" s="3">
        <v>0</v>
      </c>
      <c r="D406" s="3">
        <f>+D402+C406</f>
        <v>-703041.5900000001</v>
      </c>
    </row>
    <row r="408" spans="2:4" ht="12.75">
      <c r="B408" t="s">
        <v>7</v>
      </c>
      <c r="C408" s="3">
        <v>0</v>
      </c>
      <c r="D408" s="3">
        <f>+D406+C408</f>
        <v>-703041.5900000001</v>
      </c>
    </row>
    <row r="410" spans="2:6" ht="12.75">
      <c r="B410" t="s">
        <v>5</v>
      </c>
      <c r="E410" s="3">
        <f>+D400*0.0459/12</f>
        <v>-2689.1340817500004</v>
      </c>
      <c r="F410" s="3">
        <f>+F404+E410</f>
        <v>235371.07854483332</v>
      </c>
    </row>
    <row r="412" spans="1:4" ht="12.75">
      <c r="A412" s="2">
        <v>39233</v>
      </c>
      <c r="B412" t="s">
        <v>6</v>
      </c>
      <c r="C412" s="3">
        <v>0</v>
      </c>
      <c r="D412" s="3">
        <f>+D408+C412</f>
        <v>-703041.5900000001</v>
      </c>
    </row>
    <row r="414" spans="2:4" ht="12.75">
      <c r="B414" t="s">
        <v>7</v>
      </c>
      <c r="C414" s="3">
        <v>0</v>
      </c>
      <c r="D414" s="3">
        <f>+D412+C414</f>
        <v>-703041.5900000001</v>
      </c>
    </row>
    <row r="416" spans="2:6" ht="12.75">
      <c r="B416" t="s">
        <v>5</v>
      </c>
      <c r="E416" s="3">
        <f>+D406*0.0459/12</f>
        <v>-2689.1340817500004</v>
      </c>
      <c r="F416" s="3">
        <f>+F410+E416</f>
        <v>232681.94446308332</v>
      </c>
    </row>
    <row r="418" spans="1:4" ht="12.75">
      <c r="A418" s="2">
        <v>39263</v>
      </c>
      <c r="B418" t="s">
        <v>6</v>
      </c>
      <c r="C418" s="3">
        <v>0</v>
      </c>
      <c r="D418" s="3">
        <f>+D414+C418</f>
        <v>-703041.5900000001</v>
      </c>
    </row>
    <row r="419" ht="12.75">
      <c r="H419" t="s">
        <v>13</v>
      </c>
    </row>
    <row r="420" spans="2:4" ht="12.75">
      <c r="B420" t="s">
        <v>12</v>
      </c>
      <c r="C420" s="3">
        <v>-18193</v>
      </c>
      <c r="D420" s="3">
        <f>+D418+C420</f>
        <v>-721234.5900000001</v>
      </c>
    </row>
    <row r="422" spans="2:8" ht="12.75">
      <c r="B422" t="s">
        <v>5</v>
      </c>
      <c r="E422" s="3">
        <f>+D412*0.0459/12</f>
        <v>-2689.1340817500004</v>
      </c>
      <c r="F422" s="3">
        <f>+F416+E422</f>
        <v>229992.81038133331</v>
      </c>
      <c r="H422" s="3" t="s">
        <v>13</v>
      </c>
    </row>
    <row r="424" spans="1:4" ht="12.75">
      <c r="A424" s="2">
        <v>39294</v>
      </c>
      <c r="B424" t="s">
        <v>6</v>
      </c>
      <c r="C424" s="3">
        <v>0</v>
      </c>
      <c r="D424" s="3">
        <f>+D420+C424</f>
        <v>-721234.5900000001</v>
      </c>
    </row>
    <row r="426" spans="2:4" ht="12.75">
      <c r="B426" t="s">
        <v>7</v>
      </c>
      <c r="C426" s="3">
        <v>0</v>
      </c>
      <c r="D426" s="3">
        <f>+D424+C426</f>
        <v>-721234.5900000001</v>
      </c>
    </row>
    <row r="428" spans="2:6" ht="12.75">
      <c r="B428" t="s">
        <v>5</v>
      </c>
      <c r="E428" s="3">
        <f>+D420*0.0459/12</f>
        <v>-2758.7223067500004</v>
      </c>
      <c r="F428" s="3">
        <f>+F422+E428</f>
        <v>227234.08807458333</v>
      </c>
    </row>
    <row r="430" spans="1:4" ht="12.75">
      <c r="A430" s="2">
        <v>39325</v>
      </c>
      <c r="B430" t="s">
        <v>6</v>
      </c>
      <c r="C430" s="3">
        <v>0</v>
      </c>
      <c r="D430" s="3">
        <f>+D426+C430</f>
        <v>-721234.5900000001</v>
      </c>
    </row>
    <row r="432" spans="2:4" ht="12.75">
      <c r="B432" t="s">
        <v>7</v>
      </c>
      <c r="C432" s="3">
        <v>0</v>
      </c>
      <c r="D432" s="3">
        <f>+D430+C432</f>
        <v>-721234.5900000001</v>
      </c>
    </row>
    <row r="434" spans="2:6" ht="12.75">
      <c r="B434" t="s">
        <v>5</v>
      </c>
      <c r="E434" s="3">
        <f>+D424*0.0459/12</f>
        <v>-2758.7223067500004</v>
      </c>
      <c r="F434" s="3">
        <f>+F428+E434</f>
        <v>224475.36576783334</v>
      </c>
    </row>
    <row r="436" spans="1:4" ht="12.75">
      <c r="A436" s="2">
        <v>39355</v>
      </c>
      <c r="B436" t="s">
        <v>6</v>
      </c>
      <c r="C436" s="3">
        <v>0</v>
      </c>
      <c r="D436" s="3">
        <f>+D432+C436</f>
        <v>-721234.5900000001</v>
      </c>
    </row>
    <row r="437" ht="12.75">
      <c r="H437" t="s">
        <v>13</v>
      </c>
    </row>
    <row r="438" spans="2:4" ht="12.75">
      <c r="B438" t="s">
        <v>12</v>
      </c>
      <c r="C438" s="3">
        <v>0</v>
      </c>
      <c r="D438" s="3">
        <f>+D436+C438</f>
        <v>-721234.5900000001</v>
      </c>
    </row>
    <row r="440" spans="2:8" ht="12.75">
      <c r="B440" t="s">
        <v>5</v>
      </c>
      <c r="E440" s="3">
        <f>+D430*0.0459/12</f>
        <v>-2758.7223067500004</v>
      </c>
      <c r="F440" s="3">
        <f>+F434+E440</f>
        <v>221716.64346108335</v>
      </c>
      <c r="H440" s="3" t="s">
        <v>13</v>
      </c>
    </row>
    <row r="442" spans="1:4" ht="12.75">
      <c r="A442" s="2">
        <v>39386</v>
      </c>
      <c r="B442" t="s">
        <v>6</v>
      </c>
      <c r="C442" s="3">
        <v>0</v>
      </c>
      <c r="D442" s="3">
        <f>+D438+C442</f>
        <v>-721234.5900000001</v>
      </c>
    </row>
    <row r="444" spans="2:4" ht="12.75">
      <c r="B444" t="s">
        <v>7</v>
      </c>
      <c r="C444" s="3">
        <v>0</v>
      </c>
      <c r="D444" s="3">
        <f>+D442+C444</f>
        <v>-721234.5900000001</v>
      </c>
    </row>
    <row r="446" spans="2:6" ht="12.75">
      <c r="B446" t="s">
        <v>5</v>
      </c>
      <c r="E446" s="3">
        <f>+D438*0.0514/12</f>
        <v>-3089.2881605000002</v>
      </c>
      <c r="F446" s="3">
        <f>+F440+E446</f>
        <v>218627.35530058335</v>
      </c>
    </row>
    <row r="448" spans="1:4" ht="12.75">
      <c r="A448" s="2">
        <v>39416</v>
      </c>
      <c r="B448" t="s">
        <v>6</v>
      </c>
      <c r="C448" s="3">
        <v>0</v>
      </c>
      <c r="D448" s="3">
        <f>+D444+C448</f>
        <v>-721234.5900000001</v>
      </c>
    </row>
    <row r="450" spans="2:4" ht="12.75">
      <c r="B450" t="s">
        <v>7</v>
      </c>
      <c r="C450" s="3">
        <v>0</v>
      </c>
      <c r="D450" s="3">
        <f>+D448+C450</f>
        <v>-721234.5900000001</v>
      </c>
    </row>
    <row r="452" spans="2:6" ht="12.75">
      <c r="B452" t="s">
        <v>5</v>
      </c>
      <c r="E452" s="3">
        <f>+D442*0.0514/12</f>
        <v>-3089.2881605000002</v>
      </c>
      <c r="F452" s="3">
        <f>+F446+E452</f>
        <v>215538.06714008335</v>
      </c>
    </row>
    <row r="454" spans="1:4" ht="12.75">
      <c r="A454" s="2">
        <v>39447</v>
      </c>
      <c r="B454" t="s">
        <v>6</v>
      </c>
      <c r="C454" s="3">
        <v>0</v>
      </c>
      <c r="D454" s="3">
        <f>+D450+C454</f>
        <v>-721234.5900000001</v>
      </c>
    </row>
    <row r="455" ht="12.75">
      <c r="H455" t="s">
        <v>13</v>
      </c>
    </row>
    <row r="456" spans="2:4" ht="12.75">
      <c r="B456" t="s">
        <v>12</v>
      </c>
      <c r="C456" s="3">
        <v>0</v>
      </c>
      <c r="D456" s="3">
        <f>+D454+C456</f>
        <v>-721234.5900000001</v>
      </c>
    </row>
    <row r="458" spans="2:8" ht="12.75">
      <c r="B458" t="s">
        <v>5</v>
      </c>
      <c r="E458" s="3">
        <f>+D448*0.0514/12</f>
        <v>-3089.2881605000002</v>
      </c>
      <c r="F458" s="3">
        <f>+F452+E458</f>
        <v>212448.77897958335</v>
      </c>
      <c r="H458" s="3">
        <f>+D456+F458</f>
        <v>-508785.81102041673</v>
      </c>
    </row>
    <row r="460" spans="1:4" ht="12.75">
      <c r="A460" s="2">
        <v>39478</v>
      </c>
      <c r="B460" t="s">
        <v>6</v>
      </c>
      <c r="C460" s="3">
        <v>0</v>
      </c>
      <c r="D460" s="3">
        <f>+D456+C460</f>
        <v>-721234.5900000001</v>
      </c>
    </row>
    <row r="462" spans="2:4" ht="12.75">
      <c r="B462" t="s">
        <v>7</v>
      </c>
      <c r="C462" s="3">
        <v>0</v>
      </c>
      <c r="D462" s="3">
        <f>+D460+C462</f>
        <v>-721234.5900000001</v>
      </c>
    </row>
    <row r="464" spans="2:6" ht="12.75">
      <c r="B464" t="s">
        <v>5</v>
      </c>
      <c r="E464" s="3">
        <f>+D456*0.0514/12</f>
        <v>-3089.2881605000002</v>
      </c>
      <c r="F464" s="3">
        <f>+F458+E464</f>
        <v>209359.49081908335</v>
      </c>
    </row>
    <row r="466" spans="1:4" ht="12.75">
      <c r="A466" s="2">
        <v>39507</v>
      </c>
      <c r="B466" t="s">
        <v>6</v>
      </c>
      <c r="C466" s="3">
        <v>0</v>
      </c>
      <c r="D466" s="3">
        <f>+D462+C466</f>
        <v>-721234.5900000001</v>
      </c>
    </row>
    <row r="468" spans="2:4" ht="12.75">
      <c r="B468" t="s">
        <v>7</v>
      </c>
      <c r="C468" s="3">
        <v>0</v>
      </c>
      <c r="D468" s="3">
        <f>+D466+C468</f>
        <v>-721234.5900000001</v>
      </c>
    </row>
    <row r="470" spans="2:6" ht="12.75">
      <c r="B470" t="s">
        <v>5</v>
      </c>
      <c r="E470" s="3">
        <f>+D460*0.0514/12</f>
        <v>-3089.2881605000002</v>
      </c>
      <c r="F470" s="3">
        <f>+F464+E470</f>
        <v>206270.20265858335</v>
      </c>
    </row>
    <row r="472" spans="1:4" ht="12.75">
      <c r="A472" s="2">
        <v>39538</v>
      </c>
      <c r="B472" t="s">
        <v>6</v>
      </c>
      <c r="C472" s="3">
        <v>0</v>
      </c>
      <c r="D472" s="3">
        <f>+D468+C472</f>
        <v>-721234.5900000001</v>
      </c>
    </row>
    <row r="474" spans="2:4" ht="12.75">
      <c r="B474" t="s">
        <v>12</v>
      </c>
      <c r="C474" s="3">
        <v>0</v>
      </c>
      <c r="D474" s="3">
        <f>+D472+C474</f>
        <v>-721234.5900000001</v>
      </c>
    </row>
    <row r="476" spans="2:8" ht="12.75">
      <c r="B476" t="s">
        <v>5</v>
      </c>
      <c r="E476" s="3">
        <f>+D466*0.0514/12</f>
        <v>-3089.2881605000002</v>
      </c>
      <c r="F476" s="3">
        <f>+F470+E476</f>
        <v>203180.91449808335</v>
      </c>
      <c r="H476" s="3">
        <f>+D474+F476</f>
        <v>-518053.67550191673</v>
      </c>
    </row>
    <row r="478" spans="1:4" ht="12.75">
      <c r="A478" s="2">
        <v>39568</v>
      </c>
      <c r="B478" t="s">
        <v>6</v>
      </c>
      <c r="C478" s="3">
        <v>0</v>
      </c>
      <c r="D478" s="3">
        <f>+D474+C478</f>
        <v>-721234.5900000001</v>
      </c>
    </row>
    <row r="480" spans="2:4" ht="12.75">
      <c r="B480" t="s">
        <v>7</v>
      </c>
      <c r="C480" s="3">
        <v>0</v>
      </c>
      <c r="D480" s="3">
        <f>+D478+C480</f>
        <v>-721234.5900000001</v>
      </c>
    </row>
    <row r="482" spans="2:6" ht="12.75">
      <c r="B482" t="s">
        <v>5</v>
      </c>
      <c r="E482" s="3">
        <f>+D474*0.0408/12</f>
        <v>-2452.197606</v>
      </c>
      <c r="F482" s="3">
        <f>+F476+E482</f>
        <v>200728.71689208335</v>
      </c>
    </row>
    <row r="484" spans="1:4" ht="12.75">
      <c r="A484" s="2">
        <v>39599</v>
      </c>
      <c r="B484" t="s">
        <v>6</v>
      </c>
      <c r="C484" s="3">
        <v>0</v>
      </c>
      <c r="D484" s="3">
        <f>+D480+C484</f>
        <v>-721234.5900000001</v>
      </c>
    </row>
    <row r="486" spans="2:4" ht="12.75">
      <c r="B486" t="s">
        <v>7</v>
      </c>
      <c r="C486" s="3">
        <v>0</v>
      </c>
      <c r="D486" s="3">
        <f>+D484+C486</f>
        <v>-721234.5900000001</v>
      </c>
    </row>
    <row r="488" spans="2:6" ht="12.75">
      <c r="B488" t="s">
        <v>5</v>
      </c>
      <c r="E488" s="3">
        <f>+D478*0.0408/12</f>
        <v>-2452.197606</v>
      </c>
      <c r="F488" s="3">
        <f>+F482+E488</f>
        <v>198276.51928608335</v>
      </c>
    </row>
    <row r="490" spans="1:4" ht="12.75">
      <c r="A490" s="2">
        <v>39629</v>
      </c>
      <c r="B490" t="s">
        <v>6</v>
      </c>
      <c r="C490" s="3">
        <v>0</v>
      </c>
      <c r="D490" s="3">
        <f>+D486+C490</f>
        <v>-721234.5900000001</v>
      </c>
    </row>
    <row r="492" spans="2:4" ht="12.75">
      <c r="B492" t="s">
        <v>12</v>
      </c>
      <c r="C492" s="3">
        <v>0</v>
      </c>
      <c r="D492" s="3">
        <f>+D490+C492</f>
        <v>-721234.5900000001</v>
      </c>
    </row>
    <row r="494" spans="2:8" ht="12.75">
      <c r="B494" t="s">
        <v>5</v>
      </c>
      <c r="E494" s="3">
        <f>+D484*0.0408/12</f>
        <v>-2452.197606</v>
      </c>
      <c r="F494" s="3">
        <f>+F488+E494</f>
        <v>195824.32168008335</v>
      </c>
      <c r="H494" s="3">
        <f>+D492+F494</f>
        <v>-525410.2683199167</v>
      </c>
    </row>
    <row r="496" spans="1:4" ht="12.75">
      <c r="A496" s="2">
        <v>39660</v>
      </c>
      <c r="B496" t="s">
        <v>6</v>
      </c>
      <c r="C496" s="3">
        <v>0</v>
      </c>
      <c r="D496" s="3">
        <f>+D492+C496</f>
        <v>-721234.5900000001</v>
      </c>
    </row>
    <row r="498" spans="2:4" ht="12.75">
      <c r="B498" t="s">
        <v>7</v>
      </c>
      <c r="C498" s="3">
        <v>0</v>
      </c>
      <c r="D498" s="3">
        <f>+D496+C498</f>
        <v>-721234.5900000001</v>
      </c>
    </row>
    <row r="500" spans="2:6" ht="12.75">
      <c r="B500" t="s">
        <v>5</v>
      </c>
      <c r="E500" s="3">
        <f>+D492*0.0335/12</f>
        <v>-2013.4465637500005</v>
      </c>
      <c r="F500" s="3">
        <f>+F494+E500</f>
        <v>193810.87511633334</v>
      </c>
    </row>
    <row r="502" spans="1:4" ht="12.75">
      <c r="A502" s="2">
        <v>39691</v>
      </c>
      <c r="B502" t="s">
        <v>6</v>
      </c>
      <c r="C502" s="3">
        <v>0</v>
      </c>
      <c r="D502" s="3">
        <f>+D498+C502</f>
        <v>-721234.5900000001</v>
      </c>
    </row>
    <row r="504" spans="2:4" ht="12.75">
      <c r="B504" t="s">
        <v>7</v>
      </c>
      <c r="C504" s="3">
        <v>0</v>
      </c>
      <c r="D504" s="3">
        <f>+D502+C504</f>
        <v>-721234.5900000001</v>
      </c>
    </row>
    <row r="506" spans="2:6" ht="12.75">
      <c r="B506" t="s">
        <v>5</v>
      </c>
      <c r="E506" s="3">
        <f>+D496*0.0335/12</f>
        <v>-2013.4465637500005</v>
      </c>
      <c r="F506" s="3">
        <f>+F500+E506</f>
        <v>191797.42855258333</v>
      </c>
    </row>
    <row r="508" spans="1:4" ht="12.75">
      <c r="A508" s="2">
        <v>39721</v>
      </c>
      <c r="B508" t="s">
        <v>6</v>
      </c>
      <c r="C508" s="3">
        <v>0</v>
      </c>
      <c r="D508" s="3">
        <f>+D504+C508</f>
        <v>-721234.5900000001</v>
      </c>
    </row>
    <row r="510" spans="2:4" ht="12.75">
      <c r="B510" t="s">
        <v>12</v>
      </c>
      <c r="C510" s="3">
        <v>0</v>
      </c>
      <c r="D510" s="3">
        <f>+D508+C510</f>
        <v>-721234.5900000001</v>
      </c>
    </row>
    <row r="512" spans="2:8" ht="12.75">
      <c r="B512" t="s">
        <v>5</v>
      </c>
      <c r="E512" s="3">
        <f>+D502*0.0335/12</f>
        <v>-2013.4465637500005</v>
      </c>
      <c r="F512" s="3">
        <f>+F506+E512</f>
        <v>189783.98198883331</v>
      </c>
      <c r="H512" s="3">
        <f>+D510+F512</f>
        <v>-531450.6080111668</v>
      </c>
    </row>
    <row r="513" spans="3:6" ht="12.75">
      <c r="C513"/>
      <c r="D513"/>
      <c r="E513"/>
      <c r="F513"/>
    </row>
    <row r="514" spans="1:4" ht="12.75">
      <c r="A514" s="2">
        <v>39752</v>
      </c>
      <c r="B514" t="s">
        <v>6</v>
      </c>
      <c r="C514" s="3">
        <v>0</v>
      </c>
      <c r="D514" s="3">
        <f>+D510+C514</f>
        <v>-721234.5900000001</v>
      </c>
    </row>
    <row r="516" spans="2:4" ht="12.75">
      <c r="B516" t="s">
        <v>12</v>
      </c>
      <c r="C516" s="3">
        <v>0</v>
      </c>
      <c r="D516" s="3">
        <f>+D514+C516</f>
        <v>-721234.5900000001</v>
      </c>
    </row>
    <row r="518" spans="2:8" ht="12.75">
      <c r="B518" t="s">
        <v>5</v>
      </c>
      <c r="E518" s="3">
        <f>+D508*0.0335/12</f>
        <v>-2013.4465637500005</v>
      </c>
      <c r="F518" s="3">
        <f>+F512+E518</f>
        <v>187770.5354250833</v>
      </c>
      <c r="H518" s="3"/>
    </row>
    <row r="519" spans="3:6" ht="12.75">
      <c r="C519"/>
      <c r="D519"/>
      <c r="E519"/>
      <c r="F519"/>
    </row>
    <row r="520" spans="1:4" ht="12.75">
      <c r="A520" s="2">
        <v>39782</v>
      </c>
      <c r="B520" t="s">
        <v>6</v>
      </c>
      <c r="C520" s="3">
        <v>0</v>
      </c>
      <c r="D520" s="3">
        <f>+D516+C520</f>
        <v>-721234.5900000001</v>
      </c>
    </row>
    <row r="522" spans="2:4" ht="12.75">
      <c r="B522" t="s">
        <v>12</v>
      </c>
      <c r="C522" s="3">
        <v>0</v>
      </c>
      <c r="D522" s="3">
        <f>+D520+C522</f>
        <v>-721234.5900000001</v>
      </c>
    </row>
    <row r="524" spans="2:8" ht="12.75">
      <c r="B524" t="s">
        <v>5</v>
      </c>
      <c r="E524" s="3">
        <f>+D514*0.0335/12</f>
        <v>-2013.4465637500005</v>
      </c>
      <c r="F524" s="3">
        <f>+F518+E524</f>
        <v>185757.0888613333</v>
      </c>
      <c r="H524" s="3"/>
    </row>
    <row r="525" spans="3:6" ht="12.75">
      <c r="C525"/>
      <c r="D525"/>
      <c r="E525"/>
      <c r="F525"/>
    </row>
    <row r="526" spans="1:4" ht="12.75">
      <c r="A526" s="2">
        <v>39813</v>
      </c>
      <c r="B526" t="s">
        <v>6</v>
      </c>
      <c r="C526" s="3">
        <v>0</v>
      </c>
      <c r="D526" s="3">
        <f>+D522+C526</f>
        <v>-721234.5900000001</v>
      </c>
    </row>
    <row r="528" spans="2:4" ht="12.75">
      <c r="B528" t="s">
        <v>12</v>
      </c>
      <c r="C528" s="3">
        <v>0</v>
      </c>
      <c r="D528" s="3">
        <f>+D526+C528</f>
        <v>-721234.5900000001</v>
      </c>
    </row>
    <row r="530" spans="2:8" ht="12.75">
      <c r="B530" t="s">
        <v>5</v>
      </c>
      <c r="E530" s="3">
        <f>+D520*0.0335/12</f>
        <v>-2013.4465637500005</v>
      </c>
      <c r="F530" s="3">
        <f>+F524+E530</f>
        <v>183743.64229758328</v>
      </c>
      <c r="H530" s="3">
        <f>+D528+F530</f>
        <v>-537490.9477024168</v>
      </c>
    </row>
    <row r="531" spans="3:6" ht="12.75">
      <c r="C531"/>
      <c r="D531"/>
      <c r="E531"/>
      <c r="F531"/>
    </row>
    <row r="532" spans="1:4" ht="12.75">
      <c r="A532" s="2">
        <v>39844</v>
      </c>
      <c r="B532" t="s">
        <v>6</v>
      </c>
      <c r="C532" s="3">
        <v>0</v>
      </c>
      <c r="D532" s="3">
        <f>+D528+C532</f>
        <v>-721234.5900000001</v>
      </c>
    </row>
    <row r="534" spans="2:4" ht="12.75">
      <c r="B534" t="s">
        <v>12</v>
      </c>
      <c r="C534" s="3">
        <v>0</v>
      </c>
      <c r="D534" s="3">
        <f>+D532+C534</f>
        <v>-721234.5900000001</v>
      </c>
    </row>
    <row r="536" spans="2:8" ht="12.75">
      <c r="B536" t="s">
        <v>5</v>
      </c>
      <c r="E536" s="3">
        <f>+D526*0.0245/12</f>
        <v>-1472.5206212500004</v>
      </c>
      <c r="F536" s="3">
        <f>+F530+E536</f>
        <v>182271.12167633328</v>
      </c>
      <c r="H536" s="3"/>
    </row>
    <row r="538" spans="1:4" ht="12.75">
      <c r="A538" s="2">
        <v>39872</v>
      </c>
      <c r="B538" t="s">
        <v>6</v>
      </c>
      <c r="C538" s="3">
        <v>0</v>
      </c>
      <c r="D538" s="3">
        <f>+D534+C538</f>
        <v>-721234.5900000001</v>
      </c>
    </row>
    <row r="540" spans="2:4" ht="12.75">
      <c r="B540" t="s">
        <v>12</v>
      </c>
      <c r="C540" s="3">
        <v>0</v>
      </c>
      <c r="D540" s="3">
        <f>+D538+C540</f>
        <v>-721234.5900000001</v>
      </c>
    </row>
    <row r="542" spans="2:8" ht="12.75">
      <c r="B542" t="s">
        <v>5</v>
      </c>
      <c r="E542" s="3">
        <f>+D532*0.0245/12</f>
        <v>-1472.5206212500004</v>
      </c>
      <c r="F542" s="3">
        <f>+F536+E542</f>
        <v>180798.60105508327</v>
      </c>
      <c r="H542" s="3"/>
    </row>
    <row r="544" spans="1:4" ht="12.75">
      <c r="A544" s="2">
        <v>39903</v>
      </c>
      <c r="B544" t="s">
        <v>6</v>
      </c>
      <c r="C544" s="3">
        <v>0</v>
      </c>
      <c r="D544" s="3">
        <f>+D540+C544</f>
        <v>-721234.5900000001</v>
      </c>
    </row>
    <row r="546" spans="2:4" ht="12.75">
      <c r="B546" t="s">
        <v>12</v>
      </c>
      <c r="C546" s="3">
        <v>0</v>
      </c>
      <c r="D546" s="3">
        <f>+D544+C546</f>
        <v>-721234.5900000001</v>
      </c>
    </row>
    <row r="548" spans="2:8" ht="12.75">
      <c r="B548" t="s">
        <v>5</v>
      </c>
      <c r="E548" s="3">
        <f>+D538*0.0245/12</f>
        <v>-1472.5206212500004</v>
      </c>
      <c r="F548" s="3">
        <f>+F542+E548</f>
        <v>179326.08043383327</v>
      </c>
      <c r="H548" s="3"/>
    </row>
    <row r="550" spans="1:4" ht="12.75">
      <c r="A550" s="2">
        <v>39933</v>
      </c>
      <c r="B550" t="s">
        <v>6</v>
      </c>
      <c r="C550" s="3">
        <v>0</v>
      </c>
      <c r="D550" s="3">
        <f>+D546+C550</f>
        <v>-721234.5900000001</v>
      </c>
    </row>
    <row r="552" spans="2:4" ht="12.75">
      <c r="B552" t="s">
        <v>12</v>
      </c>
      <c r="C552" s="3">
        <v>0</v>
      </c>
      <c r="D552" s="3">
        <f>+D550+C552</f>
        <v>-721234.5900000001</v>
      </c>
    </row>
    <row r="554" spans="2:8" ht="12.75">
      <c r="B554" t="s">
        <v>5</v>
      </c>
      <c r="E554" s="3">
        <f>+D544*0.01/12</f>
        <v>-601.0288250000001</v>
      </c>
      <c r="F554" s="3">
        <f>+F548+E554</f>
        <v>178725.05160883328</v>
      </c>
      <c r="H554" s="3"/>
    </row>
    <row r="556" spans="1:4" ht="12.75">
      <c r="A556" s="2">
        <v>39964</v>
      </c>
      <c r="B556" t="s">
        <v>6</v>
      </c>
      <c r="C556" s="3">
        <v>0</v>
      </c>
      <c r="D556" s="3">
        <f>+D552+C556</f>
        <v>-721234.5900000001</v>
      </c>
    </row>
    <row r="558" spans="2:4" ht="12.75">
      <c r="B558" t="s">
        <v>12</v>
      </c>
      <c r="C558" s="3">
        <v>0</v>
      </c>
      <c r="D558" s="3">
        <f>+D556+C558</f>
        <v>-721234.5900000001</v>
      </c>
    </row>
    <row r="560" spans="2:8" ht="12.75">
      <c r="B560" t="s">
        <v>5</v>
      </c>
      <c r="E560" s="3">
        <f>+D550*0.01/12</f>
        <v>-601.0288250000001</v>
      </c>
      <c r="F560" s="3">
        <f>+F554+E560</f>
        <v>178124.0227838333</v>
      </c>
      <c r="H560" s="3"/>
    </row>
    <row r="562" spans="1:4" ht="12.75">
      <c r="A562" s="2">
        <v>39994</v>
      </c>
      <c r="B562" t="s">
        <v>6</v>
      </c>
      <c r="C562" s="3">
        <v>0</v>
      </c>
      <c r="D562" s="3">
        <f>+D558+C562</f>
        <v>-721234.5900000001</v>
      </c>
    </row>
    <row r="564" spans="2:4" ht="12.75">
      <c r="B564" t="s">
        <v>12</v>
      </c>
      <c r="C564" s="3">
        <v>0</v>
      </c>
      <c r="D564" s="3">
        <f>+D562+C564</f>
        <v>-721234.5900000001</v>
      </c>
    </row>
    <row r="566" spans="2:8" ht="12.75">
      <c r="B566" t="s">
        <v>5</v>
      </c>
      <c r="E566" s="3">
        <f>+D556*0.01/12</f>
        <v>-601.0288250000001</v>
      </c>
      <c r="F566" s="3">
        <f>+F560+E566</f>
        <v>177522.9939588333</v>
      </c>
      <c r="H566" s="3"/>
    </row>
    <row r="568" spans="1:4" ht="12.75">
      <c r="A568" s="2">
        <v>40025</v>
      </c>
      <c r="B568" t="s">
        <v>6</v>
      </c>
      <c r="C568" s="3">
        <v>0</v>
      </c>
      <c r="D568" s="3">
        <f>+D564+C568</f>
        <v>-721234.5900000001</v>
      </c>
    </row>
    <row r="570" spans="2:4" ht="12.75">
      <c r="B570" t="s">
        <v>12</v>
      </c>
      <c r="C570" s="3">
        <v>0</v>
      </c>
      <c r="D570" s="3">
        <f>+D568+C570</f>
        <v>-721234.5900000001</v>
      </c>
    </row>
    <row r="572" spans="2:8" ht="12.75">
      <c r="B572" t="s">
        <v>5</v>
      </c>
      <c r="E572" s="3">
        <f>+D562*0.0055/12</f>
        <v>-330.56585375000003</v>
      </c>
      <c r="F572" s="3">
        <f>+F566+E572</f>
        <v>177192.4281050833</v>
      </c>
      <c r="H572" s="3"/>
    </row>
    <row r="574" spans="1:4" ht="12.75">
      <c r="A574" s="2">
        <v>40056</v>
      </c>
      <c r="B574" t="s">
        <v>6</v>
      </c>
      <c r="C574" s="3">
        <v>0</v>
      </c>
      <c r="D574" s="3">
        <f>+D570+C574</f>
        <v>-721234.5900000001</v>
      </c>
    </row>
    <row r="576" spans="2:4" ht="12.75">
      <c r="B576" t="s">
        <v>12</v>
      </c>
      <c r="C576" s="3">
        <v>0</v>
      </c>
      <c r="D576" s="3">
        <f>+D574+C576</f>
        <v>-721234.5900000001</v>
      </c>
    </row>
    <row r="578" spans="2:8" ht="12.75">
      <c r="B578" t="s">
        <v>5</v>
      </c>
      <c r="E578" s="3">
        <f>+D568*0.0055/12</f>
        <v>-330.56585375000003</v>
      </c>
      <c r="F578" s="3">
        <f>+F572+E578</f>
        <v>176861.86225133328</v>
      </c>
      <c r="H578" s="3"/>
    </row>
    <row r="580" spans="1:4" ht="12.75">
      <c r="A580" s="2">
        <v>40086</v>
      </c>
      <c r="B580" t="s">
        <v>6</v>
      </c>
      <c r="C580" s="3">
        <v>0</v>
      </c>
      <c r="D580" s="3">
        <f>+D576+C580</f>
        <v>-721234.5900000001</v>
      </c>
    </row>
    <row r="582" spans="2:4" ht="12.75">
      <c r="B582" t="s">
        <v>12</v>
      </c>
      <c r="C582" s="3">
        <v>0</v>
      </c>
      <c r="D582" s="3">
        <f>+D580+C582</f>
        <v>-721234.5900000001</v>
      </c>
    </row>
    <row r="584" spans="2:8" ht="12.75">
      <c r="B584" t="s">
        <v>5</v>
      </c>
      <c r="E584" s="3">
        <f>+D574*0.0055/12</f>
        <v>-330.56585375000003</v>
      </c>
      <c r="F584" s="3">
        <f>+F578+E584</f>
        <v>176531.29639758327</v>
      </c>
      <c r="H584" s="3"/>
    </row>
    <row r="586" spans="1:4" ht="12.75">
      <c r="A586" s="2">
        <v>40117</v>
      </c>
      <c r="B586" t="s">
        <v>6</v>
      </c>
      <c r="C586" s="3">
        <v>0</v>
      </c>
      <c r="D586" s="3">
        <f>+D582+C586</f>
        <v>-721234.5900000001</v>
      </c>
    </row>
    <row r="588" spans="2:4" ht="12.75">
      <c r="B588" t="s">
        <v>12</v>
      </c>
      <c r="C588" s="3">
        <v>0</v>
      </c>
      <c r="D588" s="3">
        <f>+D586+C588</f>
        <v>-721234.5900000001</v>
      </c>
    </row>
    <row r="590" spans="2:8" ht="12.75">
      <c r="B590" t="s">
        <v>5</v>
      </c>
      <c r="E590" s="3">
        <f>+D580*0.0055/12</f>
        <v>-330.56585375000003</v>
      </c>
      <c r="F590" s="3">
        <f>+F584+E590</f>
        <v>176200.73054383326</v>
      </c>
      <c r="H590" s="3"/>
    </row>
    <row r="592" spans="1:4" ht="12.75">
      <c r="A592" s="2">
        <v>40147</v>
      </c>
      <c r="B592" t="s">
        <v>6</v>
      </c>
      <c r="C592" s="3">
        <v>0</v>
      </c>
      <c r="D592" s="3">
        <f>+D588+C592</f>
        <v>-721234.5900000001</v>
      </c>
    </row>
    <row r="594" spans="2:4" ht="12.75">
      <c r="B594" t="s">
        <v>12</v>
      </c>
      <c r="C594" s="3">
        <v>0</v>
      </c>
      <c r="D594" s="3">
        <f>+D592+C594</f>
        <v>-721234.5900000001</v>
      </c>
    </row>
    <row r="596" spans="2:8" ht="12.75">
      <c r="B596" t="s">
        <v>5</v>
      </c>
      <c r="E596" s="3">
        <f>+D586*0.0055/12</f>
        <v>-330.56585375000003</v>
      </c>
      <c r="F596" s="3">
        <f>+F590+E596</f>
        <v>175870.16469008324</v>
      </c>
      <c r="H596" s="3"/>
    </row>
    <row r="598" spans="1:4" ht="12.75">
      <c r="A598" s="2">
        <v>40178</v>
      </c>
      <c r="B598" t="s">
        <v>6</v>
      </c>
      <c r="C598" s="3">
        <v>0</v>
      </c>
      <c r="D598" s="3">
        <f>+D594+C598</f>
        <v>-721234.5900000001</v>
      </c>
    </row>
    <row r="600" spans="2:4" ht="12.75">
      <c r="B600" t="s">
        <v>12</v>
      </c>
      <c r="C600" s="3">
        <v>0</v>
      </c>
      <c r="D600" s="3">
        <f>+D598+C600</f>
        <v>-721234.5900000001</v>
      </c>
    </row>
    <row r="602" spans="2:8" ht="12.75">
      <c r="B602" t="s">
        <v>5</v>
      </c>
      <c r="E602" s="3">
        <f>+D592*0.0055/12</f>
        <v>-330.56585375000003</v>
      </c>
      <c r="F602" s="3">
        <f>+F596+E602</f>
        <v>175539.59883633323</v>
      </c>
      <c r="H602" s="3">
        <f>+D600+F602</f>
        <v>-545694.9911636668</v>
      </c>
    </row>
    <row r="604" spans="1:4" ht="12.75">
      <c r="A604" s="2">
        <f>+A598+31</f>
        <v>40209</v>
      </c>
      <c r="B604" t="s">
        <v>6</v>
      </c>
      <c r="C604" s="3">
        <v>0</v>
      </c>
      <c r="D604" s="3">
        <f>+D600+C604</f>
        <v>-721234.5900000001</v>
      </c>
    </row>
    <row r="606" spans="2:4" ht="12.75">
      <c r="B606" t="s">
        <v>12</v>
      </c>
      <c r="C606" s="3">
        <v>0</v>
      </c>
      <c r="D606" s="3">
        <f>+D604+C606</f>
        <v>-721234.5900000001</v>
      </c>
    </row>
    <row r="608" spans="2:8" ht="12.75">
      <c r="B608" t="s">
        <v>5</v>
      </c>
      <c r="E608" s="3">
        <f>+D598*0.0055/12</f>
        <v>-330.56585375000003</v>
      </c>
      <c r="F608" s="3">
        <f>+F602+E608</f>
        <v>175209.03298258322</v>
      </c>
      <c r="H608" s="3">
        <f>+D606+F608</f>
        <v>-546025.5570174169</v>
      </c>
    </row>
    <row r="610" spans="1:4" ht="12.75">
      <c r="A610" s="2">
        <f>+A604+28</f>
        <v>40237</v>
      </c>
      <c r="B610" t="s">
        <v>6</v>
      </c>
      <c r="C610" s="3">
        <v>0</v>
      </c>
      <c r="D610" s="3">
        <f>+D606+C610</f>
        <v>-721234.5900000001</v>
      </c>
    </row>
    <row r="612" spans="2:4" ht="12.75">
      <c r="B612" t="s">
        <v>12</v>
      </c>
      <c r="C612" s="3">
        <v>0</v>
      </c>
      <c r="D612" s="3">
        <f>+D610+C612</f>
        <v>-721234.5900000001</v>
      </c>
    </row>
    <row r="614" spans="2:8" ht="12.75">
      <c r="B614" t="s">
        <v>5</v>
      </c>
      <c r="E614" s="3">
        <f>+D604*0.0055/12</f>
        <v>-330.56585375000003</v>
      </c>
      <c r="F614" s="3">
        <f>+F608+E614</f>
        <v>174878.4671288332</v>
      </c>
      <c r="H614" s="3">
        <f>+D612+F614</f>
        <v>-546356.1228711669</v>
      </c>
    </row>
    <row r="616" spans="1:4" ht="12.75">
      <c r="A616" s="2">
        <f>+A610+31</f>
        <v>40268</v>
      </c>
      <c r="B616" t="s">
        <v>6</v>
      </c>
      <c r="C616" s="3">
        <v>0</v>
      </c>
      <c r="D616" s="3">
        <f>+D612+C616</f>
        <v>-721234.5900000001</v>
      </c>
    </row>
    <row r="618" spans="2:4" ht="12.75">
      <c r="B618" t="s">
        <v>12</v>
      </c>
      <c r="C618" s="3">
        <v>0</v>
      </c>
      <c r="D618" s="3">
        <f>+D616+C618</f>
        <v>-721234.5900000001</v>
      </c>
    </row>
    <row r="620" spans="2:8" ht="12.75">
      <c r="B620" t="s">
        <v>5</v>
      </c>
      <c r="E620" s="3">
        <f>+D610*0.0055/12</f>
        <v>-330.56585375000003</v>
      </c>
      <c r="F620" s="3">
        <f>+F614+E620</f>
        <v>174547.9012750832</v>
      </c>
      <c r="H620" s="3">
        <f>+D618+F620</f>
        <v>-546686.6887249169</v>
      </c>
    </row>
    <row r="622" spans="1:4" ht="12.75">
      <c r="A622" s="2">
        <f>+A616+30</f>
        <v>40298</v>
      </c>
      <c r="B622" t="s">
        <v>6</v>
      </c>
      <c r="C622" s="3">
        <v>0</v>
      </c>
      <c r="D622" s="3">
        <f>+D618+C622</f>
        <v>-721234.5900000001</v>
      </c>
    </row>
    <row r="624" spans="2:4" ht="12.75">
      <c r="B624" t="s">
        <v>12</v>
      </c>
      <c r="C624" s="3">
        <v>0</v>
      </c>
      <c r="D624" s="3">
        <f>+D622+C624</f>
        <v>-721234.5900000001</v>
      </c>
    </row>
    <row r="626" spans="2:8" ht="12.75">
      <c r="B626" t="s">
        <v>5</v>
      </c>
      <c r="E626" s="3">
        <f>+D616*0.0055/12</f>
        <v>-330.56585375000003</v>
      </c>
      <c r="F626" s="3">
        <f>+F620+E626</f>
        <v>174217.33542133318</v>
      </c>
      <c r="H626" s="3">
        <f>+D624+F626</f>
        <v>-547017.2545786669</v>
      </c>
    </row>
    <row r="628" spans="1:4" ht="12.75">
      <c r="A628" s="2">
        <f>+A622+31</f>
        <v>40329</v>
      </c>
      <c r="B628" t="s">
        <v>6</v>
      </c>
      <c r="C628" s="3">
        <v>0</v>
      </c>
      <c r="D628" s="3">
        <f>+D624+C628</f>
        <v>-721234.5900000001</v>
      </c>
    </row>
    <row r="630" spans="2:4" ht="12.75">
      <c r="B630" t="s">
        <v>12</v>
      </c>
      <c r="C630" s="3">
        <v>0</v>
      </c>
      <c r="D630" s="3">
        <f>+D628+C630</f>
        <v>-721234.5900000001</v>
      </c>
    </row>
    <row r="632" spans="2:8" ht="12.75">
      <c r="B632" t="s">
        <v>5</v>
      </c>
      <c r="E632" s="3">
        <f>+D622*0.0055/12</f>
        <v>-330.56585375000003</v>
      </c>
      <c r="F632" s="3">
        <f>+F626+E632</f>
        <v>173886.76956758316</v>
      </c>
      <c r="H632" s="3">
        <f>+D630+F632</f>
        <v>-547347.8204324169</v>
      </c>
    </row>
    <row r="634" spans="1:4" ht="12.75">
      <c r="A634" s="2">
        <f>+A628+30</f>
        <v>40359</v>
      </c>
      <c r="B634" t="s">
        <v>6</v>
      </c>
      <c r="C634" s="3">
        <v>0</v>
      </c>
      <c r="D634" s="3">
        <f>+D630+C634</f>
        <v>-721234.5900000001</v>
      </c>
    </row>
    <row r="636" spans="2:4" ht="12.75">
      <c r="B636" t="s">
        <v>12</v>
      </c>
      <c r="C636" s="3">
        <v>0</v>
      </c>
      <c r="D636" s="3">
        <f>+D634+C636</f>
        <v>-721234.5900000001</v>
      </c>
    </row>
    <row r="638" spans="2:8" ht="12.75">
      <c r="B638" t="s">
        <v>5</v>
      </c>
      <c r="E638" s="3">
        <f>+D628*0.0055/12</f>
        <v>-330.56585375000003</v>
      </c>
      <c r="F638" s="3">
        <f>+F632+E638</f>
        <v>173556.20371383315</v>
      </c>
      <c r="H638" s="3">
        <f>+D636+F638</f>
        <v>-547678.386286167</v>
      </c>
    </row>
    <row r="640" spans="1:4" ht="12.75">
      <c r="A640" s="2">
        <f>+A634+31</f>
        <v>40390</v>
      </c>
      <c r="B640" t="s">
        <v>6</v>
      </c>
      <c r="C640" s="3">
        <v>0</v>
      </c>
      <c r="D640" s="3">
        <f>+D636+C640</f>
        <v>-721234.5900000001</v>
      </c>
    </row>
    <row r="642" spans="2:4" ht="12.75">
      <c r="B642" t="s">
        <v>12</v>
      </c>
      <c r="C642" s="3">
        <v>0</v>
      </c>
      <c r="D642" s="3">
        <f>+D640+C642</f>
        <v>-721234.5900000001</v>
      </c>
    </row>
    <row r="644" spans="2:8" ht="12.75">
      <c r="B644" t="s">
        <v>5</v>
      </c>
      <c r="E644" s="3">
        <f>+D634*0.0089/12</f>
        <v>-534.9156542500001</v>
      </c>
      <c r="F644" s="3">
        <f>+F638+E644</f>
        <v>173021.28805958314</v>
      </c>
      <c r="H644" s="3">
        <f>+D642+F644</f>
        <v>-548213.3019404169</v>
      </c>
    </row>
    <row r="646" spans="1:4" ht="12.75">
      <c r="A646" s="2">
        <f>+A640+31</f>
        <v>40421</v>
      </c>
      <c r="B646" t="s">
        <v>6</v>
      </c>
      <c r="C646" s="3">
        <v>0</v>
      </c>
      <c r="D646" s="3">
        <f>+D642+C646</f>
        <v>-721234.5900000001</v>
      </c>
    </row>
    <row r="648" spans="2:4" ht="12.75">
      <c r="B648" t="s">
        <v>12</v>
      </c>
      <c r="C648" s="3">
        <v>0</v>
      </c>
      <c r="D648" s="3">
        <f>+D646+C648</f>
        <v>-721234.5900000001</v>
      </c>
    </row>
    <row r="650" spans="2:8" ht="12.75">
      <c r="B650" t="s">
        <v>5</v>
      </c>
      <c r="E650" s="3">
        <f>+D640*0.0089/12</f>
        <v>-534.9156542500001</v>
      </c>
      <c r="F650" s="3">
        <f>+F644+E650</f>
        <v>172486.37240533312</v>
      </c>
      <c r="H650" s="3">
        <f>+D648+F650</f>
        <v>-548748.217594667</v>
      </c>
    </row>
    <row r="652" spans="1:4" ht="12.75">
      <c r="A652" s="2">
        <f>+A646+30</f>
        <v>40451</v>
      </c>
      <c r="B652" t="s">
        <v>6</v>
      </c>
      <c r="C652" s="3">
        <v>0</v>
      </c>
      <c r="D652" s="3">
        <f>+D648+C652</f>
        <v>-721234.5900000001</v>
      </c>
    </row>
    <row r="654" spans="2:4" ht="12.75">
      <c r="B654" t="s">
        <v>12</v>
      </c>
      <c r="C654" s="3">
        <v>0</v>
      </c>
      <c r="D654" s="3">
        <f>+D652+C654</f>
        <v>-721234.5900000001</v>
      </c>
    </row>
    <row r="656" spans="2:8" ht="12.75">
      <c r="B656" t="s">
        <v>5</v>
      </c>
      <c r="E656" s="3">
        <f>+D646*0.0089/12</f>
        <v>-534.9156542500001</v>
      </c>
      <c r="F656" s="3">
        <f>+F650+E656</f>
        <v>171951.4567510831</v>
      </c>
      <c r="H656" s="3">
        <f>+D654+F656</f>
        <v>-549283.133248917</v>
      </c>
    </row>
    <row r="658" spans="1:4" ht="12.75">
      <c r="A658" s="2">
        <f>+A652+31</f>
        <v>40482</v>
      </c>
      <c r="B658" t="s">
        <v>6</v>
      </c>
      <c r="C658" s="3">
        <v>0</v>
      </c>
      <c r="D658" s="3">
        <f>+D654+C658</f>
        <v>-721234.5900000001</v>
      </c>
    </row>
    <row r="660" spans="2:4" ht="12.75">
      <c r="B660" t="s">
        <v>12</v>
      </c>
      <c r="C660" s="3">
        <v>0</v>
      </c>
      <c r="D660" s="3">
        <f>+D658+C660</f>
        <v>-721234.5900000001</v>
      </c>
    </row>
    <row r="662" spans="2:8" ht="12.75">
      <c r="B662" t="s">
        <v>5</v>
      </c>
      <c r="E662" s="3">
        <f>+D652*0.012/12</f>
        <v>-721.23459</v>
      </c>
      <c r="F662" s="3">
        <f>+F656+E662</f>
        <v>171230.2221610831</v>
      </c>
      <c r="H662" s="3">
        <f>+D660+F662</f>
        <v>-550004.367838917</v>
      </c>
    </row>
    <row r="664" spans="1:4" ht="12.75">
      <c r="A664" s="2">
        <f>+A658+30</f>
        <v>40512</v>
      </c>
      <c r="B664" t="s">
        <v>6</v>
      </c>
      <c r="C664" s="3">
        <v>0</v>
      </c>
      <c r="D664" s="3">
        <f>+D660+C664</f>
        <v>-721234.5900000001</v>
      </c>
    </row>
    <row r="666" spans="2:4" ht="12.75">
      <c r="B666" t="s">
        <v>12</v>
      </c>
      <c r="C666" s="3">
        <v>0</v>
      </c>
      <c r="D666" s="3">
        <f>+D664+C666</f>
        <v>-721234.5900000001</v>
      </c>
    </row>
    <row r="668" spans="2:8" ht="12.75">
      <c r="B668" t="s">
        <v>5</v>
      </c>
      <c r="E668" s="3">
        <f>+D658*0.012/12</f>
        <v>-721.23459</v>
      </c>
      <c r="F668" s="3">
        <f>+F662+E668</f>
        <v>170508.9875710831</v>
      </c>
      <c r="H668" s="3">
        <f>+D666+F668</f>
        <v>-550725.602428917</v>
      </c>
    </row>
    <row r="670" spans="1:4" ht="12.75">
      <c r="A670" s="2">
        <f>+A664+31</f>
        <v>40543</v>
      </c>
      <c r="B670" t="s">
        <v>6</v>
      </c>
      <c r="C670" s="3">
        <v>0</v>
      </c>
      <c r="D670" s="3">
        <f>+D666+C670</f>
        <v>-721234.5900000001</v>
      </c>
    </row>
    <row r="672" spans="2:4" ht="12.75">
      <c r="B672" t="s">
        <v>12</v>
      </c>
      <c r="C672" s="3">
        <v>0</v>
      </c>
      <c r="D672" s="3">
        <f>+D670+C672</f>
        <v>-721234.5900000001</v>
      </c>
    </row>
    <row r="674" spans="2:8" ht="12.75">
      <c r="B674" t="s">
        <v>5</v>
      </c>
      <c r="E674" s="3">
        <f>+D664*0.012/12</f>
        <v>-721.23459</v>
      </c>
      <c r="F674" s="3">
        <f>+F668+E674</f>
        <v>169787.7529810831</v>
      </c>
      <c r="H674" s="3">
        <f>+D672+F674</f>
        <v>-551446.837018917</v>
      </c>
    </row>
    <row r="676" spans="1:4" ht="12.75">
      <c r="A676" s="2">
        <f>+A670+31</f>
        <v>40574</v>
      </c>
      <c r="B676" t="s">
        <v>6</v>
      </c>
      <c r="C676" s="3">
        <v>0</v>
      </c>
      <c r="D676" s="3">
        <f>+D672+C676</f>
        <v>-721234.5900000001</v>
      </c>
    </row>
    <row r="678" spans="2:4" ht="12.75">
      <c r="B678" t="s">
        <v>12</v>
      </c>
      <c r="C678" s="3">
        <v>0</v>
      </c>
      <c r="D678" s="3">
        <f>+D676+C678</f>
        <v>-721234.5900000001</v>
      </c>
    </row>
    <row r="680" spans="2:8" ht="12.75">
      <c r="B680" t="s">
        <v>5</v>
      </c>
      <c r="E680" s="3">
        <f>+D670*0.0147/12</f>
        <v>-883.51237275</v>
      </c>
      <c r="F680" s="3">
        <f>+F674+E680</f>
        <v>168904.2406083331</v>
      </c>
      <c r="H680" s="3">
        <f>+D678+F680</f>
        <v>-552330.3493916669</v>
      </c>
    </row>
    <row r="682" spans="1:4" ht="12.75">
      <c r="A682" s="2">
        <f>+A676+28</f>
        <v>40602</v>
      </c>
      <c r="B682" t="s">
        <v>6</v>
      </c>
      <c r="C682" s="3">
        <v>0</v>
      </c>
      <c r="D682" s="3">
        <f>+D678+C682</f>
        <v>-721234.5900000001</v>
      </c>
    </row>
    <row r="684" spans="2:4" ht="12.75">
      <c r="B684" t="s">
        <v>12</v>
      </c>
      <c r="C684" s="3">
        <v>0</v>
      </c>
      <c r="D684" s="3">
        <f>+D682+C684</f>
        <v>-721234.5900000001</v>
      </c>
    </row>
    <row r="686" spans="2:8" ht="12.75">
      <c r="B686" t="s">
        <v>5</v>
      </c>
      <c r="E686" s="3">
        <f>+D676*0.0147/12</f>
        <v>-883.51237275</v>
      </c>
      <c r="F686" s="3">
        <f>+F680+E686</f>
        <v>168020.72823558308</v>
      </c>
      <c r="H686" s="3">
        <f>+D684+F686</f>
        <v>-553213.861764417</v>
      </c>
    </row>
    <row r="688" spans="1:4" ht="12.75">
      <c r="A688" s="2">
        <f>+A682+31</f>
        <v>40633</v>
      </c>
      <c r="B688" t="s">
        <v>6</v>
      </c>
      <c r="C688" s="3">
        <v>0</v>
      </c>
      <c r="D688" s="3">
        <f>+D684+C688</f>
        <v>-721234.5900000001</v>
      </c>
    </row>
    <row r="690" spans="2:4" ht="12.75">
      <c r="B690" t="s">
        <v>12</v>
      </c>
      <c r="C690" s="3">
        <v>0</v>
      </c>
      <c r="D690" s="3">
        <f>+D688+C690</f>
        <v>-721234.5900000001</v>
      </c>
    </row>
    <row r="692" spans="2:8" ht="12.75">
      <c r="B692" t="s">
        <v>5</v>
      </c>
      <c r="E692" s="3">
        <f>+D682*0.0147/12</f>
        <v>-883.51237275</v>
      </c>
      <c r="F692" s="3">
        <f>+F686+E692</f>
        <v>167137.21586283308</v>
      </c>
      <c r="H692" s="3">
        <f>+D690+F692</f>
        <v>-554097.374137167</v>
      </c>
    </row>
    <row r="694" spans="1:4" ht="12.75">
      <c r="A694" s="2">
        <f>+A688+30</f>
        <v>40663</v>
      </c>
      <c r="B694" t="s">
        <v>6</v>
      </c>
      <c r="C694" s="3">
        <v>0</v>
      </c>
      <c r="D694" s="3">
        <f>+D690+C694</f>
        <v>-721234.5900000001</v>
      </c>
    </row>
    <row r="696" spans="2:4" ht="12.75">
      <c r="B696" t="s">
        <v>12</v>
      </c>
      <c r="C696" s="3">
        <v>0</v>
      </c>
      <c r="D696" s="3">
        <f>+D694+C696</f>
        <v>-721234.5900000001</v>
      </c>
    </row>
    <row r="698" spans="2:8" ht="12.75">
      <c r="B698" t="s">
        <v>5</v>
      </c>
      <c r="E698" s="3">
        <f>+D688*0.0147/12</f>
        <v>-883.51237275</v>
      </c>
      <c r="F698" s="3">
        <f>+F692+E698</f>
        <v>166253.70349008308</v>
      </c>
      <c r="H698" s="3">
        <f>+D696+F698</f>
        <v>-554980.886509917</v>
      </c>
    </row>
    <row r="700" spans="1:4" ht="12.75">
      <c r="A700" s="2">
        <f>+A694+31</f>
        <v>40694</v>
      </c>
      <c r="B700" t="s">
        <v>6</v>
      </c>
      <c r="C700" s="3">
        <v>0</v>
      </c>
      <c r="D700" s="3">
        <f>+D696+C700</f>
        <v>-721234.5900000001</v>
      </c>
    </row>
    <row r="702" spans="2:4" ht="12.75">
      <c r="B702" t="s">
        <v>12</v>
      </c>
      <c r="C702" s="3">
        <v>0</v>
      </c>
      <c r="D702" s="3">
        <f>+D700+C702</f>
        <v>-721234.5900000001</v>
      </c>
    </row>
    <row r="704" spans="2:8" ht="12.75">
      <c r="B704" t="s">
        <v>5</v>
      </c>
      <c r="E704" s="3">
        <f>+D694*0.0147/12</f>
        <v>-883.51237275</v>
      </c>
      <c r="F704" s="3">
        <f>+F698+E704</f>
        <v>165370.19111733307</v>
      </c>
      <c r="H704" s="3">
        <f>+D702+F704</f>
        <v>-555864.3988826671</v>
      </c>
    </row>
    <row r="706" spans="1:4" ht="12.75">
      <c r="A706" s="2">
        <f>+A700+30</f>
        <v>40724</v>
      </c>
      <c r="B706" t="s">
        <v>6</v>
      </c>
      <c r="C706" s="3">
        <v>0</v>
      </c>
      <c r="D706" s="3">
        <f>+D702+C706</f>
        <v>-721234.5900000001</v>
      </c>
    </row>
    <row r="708" spans="2:4" ht="12.75">
      <c r="B708" t="s">
        <v>12</v>
      </c>
      <c r="C708" s="3">
        <v>0</v>
      </c>
      <c r="D708" s="3">
        <f>+D706+C708</f>
        <v>-721234.5900000001</v>
      </c>
    </row>
    <row r="710" spans="2:8" ht="12.75">
      <c r="B710" t="s">
        <v>5</v>
      </c>
      <c r="E710" s="3">
        <f>+D700*0.0147/12</f>
        <v>-883.51237275</v>
      </c>
      <c r="F710" s="3">
        <f>+F704+E710</f>
        <v>164486.67874458307</v>
      </c>
      <c r="H710" s="3">
        <f>+D708+F710</f>
        <v>-556747.911255417</v>
      </c>
    </row>
    <row r="712" spans="1:4" ht="12.75">
      <c r="A712" s="2">
        <f>+A706+31</f>
        <v>40755</v>
      </c>
      <c r="B712" t="s">
        <v>6</v>
      </c>
      <c r="C712" s="3">
        <v>0</v>
      </c>
      <c r="D712" s="3">
        <f>+D708+C712</f>
        <v>-721234.5900000001</v>
      </c>
    </row>
    <row r="714" spans="2:4" ht="12.75">
      <c r="B714" t="s">
        <v>12</v>
      </c>
      <c r="C714" s="3">
        <v>0</v>
      </c>
      <c r="D714" s="3">
        <f>+D712+C714</f>
        <v>-721234.5900000001</v>
      </c>
    </row>
    <row r="716" spans="2:8" ht="12.75">
      <c r="B716" t="s">
        <v>5</v>
      </c>
      <c r="E716" s="3">
        <f>+D706*0.0147/12</f>
        <v>-883.51237275</v>
      </c>
      <c r="F716" s="3">
        <f>+F710+E716</f>
        <v>163603.16637183307</v>
      </c>
      <c r="H716" s="3">
        <f>+D714+F716</f>
        <v>-557631.423628167</v>
      </c>
    </row>
    <row r="718" spans="1:4" ht="12.75">
      <c r="A718" s="2">
        <f>+A712+31</f>
        <v>40786</v>
      </c>
      <c r="B718" t="s">
        <v>6</v>
      </c>
      <c r="C718" s="3">
        <v>0</v>
      </c>
      <c r="D718" s="3">
        <f>+D714+C718</f>
        <v>-721234.5900000001</v>
      </c>
    </row>
    <row r="720" spans="2:4" ht="12.75">
      <c r="B720" t="s">
        <v>12</v>
      </c>
      <c r="C720" s="3">
        <v>0</v>
      </c>
      <c r="D720" s="3">
        <f>+D718+C720</f>
        <v>-721234.5900000001</v>
      </c>
    </row>
    <row r="722" spans="2:8" ht="12.75">
      <c r="B722" t="s">
        <v>5</v>
      </c>
      <c r="E722" s="3">
        <f>+D712*0.0147/12</f>
        <v>-883.51237275</v>
      </c>
      <c r="F722" s="3">
        <f>+F716+E722</f>
        <v>162719.65399908306</v>
      </c>
      <c r="H722" s="3">
        <f>+D720+F722</f>
        <v>-558514.936000917</v>
      </c>
    </row>
    <row r="724" spans="1:4" ht="12.75">
      <c r="A724" s="2">
        <f>+A718+30</f>
        <v>40816</v>
      </c>
      <c r="B724" t="s">
        <v>6</v>
      </c>
      <c r="C724" s="3">
        <v>0</v>
      </c>
      <c r="D724" s="3">
        <f>+D720+C724</f>
        <v>-721234.5900000001</v>
      </c>
    </row>
    <row r="726" spans="2:4" ht="12.75">
      <c r="B726" t="s">
        <v>12</v>
      </c>
      <c r="C726" s="3">
        <v>0</v>
      </c>
      <c r="D726" s="3">
        <f>+D724+C726</f>
        <v>-721234.5900000001</v>
      </c>
    </row>
    <row r="728" spans="2:8" ht="12.75">
      <c r="B728" t="s">
        <v>5</v>
      </c>
      <c r="E728" s="3">
        <f>+D718*0.0147/12</f>
        <v>-883.51237275</v>
      </c>
      <c r="F728" s="3">
        <f>+F722+E728</f>
        <v>161836.14162633306</v>
      </c>
      <c r="H728" s="3">
        <f>+D726+F728</f>
        <v>-559398.448373667</v>
      </c>
    </row>
    <row r="730" spans="1:4" ht="12.75">
      <c r="A730" s="2">
        <f>+A724+31</f>
        <v>40847</v>
      </c>
      <c r="B730" t="s">
        <v>6</v>
      </c>
      <c r="C730" s="3">
        <v>0</v>
      </c>
      <c r="D730" s="3">
        <f>+D726+C730</f>
        <v>-721234.5900000001</v>
      </c>
    </row>
    <row r="732" spans="2:4" ht="12.75">
      <c r="B732" t="s">
        <v>12</v>
      </c>
      <c r="C732" s="3">
        <v>0</v>
      </c>
      <c r="D732" s="3">
        <f>+D730+C732</f>
        <v>-721234.5900000001</v>
      </c>
    </row>
    <row r="734" spans="2:8" ht="12.75">
      <c r="B734" t="s">
        <v>5</v>
      </c>
      <c r="E734" s="3">
        <f>+D724*0.0147/12</f>
        <v>-883.51237275</v>
      </c>
      <c r="F734" s="3">
        <f>+F728+E734</f>
        <v>160952.62925358306</v>
      </c>
      <c r="H734" s="3">
        <f>+D732+F734</f>
        <v>-560281.960746417</v>
      </c>
    </row>
    <row r="736" spans="1:4" ht="12.75">
      <c r="A736" s="2">
        <f>+A730+30</f>
        <v>40877</v>
      </c>
      <c r="B736" t="s">
        <v>6</v>
      </c>
      <c r="C736" s="3">
        <v>0</v>
      </c>
      <c r="D736" s="3">
        <f>+D732+C736</f>
        <v>-721234.5900000001</v>
      </c>
    </row>
    <row r="738" spans="2:4" ht="12.75">
      <c r="B738" t="s">
        <v>12</v>
      </c>
      <c r="C738" s="3">
        <v>0</v>
      </c>
      <c r="D738" s="3">
        <f>+D736+C738</f>
        <v>-721234.5900000001</v>
      </c>
    </row>
    <row r="740" spans="2:8" ht="12.75">
      <c r="B740" t="s">
        <v>5</v>
      </c>
      <c r="E740" s="3">
        <f>+D730*0.0147/12</f>
        <v>-883.51237275</v>
      </c>
      <c r="F740" s="3">
        <f>+F734+E740</f>
        <v>160069.11688083305</v>
      </c>
      <c r="H740" s="3">
        <f>+D738+F740</f>
        <v>-561165.473119167</v>
      </c>
    </row>
    <row r="742" spans="1:4" ht="12.75">
      <c r="A742" s="2">
        <f>+A736+31</f>
        <v>40908</v>
      </c>
      <c r="B742" t="s">
        <v>6</v>
      </c>
      <c r="C742" s="3">
        <v>0</v>
      </c>
      <c r="D742" s="3">
        <f>+D738+C742</f>
        <v>-721234.5900000001</v>
      </c>
    </row>
    <row r="744" spans="2:4" ht="12.75">
      <c r="B744" t="s">
        <v>12</v>
      </c>
      <c r="C744" s="3">
        <v>0</v>
      </c>
      <c r="D744" s="3">
        <f>+D742+C744</f>
        <v>-721234.5900000001</v>
      </c>
    </row>
    <row r="746" spans="2:8" ht="12.75">
      <c r="B746" t="s">
        <v>5</v>
      </c>
      <c r="E746" s="3">
        <f>+D736*0.0147/12</f>
        <v>-883.51237275</v>
      </c>
      <c r="F746" s="3">
        <f>+F740+E746</f>
        <v>159185.60450808305</v>
      </c>
      <c r="H746" s="3">
        <f>+D744+F746</f>
        <v>-562048.985491917</v>
      </c>
    </row>
    <row r="748" spans="1:4" ht="12.75">
      <c r="A748" s="2">
        <f>+A742+31</f>
        <v>40939</v>
      </c>
      <c r="B748" t="s">
        <v>6</v>
      </c>
      <c r="C748" s="3">
        <v>0</v>
      </c>
      <c r="D748" s="3">
        <f>+D744+C748</f>
        <v>-721234.5900000001</v>
      </c>
    </row>
    <row r="750" spans="2:4" ht="12.75">
      <c r="B750" t="s">
        <v>12</v>
      </c>
      <c r="C750" s="3">
        <v>0</v>
      </c>
      <c r="D750" s="3">
        <f>+D748+C750</f>
        <v>-721234.5900000001</v>
      </c>
    </row>
    <row r="752" spans="2:8" ht="12.75">
      <c r="B752" t="s">
        <v>5</v>
      </c>
      <c r="E752" s="3">
        <f>+D742*0.0147/12</f>
        <v>-883.51237275</v>
      </c>
      <c r="F752" s="3">
        <f>+F746+E752</f>
        <v>158302.09213533305</v>
      </c>
      <c r="H752" s="3">
        <f>+D750+F752</f>
        <v>-562932.4978646671</v>
      </c>
    </row>
    <row r="754" spans="1:4" ht="12.75">
      <c r="A754" s="2">
        <f>+A748+29</f>
        <v>40968</v>
      </c>
      <c r="B754" t="s">
        <v>6</v>
      </c>
      <c r="C754" s="3">
        <v>0</v>
      </c>
      <c r="D754" s="3">
        <f>+D750+C754</f>
        <v>-721234.5900000001</v>
      </c>
    </row>
    <row r="756" spans="2:4" ht="12.75">
      <c r="B756" t="s">
        <v>12</v>
      </c>
      <c r="C756" s="3">
        <v>0</v>
      </c>
      <c r="D756" s="3">
        <f>+D754+C756</f>
        <v>-721234.5900000001</v>
      </c>
    </row>
    <row r="758" spans="2:8" ht="12.75">
      <c r="B758" t="s">
        <v>5</v>
      </c>
      <c r="E758" s="3">
        <f>+D748*0.0147/12</f>
        <v>-883.51237275</v>
      </c>
      <c r="F758" s="3">
        <f>+F752+E758</f>
        <v>157418.57976258305</v>
      </c>
      <c r="H758" s="3">
        <f>+D756+F758</f>
        <v>-563816.0102374171</v>
      </c>
    </row>
    <row r="760" spans="1:4" ht="12.75">
      <c r="A760" s="2">
        <f>+A754+31</f>
        <v>40999</v>
      </c>
      <c r="B760" t="s">
        <v>6</v>
      </c>
      <c r="C760" s="3">
        <v>0</v>
      </c>
      <c r="D760" s="3">
        <f>+D756+C760</f>
        <v>-721234.5900000001</v>
      </c>
    </row>
    <row r="762" spans="2:4" ht="12.75">
      <c r="B762" t="s">
        <v>12</v>
      </c>
      <c r="C762" s="3">
        <v>0</v>
      </c>
      <c r="D762" s="3">
        <f>+D760+C762</f>
        <v>-721234.5900000001</v>
      </c>
    </row>
    <row r="764" spans="2:8" ht="12.75">
      <c r="B764" t="s">
        <v>5</v>
      </c>
      <c r="E764" s="3">
        <f>+D754*0.0147/12</f>
        <v>-883.51237275</v>
      </c>
      <c r="F764" s="3">
        <f>+F758+E764</f>
        <v>156535.06738983304</v>
      </c>
      <c r="H764" s="3">
        <f>+D762+F764</f>
        <v>-564699.522610167</v>
      </c>
    </row>
    <row r="766" spans="1:4" ht="12.75">
      <c r="A766" s="2">
        <f>+A760+30</f>
        <v>41029</v>
      </c>
      <c r="B766" t="s">
        <v>6</v>
      </c>
      <c r="C766" s="3">
        <v>0</v>
      </c>
      <c r="D766" s="3">
        <f>+D762+C766</f>
        <v>-721234.5900000001</v>
      </c>
    </row>
    <row r="768" spans="2:4" ht="12.75">
      <c r="B768" t="s">
        <v>12</v>
      </c>
      <c r="C768" s="3">
        <v>0</v>
      </c>
      <c r="D768" s="3">
        <f>+D766+C768</f>
        <v>-721234.5900000001</v>
      </c>
    </row>
    <row r="770" spans="2:8" ht="12.75">
      <c r="B770" t="s">
        <v>5</v>
      </c>
      <c r="E770" s="3">
        <f>+D760*0.0147/12</f>
        <v>-883.51237275</v>
      </c>
      <c r="F770" s="3">
        <f>+F764+E770</f>
        <v>155651.55501708304</v>
      </c>
      <c r="H770" s="3">
        <f>+D768+F770</f>
        <v>-565583.034982917</v>
      </c>
    </row>
  </sheetData>
  <mergeCells count="2">
    <mergeCell ref="C1:D1"/>
    <mergeCell ref="E1:F1"/>
  </mergeCells>
  <printOptions/>
  <pageMargins left="0.6" right="0.94" top="0.67" bottom="0.26" header="0.5" footer="0.12"/>
  <pageSetup fitToHeight="10" fitToWidth="1" horizontalDpi="300" verticalDpi="300" orientation="portrait" scale="71" r:id="rId3"/>
  <headerFooter alignWithMargins="0">
    <oddHeader>&amp;L&amp;"Times New Roman,Bold"&amp;12Barrie&amp;"Times New Roman,Regular"&amp;10
&amp;C&amp;"Times New Roman,Bold"&amp;12Account 1562 - Deferred PILs  Continuity Schedule
</oddHeader>
    <oddFooter>&amp;CPage &amp;P of &amp;N</oddFooter>
  </headerFooter>
  <rowBreaks count="4" manualBreakCount="4">
    <brk id="13" max="255" man="1"/>
    <brk id="87" max="255" man="1"/>
    <brk id="160" max="255" man="1"/>
    <brk id="23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younc</dc:creator>
  <cp:keywords/>
  <dc:description/>
  <cp:lastModifiedBy>Tom Barrett</cp:lastModifiedBy>
  <cp:lastPrinted>2011-07-08T15:02:31Z</cp:lastPrinted>
  <dcterms:created xsi:type="dcterms:W3CDTF">2003-09-26T14:30:37Z</dcterms:created>
  <dcterms:modified xsi:type="dcterms:W3CDTF">2011-07-08T16:52:47Z</dcterms:modified>
  <cp:category/>
  <cp:version/>
  <cp:contentType/>
  <cp:contentStatus/>
</cp:coreProperties>
</file>