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0100" windowHeight="9264" activeTab="1"/>
  </bookViews>
  <sheets>
    <sheet name="Comparisons" sheetId="1" r:id="rId1"/>
    <sheet name="2010 Data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0" i="1" l="1"/>
  <c r="J20" i="1" s="1"/>
  <c r="K126" i="2"/>
  <c r="J126" i="2"/>
  <c r="I126" i="2"/>
  <c r="H126" i="2"/>
  <c r="G126" i="2"/>
  <c r="F126" i="2"/>
  <c r="E126" i="2"/>
  <c r="D126" i="2"/>
  <c r="C126" i="2"/>
  <c r="B126" i="2"/>
  <c r="I16" i="1"/>
  <c r="J13" i="1" s="1"/>
  <c r="D21" i="1"/>
  <c r="D26" i="1"/>
  <c r="D25" i="1"/>
  <c r="C30" i="1"/>
  <c r="D20" i="1" s="1"/>
  <c r="C16" i="1"/>
  <c r="D9" i="1" s="1"/>
  <c r="J27" i="1" l="1"/>
  <c r="J24" i="1"/>
  <c r="J22" i="1"/>
  <c r="J21" i="1"/>
  <c r="J26" i="1"/>
  <c r="J29" i="1"/>
  <c r="J28" i="1"/>
  <c r="J23" i="1"/>
  <c r="J25" i="1"/>
  <c r="J11" i="1"/>
  <c r="J12" i="1"/>
  <c r="J14" i="1"/>
  <c r="J6" i="1"/>
  <c r="J10" i="1"/>
  <c r="J9" i="1"/>
  <c r="J8" i="1"/>
  <c r="J7" i="1"/>
  <c r="J15" i="1"/>
  <c r="D24" i="1"/>
  <c r="D29" i="1"/>
  <c r="D22" i="1"/>
  <c r="D27" i="1"/>
  <c r="D23" i="1"/>
  <c r="D28" i="1"/>
  <c r="D10" i="1"/>
  <c r="D14" i="1"/>
  <c r="D7" i="1"/>
  <c r="D11" i="1"/>
  <c r="D6" i="1"/>
  <c r="D15" i="1"/>
  <c r="D13" i="1"/>
  <c r="D8" i="1"/>
  <c r="D12" i="1"/>
  <c r="I124" i="2"/>
  <c r="K82" i="2"/>
  <c r="K78" i="2"/>
  <c r="K74" i="2"/>
  <c r="K70" i="2"/>
  <c r="K127" i="2" s="1"/>
  <c r="J82" i="2"/>
  <c r="J78" i="2"/>
  <c r="J74" i="2"/>
  <c r="J70" i="2"/>
  <c r="I82" i="2"/>
  <c r="I78" i="2"/>
  <c r="I74" i="2"/>
  <c r="I70" i="2"/>
  <c r="I127" i="2" s="1"/>
  <c r="H82" i="2"/>
  <c r="H78" i="2"/>
  <c r="H74" i="2"/>
  <c r="H70" i="2"/>
  <c r="H127" i="2" s="1"/>
  <c r="G82" i="2"/>
  <c r="G78" i="2"/>
  <c r="G74" i="2"/>
  <c r="G70" i="2"/>
  <c r="G124" i="2" s="1"/>
  <c r="F82" i="2"/>
  <c r="F78" i="2"/>
  <c r="F74" i="2"/>
  <c r="F70" i="2"/>
  <c r="F125" i="2" s="1"/>
  <c r="E82" i="2"/>
  <c r="E78" i="2"/>
  <c r="E74" i="2"/>
  <c r="E70" i="2"/>
  <c r="E127" i="2" s="1"/>
  <c r="D82" i="2"/>
  <c r="D78" i="2"/>
  <c r="D74" i="2"/>
  <c r="D70" i="2"/>
  <c r="D127" i="2" s="1"/>
  <c r="C82" i="2"/>
  <c r="C78" i="2"/>
  <c r="C74" i="2"/>
  <c r="C70" i="2"/>
  <c r="C127" i="2" s="1"/>
  <c r="K56" i="2"/>
  <c r="K49" i="2"/>
  <c r="K38" i="2"/>
  <c r="J56" i="2"/>
  <c r="J49" i="2"/>
  <c r="J38" i="2"/>
  <c r="I56" i="2"/>
  <c r="I49" i="2"/>
  <c r="I38" i="2"/>
  <c r="I125" i="2" s="1"/>
  <c r="H56" i="2"/>
  <c r="H49" i="2"/>
  <c r="H38" i="2"/>
  <c r="H58" i="2" s="1"/>
  <c r="G56" i="2"/>
  <c r="G49" i="2"/>
  <c r="G38" i="2"/>
  <c r="F56" i="2"/>
  <c r="F49" i="2"/>
  <c r="F38" i="2"/>
  <c r="E56" i="2"/>
  <c r="E49" i="2"/>
  <c r="E38" i="2"/>
  <c r="D56" i="2"/>
  <c r="D49" i="2"/>
  <c r="D38" i="2"/>
  <c r="D58" i="2" s="1"/>
  <c r="C56" i="2"/>
  <c r="C49" i="2"/>
  <c r="C38" i="2"/>
  <c r="K21" i="2"/>
  <c r="K28" i="2" s="1"/>
  <c r="K30" i="2" s="1"/>
  <c r="K10" i="2"/>
  <c r="K123" i="2" s="1"/>
  <c r="K7" i="2"/>
  <c r="J21" i="2"/>
  <c r="J28" i="2" s="1"/>
  <c r="J30" i="2" s="1"/>
  <c r="J10" i="2"/>
  <c r="J7" i="2"/>
  <c r="J14" i="2" s="1"/>
  <c r="I21" i="2"/>
  <c r="I28" i="2" s="1"/>
  <c r="I30" i="2" s="1"/>
  <c r="I10" i="2"/>
  <c r="I7" i="2"/>
  <c r="I14" i="2" s="1"/>
  <c r="H21" i="2"/>
  <c r="H28" i="2" s="1"/>
  <c r="H30" i="2" s="1"/>
  <c r="H10" i="2"/>
  <c r="H7" i="2"/>
  <c r="H14" i="2" s="1"/>
  <c r="G21" i="2"/>
  <c r="G28" i="2" s="1"/>
  <c r="G30" i="2" s="1"/>
  <c r="G10" i="2"/>
  <c r="G123" i="2" s="1"/>
  <c r="G7" i="2"/>
  <c r="C21" i="2"/>
  <c r="C28" i="2" s="1"/>
  <c r="C30" i="2" s="1"/>
  <c r="C10" i="2"/>
  <c r="C123" i="2" s="1"/>
  <c r="C7" i="2"/>
  <c r="E21" i="2"/>
  <c r="E28" i="2" s="1"/>
  <c r="E30" i="2" s="1"/>
  <c r="E10" i="2"/>
  <c r="E7" i="2"/>
  <c r="E14" i="2" s="1"/>
  <c r="F21" i="2"/>
  <c r="F28" i="2" s="1"/>
  <c r="F30" i="2" s="1"/>
  <c r="F10" i="2"/>
  <c r="F7" i="2"/>
  <c r="D21" i="2"/>
  <c r="D28" i="2" s="1"/>
  <c r="D30" i="2" s="1"/>
  <c r="D10" i="2"/>
  <c r="D7" i="2"/>
  <c r="B82" i="2"/>
  <c r="B78" i="2"/>
  <c r="B74" i="2"/>
  <c r="B70" i="2"/>
  <c r="B127" i="2" s="1"/>
  <c r="B56" i="2"/>
  <c r="B49" i="2"/>
  <c r="B38" i="2"/>
  <c r="B21" i="2"/>
  <c r="B28" i="2" s="1"/>
  <c r="B30" i="2" s="1"/>
  <c r="B10" i="2"/>
  <c r="B7" i="2"/>
  <c r="J123" i="2" l="1"/>
  <c r="I123" i="2"/>
  <c r="F123" i="2"/>
  <c r="G14" i="2"/>
  <c r="F58" i="2"/>
  <c r="C124" i="2"/>
  <c r="E123" i="2"/>
  <c r="G58" i="2"/>
  <c r="G125" i="2"/>
  <c r="H123" i="2"/>
  <c r="K14" i="2"/>
  <c r="K124" i="2"/>
  <c r="B51" i="2"/>
  <c r="J127" i="2"/>
  <c r="K58" i="2"/>
  <c r="I58" i="2"/>
  <c r="D124" i="2"/>
  <c r="J125" i="2"/>
  <c r="G127" i="2"/>
  <c r="E124" i="2"/>
  <c r="C125" i="2"/>
  <c r="K125" i="2"/>
  <c r="F127" i="2"/>
  <c r="J58" i="2"/>
  <c r="F124" i="2"/>
  <c r="D125" i="2"/>
  <c r="E58" i="2"/>
  <c r="E125" i="2"/>
  <c r="H124" i="2"/>
  <c r="C58" i="2"/>
  <c r="K51" i="2"/>
  <c r="D123" i="2"/>
  <c r="B124" i="2"/>
  <c r="J124" i="2"/>
  <c r="H125" i="2"/>
  <c r="B123" i="2"/>
  <c r="B125" i="2"/>
  <c r="J51" i="2"/>
  <c r="I51" i="2"/>
  <c r="H51" i="2"/>
  <c r="G51" i="2"/>
  <c r="F51" i="2"/>
  <c r="E51" i="2"/>
  <c r="D51" i="2"/>
  <c r="C51" i="2"/>
  <c r="D14" i="2"/>
  <c r="C14" i="2"/>
  <c r="B58" i="2"/>
  <c r="F14" i="2"/>
  <c r="B14" i="2"/>
</calcChain>
</file>

<file path=xl/sharedStrings.xml><?xml version="1.0" encoding="utf-8"?>
<sst xmlns="http://schemas.openxmlformats.org/spreadsheetml/2006/main" count="172" uniqueCount="110">
  <si>
    <t>Toronto Hydro-Electric System Limited</t>
  </si>
  <si>
    <t>Balance Sheet
As of 
December 31, 2010</t>
  </si>
  <si>
    <t>Cash &amp; cash equivalents</t>
  </si>
  <si>
    <t>Receivables</t>
  </si>
  <si>
    <t>Inventory</t>
  </si>
  <si>
    <t>Inter-company receivables</t>
  </si>
  <si>
    <t>Other current assets</t>
  </si>
  <si>
    <t>Current assets</t>
  </si>
  <si>
    <t>Property plant &amp; equipment</t>
  </si>
  <si>
    <t>Accumulated depreciation &amp; amortization</t>
  </si>
  <si>
    <t>Regulatory assets (net)</t>
  </si>
  <si>
    <t>Inter-company investments</t>
  </si>
  <si>
    <t>Other non-current assets</t>
  </si>
  <si>
    <t>Total Assets</t>
  </si>
  <si>
    <t>Accounts payable &amp; accrued charges</t>
  </si>
  <si>
    <t>Future income tax liabilities - current</t>
  </si>
  <si>
    <t>Other current liabilities</t>
  </si>
  <si>
    <t>Inter-company payables</t>
  </si>
  <si>
    <t xml:space="preserve">Loans and notes payable, and current
    portion of long term debt </t>
  </si>
  <si>
    <t>Current liabilities</t>
  </si>
  <si>
    <t>Long-term debt</t>
  </si>
  <si>
    <t>Inter-company long-term debt &amp; advances</t>
  </si>
  <si>
    <t>Regulatory liabilities (net)</t>
  </si>
  <si>
    <t>Other deferred amounts &amp; customer deposits</t>
  </si>
  <si>
    <t>Employee future benefits</t>
  </si>
  <si>
    <t>Future income tax liabilities</t>
  </si>
  <si>
    <t>Total Liabilities</t>
  </si>
  <si>
    <t>Shareholders' Equity</t>
  </si>
  <si>
    <t>LIABILITIES &amp; SHAREHOLDERS' EQUITY</t>
  </si>
  <si>
    <t>Income Statement
For the year ended 
December 31, 2010</t>
  </si>
  <si>
    <t>Power and Distribution Revenue</t>
  </si>
  <si>
    <t>Cost of Power and Related Costs</t>
  </si>
  <si>
    <t>Other Income</t>
  </si>
  <si>
    <t>Expenses</t>
  </si>
  <si>
    <t xml:space="preserve">  Operating</t>
  </si>
  <si>
    <t xml:space="preserve">  Maintenance</t>
  </si>
  <si>
    <t xml:space="preserve">  Administrative</t>
  </si>
  <si>
    <t xml:space="preserve">  Other</t>
  </si>
  <si>
    <t xml:space="preserve">  Depreciation and Amortization</t>
  </si>
  <si>
    <t xml:space="preserve">  Financing</t>
  </si>
  <si>
    <t>Net Income Before Taxes</t>
  </si>
  <si>
    <t>PILs and Income Taxes</t>
  </si>
  <si>
    <t xml:space="preserve">  Current</t>
  </si>
  <si>
    <t xml:space="preserve">  Future</t>
  </si>
  <si>
    <t>Net Income</t>
  </si>
  <si>
    <t xml:space="preserve">General Statistics                                                        For the year ended 
December 31, 2010                     </t>
  </si>
  <si>
    <t>Population Served</t>
  </si>
  <si>
    <t>Municipal Population</t>
  </si>
  <si>
    <t>Seasonal Population</t>
  </si>
  <si>
    <t xml:space="preserve">Residential </t>
  </si>
  <si>
    <t>General Service (&lt;50kW)</t>
  </si>
  <si>
    <t>General Service (50-4999kW)</t>
  </si>
  <si>
    <t>Large User (&gt;5000kW)</t>
  </si>
  <si>
    <t>Sub Transmission</t>
  </si>
  <si>
    <t>Total Customers</t>
  </si>
  <si>
    <t>Rural Service Area (sq km)</t>
  </si>
  <si>
    <t>Urban Service Area (sq km)</t>
  </si>
  <si>
    <t>Total Service Area (sq km)</t>
  </si>
  <si>
    <t>Overhead km of Line</t>
  </si>
  <si>
    <t>Underground km of Line</t>
  </si>
  <si>
    <t>Total km of Line</t>
  </si>
  <si>
    <t>Total kWh Delivered (excluding losses)</t>
  </si>
  <si>
    <t>Total Distribution Losses (kWh)</t>
  </si>
  <si>
    <t>Total kWh Purchased</t>
  </si>
  <si>
    <t>Winter Peak (kW)</t>
  </si>
  <si>
    <t>Summer Peak (kW)</t>
  </si>
  <si>
    <t>Average Peak (kW)</t>
  </si>
  <si>
    <t>Capital Additions in 2010</t>
  </si>
  <si>
    <t xml:space="preserve">Statistics by Customer Class                       For the year ended 
December 31, 2010                                           </t>
  </si>
  <si>
    <t>Residential Customers</t>
  </si>
  <si>
    <t>Number of Customers</t>
  </si>
  <si>
    <t xml:space="preserve">Billed kWh </t>
  </si>
  <si>
    <t>Distribution Revenue</t>
  </si>
  <si>
    <t>Billed kWh per Customer</t>
  </si>
  <si>
    <t>Distribution Revenue per Customer</t>
  </si>
  <si>
    <t>General Service &lt;50kW Customers</t>
  </si>
  <si>
    <t xml:space="preserve">General Service &gt;50kW, Large User (&gt;5000kW) and Sub Transmission </t>
  </si>
  <si>
    <t>Number of GS &gt;50kW Customers</t>
  </si>
  <si>
    <t>Number of Large Users</t>
  </si>
  <si>
    <t>Number of Sub Transmission Customers</t>
  </si>
  <si>
    <t>Unmetered Scattered Load Connections</t>
  </si>
  <si>
    <t>Number of Connections</t>
  </si>
  <si>
    <t>Billed kWh per Connection</t>
  </si>
  <si>
    <t>Distribution Revenue per Connection</t>
  </si>
  <si>
    <t>Hydro Ottawa Limited</t>
  </si>
  <si>
    <t>Horizon Utilities Corporation</t>
  </si>
  <si>
    <t>Enersource Hydro Mississauga Inc.</t>
  </si>
  <si>
    <t>PowerStream Inc.</t>
  </si>
  <si>
    <t>Hydro One Brampton Networks Inc.</t>
  </si>
  <si>
    <t>London Hydro Inc.</t>
  </si>
  <si>
    <t>Veridian Connections Inc.</t>
  </si>
  <si>
    <t>EnWin Utilities Ltd.</t>
  </si>
  <si>
    <t>Kitchener-Wilmot Hydro Inc.</t>
  </si>
  <si>
    <t>-</t>
  </si>
  <si>
    <t>PPE per Customer</t>
  </si>
  <si>
    <t>Capex per Customer</t>
  </si>
  <si>
    <t>Revenue per Customer</t>
  </si>
  <si>
    <t>PPE/Customer</t>
  </si>
  <si>
    <t>Utility</t>
  </si>
  <si>
    <t>AVERAGE</t>
  </si>
  <si>
    <t>% of Average</t>
  </si>
  <si>
    <t>Capex/Customer</t>
  </si>
  <si>
    <t>Revenue/Customer</t>
  </si>
  <si>
    <t>OM&amp;A</t>
  </si>
  <si>
    <t>OM&amp;A per Customer</t>
  </si>
  <si>
    <t>OM&amp;A/Customer</t>
  </si>
  <si>
    <t>PP&amp;E per Customer</t>
  </si>
  <si>
    <t>Dx Revenue per Customer</t>
  </si>
  <si>
    <t>Capital Additions per Customer</t>
  </si>
  <si>
    <t>Large Urban Distributors Performance Comparison - 2010 Yearbook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</si>
</sst>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* #,##0_);_(* \(#,##0\);_(* &quot;-&quot;??_);_(@_)"/>
    <numFmt numFmtId="166" formatCode="* #,##0_);* \(#,##0\);* &quot;-&quot;"/>
    <numFmt numFmtId="167" formatCode="_-* #,##0_-;\-* #,##0_-;_-* &quot;-&quot;??_-;_-@_-"/>
    <numFmt numFmtId="168" formatCode="&quot;$&quot;* #,##0_);&quot;$&quot;* \(#,##0\);&quot;$&quot;* &quot;-&quot;"/>
    <numFmt numFmtId="169" formatCode="&quot;$&quot;#,##0"/>
    <numFmt numFmtId="170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color indexed="8"/>
      <name val="Arial"/>
      <family val="2"/>
    </font>
    <font>
      <b/>
      <u/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164" fontId="0" fillId="2" borderId="2" xfId="2" applyNumberFormat="1" applyFont="1" applyFill="1" applyBorder="1" applyAlignment="1">
      <alignment horizontal="right"/>
    </xf>
    <xf numFmtId="165" fontId="0" fillId="2" borderId="2" xfId="1" applyNumberFormat="1" applyFont="1" applyFill="1" applyBorder="1" applyAlignment="1">
      <alignment horizontal="right"/>
    </xf>
    <xf numFmtId="165" fontId="0" fillId="0" borderId="2" xfId="1" applyNumberFormat="1" applyFont="1" applyFill="1" applyBorder="1" applyAlignment="1">
      <alignment horizontal="right"/>
    </xf>
    <xf numFmtId="165" fontId="0" fillId="0" borderId="3" xfId="1" applyNumberFormat="1" applyFont="1" applyFill="1" applyBorder="1" applyAlignment="1">
      <alignment horizontal="right"/>
    </xf>
    <xf numFmtId="165" fontId="3" fillId="0" borderId="2" xfId="1" applyNumberFormat="1" applyFont="1" applyFill="1" applyBorder="1" applyAlignment="1">
      <alignment horizontal="right"/>
    </xf>
    <xf numFmtId="165" fontId="3" fillId="0" borderId="4" xfId="1" applyNumberFormat="1" applyFont="1" applyFill="1" applyBorder="1" applyAlignment="1">
      <alignment horizontal="right" vertical="top"/>
    </xf>
    <xf numFmtId="164" fontId="3" fillId="0" borderId="5" xfId="2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4" fontId="0" fillId="0" borderId="2" xfId="2" applyNumberFormat="1" applyFont="1" applyFill="1" applyBorder="1" applyAlignment="1">
      <alignment horizontal="right"/>
    </xf>
    <xf numFmtId="167" fontId="0" fillId="0" borderId="2" xfId="1" applyNumberFormat="1" applyFont="1" applyFill="1" applyBorder="1" applyAlignment="1">
      <alignment horizontal="right"/>
    </xf>
    <xf numFmtId="167" fontId="0" fillId="0" borderId="3" xfId="1" applyNumberFormat="1" applyFont="1" applyFill="1" applyBorder="1" applyAlignment="1">
      <alignment horizontal="right" vertical="center"/>
    </xf>
    <xf numFmtId="167" fontId="0" fillId="0" borderId="3" xfId="1" applyNumberFormat="1" applyFont="1" applyFill="1" applyBorder="1" applyAlignment="1">
      <alignment horizontal="right"/>
    </xf>
    <xf numFmtId="168" fontId="3" fillId="2" borderId="5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vertical="top" wrapText="1"/>
    </xf>
    <xf numFmtId="43" fontId="2" fillId="2" borderId="2" xfId="1" applyFont="1" applyFill="1" applyBorder="1" applyAlignment="1">
      <alignment horizontal="left"/>
    </xf>
    <xf numFmtId="43" fontId="2" fillId="0" borderId="2" xfId="1" applyFont="1" applyFill="1" applyBorder="1" applyAlignment="1">
      <alignment horizontal="left"/>
    </xf>
    <xf numFmtId="43" fontId="2" fillId="0" borderId="2" xfId="1" applyFont="1" applyFill="1" applyBorder="1" applyAlignment="1">
      <alignment horizontal="left" wrapText="1"/>
    </xf>
    <xf numFmtId="43" fontId="4" fillId="0" borderId="2" xfId="1" applyFont="1" applyFill="1" applyBorder="1"/>
    <xf numFmtId="43" fontId="2" fillId="0" borderId="2" xfId="1" applyFont="1" applyFill="1" applyBorder="1" applyAlignment="1">
      <alignment wrapText="1"/>
    </xf>
    <xf numFmtId="43" fontId="4" fillId="0" borderId="2" xfId="1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left" wrapText="1"/>
    </xf>
    <xf numFmtId="43" fontId="2" fillId="0" borderId="2" xfId="1" applyFont="1" applyFill="1" applyBorder="1" applyAlignment="1">
      <alignment horizontal="left" vertical="center" wrapText="1"/>
    </xf>
    <xf numFmtId="43" fontId="4" fillId="2" borderId="2" xfId="1" applyFont="1" applyFill="1" applyBorder="1"/>
    <xf numFmtId="43" fontId="4" fillId="2" borderId="3" xfId="1" applyFont="1" applyFill="1" applyBorder="1"/>
    <xf numFmtId="166" fontId="3" fillId="2" borderId="2" xfId="0" applyNumberFormat="1" applyFont="1" applyFill="1" applyBorder="1" applyAlignment="1">
      <alignment horizontal="right"/>
    </xf>
    <xf numFmtId="168" fontId="3" fillId="2" borderId="2" xfId="0" applyNumberFormat="1" applyFont="1" applyFill="1" applyBorder="1" applyAlignment="1">
      <alignment horizontal="right"/>
    </xf>
    <xf numFmtId="167" fontId="3" fillId="2" borderId="2" xfId="1" applyNumberFormat="1" applyFont="1" applyFill="1" applyBorder="1" applyAlignment="1">
      <alignment horizontal="right"/>
    </xf>
    <xf numFmtId="167" fontId="3" fillId="2" borderId="4" xfId="1" applyNumberFormat="1" applyFont="1" applyFill="1" applyBorder="1" applyAlignment="1">
      <alignment horizontal="right"/>
    </xf>
    <xf numFmtId="167" fontId="3" fillId="0" borderId="2" xfId="1" applyNumberFormat="1" applyFont="1" applyFill="1" applyBorder="1" applyAlignment="1">
      <alignment horizontal="right"/>
    </xf>
    <xf numFmtId="167" fontId="3" fillId="2" borderId="4" xfId="2" applyNumberFormat="1" applyFont="1" applyFill="1" applyBorder="1" applyAlignment="1">
      <alignment horizontal="right"/>
    </xf>
    <xf numFmtId="167" fontId="3" fillId="2" borderId="2" xfId="2" applyNumberFormat="1" applyFont="1" applyFill="1" applyBorder="1" applyAlignment="1">
      <alignment horizontal="right"/>
    </xf>
    <xf numFmtId="166" fontId="3" fillId="2" borderId="4" xfId="0" applyNumberFormat="1" applyFont="1" applyFill="1" applyBorder="1" applyAlignment="1">
      <alignment horizontal="right"/>
    </xf>
    <xf numFmtId="165" fontId="3" fillId="2" borderId="4" xfId="2" applyNumberFormat="1" applyFont="1" applyFill="1" applyBorder="1" applyAlignment="1">
      <alignment horizontal="right"/>
    </xf>
    <xf numFmtId="168" fontId="3" fillId="2" borderId="0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164" fontId="3" fillId="2" borderId="2" xfId="2" applyNumberFormat="1" applyFont="1" applyFill="1" applyBorder="1" applyAlignment="1">
      <alignment horizontal="right"/>
    </xf>
    <xf numFmtId="43" fontId="6" fillId="0" borderId="2" xfId="1" applyFont="1" applyFill="1" applyBorder="1" applyAlignment="1">
      <alignment horizontal="left"/>
    </xf>
    <xf numFmtId="43" fontId="4" fillId="0" borderId="2" xfId="1" applyFont="1" applyFill="1" applyBorder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0" fillId="0" borderId="2" xfId="0" applyFill="1" applyBorder="1" applyAlignment="1"/>
    <xf numFmtId="0" fontId="4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168" fontId="3" fillId="0" borderId="2" xfId="0" applyNumberFormat="1" applyFont="1" applyFill="1" applyBorder="1" applyAlignment="1">
      <alignment horizontal="right"/>
    </xf>
    <xf numFmtId="167" fontId="2" fillId="0" borderId="2" xfId="1" applyNumberFormat="1" applyFont="1" applyFill="1" applyBorder="1" applyAlignment="1">
      <alignment horizontal="right"/>
    </xf>
    <xf numFmtId="168" fontId="3" fillId="0" borderId="3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169" fontId="0" fillId="0" borderId="0" xfId="0" applyNumberFormat="1"/>
    <xf numFmtId="170" fontId="0" fillId="0" borderId="0" xfId="0" applyNumberFormat="1"/>
    <xf numFmtId="0" fontId="0" fillId="0" borderId="0" xfId="0" applyBorder="1" applyAlignment="1">
      <alignment wrapText="1"/>
    </xf>
    <xf numFmtId="9" fontId="0" fillId="0" borderId="0" xfId="0" applyNumberFormat="1"/>
    <xf numFmtId="0" fontId="7" fillId="0" borderId="0" xfId="0" applyFont="1"/>
    <xf numFmtId="0" fontId="8" fillId="0" borderId="0" xfId="0" applyFont="1"/>
    <xf numFmtId="0" fontId="8" fillId="0" borderId="0" xfId="0" applyFont="1" applyFill="1" applyBorder="1" applyAlignment="1">
      <alignment wrapText="1"/>
    </xf>
    <xf numFmtId="0" fontId="0" fillId="0" borderId="0" xfId="0" applyBorder="1" applyAlignment="1"/>
    <xf numFmtId="0" fontId="4" fillId="2" borderId="7" xfId="0" applyFont="1" applyFill="1" applyBorder="1" applyAlignment="1">
      <alignment vertical="top" wrapText="1"/>
    </xf>
    <xf numFmtId="0" fontId="0" fillId="0" borderId="0" xfId="0" applyBorder="1" applyAlignment="1">
      <alignment horizontal="center" wrapText="1"/>
    </xf>
    <xf numFmtId="167" fontId="0" fillId="0" borderId="0" xfId="0" applyNumberFormat="1"/>
    <xf numFmtId="0" fontId="9" fillId="0" borderId="0" xfId="0" applyFont="1"/>
    <xf numFmtId="0" fontId="9" fillId="0" borderId="0" xfId="0" applyFont="1" applyFill="1" applyBorder="1" applyAlignment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693420</xdr:colOff>
      <xdr:row>1</xdr:row>
      <xdr:rowOff>30480</xdr:rowOff>
    </xdr:to>
    <xdr:sp macro="" textlink="">
      <xdr:nvSpPr>
        <xdr:cNvPr id="2" name="Text Box 49"/>
        <xdr:cNvSpPr txBox="1">
          <a:spLocks noChangeArrowheads="1"/>
        </xdr:cNvSpPr>
      </xdr:nvSpPr>
      <xdr:spPr bwMode="auto">
        <a:xfrm>
          <a:off x="0" y="0"/>
          <a:ext cx="69342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3" name="Text Box 51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4" name="Text Box 53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5" name="Text Box 55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6" name="Text Box 57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7" name="Text Box 59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8" name="Text Box 61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0" name="Text Box 65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1" name="Text Box 67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2" name="Text Box 69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3" name="Text Box 71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4" name="Text Box 73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5" name="Text Box 75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3B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6" name="Text Box 77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7" name="Text Box 79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8" name="Text Box 81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19" name="Text Box 83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0" name="Text Box 85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1" name="Text Box 87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2" name="Text Box 89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3" name="Text Box 91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4" name="Text Box 93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5" name="Text Box 95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6" name="Text Box 121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7" name="Text Box 123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8" name="Text Box 125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29" name="Text Box 127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30" name="Text Box 129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31" name="Text Box 131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769620</xdr:colOff>
      <xdr:row>1</xdr:row>
      <xdr:rowOff>106680</xdr:rowOff>
    </xdr:to>
    <xdr:sp macro="" textlink="">
      <xdr:nvSpPr>
        <xdr:cNvPr id="32" name="Text Box 133"/>
        <xdr:cNvSpPr txBox="1">
          <a:spLocks noChangeArrowheads="1"/>
        </xdr:cNvSpPr>
      </xdr:nvSpPr>
      <xdr:spPr bwMode="auto">
        <a:xfrm>
          <a:off x="0" y="0"/>
          <a:ext cx="7696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33" name="Text Box 156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34" name="Text Box 158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35" name="Text Box 160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36" name="Text Box 162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37" name="Text Box 164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411480</xdr:colOff>
      <xdr:row>0</xdr:row>
      <xdr:rowOff>411480</xdr:rowOff>
    </xdr:to>
    <xdr:sp macro="" textlink="">
      <xdr:nvSpPr>
        <xdr:cNvPr id="38" name="Text Box 166"/>
        <xdr:cNvSpPr txBox="1">
          <a:spLocks noChangeArrowheads="1"/>
        </xdr:cNvSpPr>
      </xdr:nvSpPr>
      <xdr:spPr bwMode="auto">
        <a:xfrm>
          <a:off x="0" y="0"/>
          <a:ext cx="4114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39" name="Text Box 168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40" name="Text Box 170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41" name="Text Box 172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42" name="Text Box 174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43" name="Text Box 176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44" name="Text Box 178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754380</xdr:colOff>
      <xdr:row>1</xdr:row>
      <xdr:rowOff>83820</xdr:rowOff>
    </xdr:to>
    <xdr:sp macro="" textlink="">
      <xdr:nvSpPr>
        <xdr:cNvPr id="45" name="Text Box 180"/>
        <xdr:cNvSpPr txBox="1">
          <a:spLocks noChangeArrowheads="1"/>
        </xdr:cNvSpPr>
      </xdr:nvSpPr>
      <xdr:spPr bwMode="auto">
        <a:xfrm>
          <a:off x="0" y="0"/>
          <a:ext cx="7543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693420</xdr:colOff>
      <xdr:row>32</xdr:row>
      <xdr:rowOff>30480</xdr:rowOff>
    </xdr:to>
    <xdr:sp macro="" textlink="">
      <xdr:nvSpPr>
        <xdr:cNvPr id="46" name="Text Box 2"/>
        <xdr:cNvSpPr txBox="1">
          <a:spLocks noChangeArrowheads="1"/>
        </xdr:cNvSpPr>
      </xdr:nvSpPr>
      <xdr:spPr bwMode="auto">
        <a:xfrm>
          <a:off x="0" y="0"/>
          <a:ext cx="69342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6B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47" name="Text Box 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48" name="Text Box 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49" name="Text Box 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0" name="Text Box 1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1" name="Text Box 1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2" name="Text Box 1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3" name="Text Box 1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4" name="Text Box 1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6" name="Text Box 2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7" name="Text Box 2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8" name="Text Box 2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59" name="Text Box 2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5B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0" name="Text Box 3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1" name="Text Box 3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2" name="Text Box 3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3" name="Text Box 3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4" name="Text Box 3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5" name="Text Box 4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7B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6" name="Text Box 4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7" name="Text Box 4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8" name="Text Box 4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69" name="Text Box 4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0" name="Text Box 7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1" name="Text Box 7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2" name="Text Box 7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3" name="Text Box 8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4" name="Text Box 8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5" name="Text Box 8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6" name="Text Box 8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7" name="Text Box 8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8" name="Text Box 9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79" name="Text Box 9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0" name="Text Box 9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1" name="Text Box 9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411480</xdr:colOff>
      <xdr:row>31</xdr:row>
      <xdr:rowOff>411480</xdr:rowOff>
    </xdr:to>
    <xdr:sp macro="" textlink="">
      <xdr:nvSpPr>
        <xdr:cNvPr id="82" name="Text Box 98"/>
        <xdr:cNvSpPr txBox="1">
          <a:spLocks noChangeArrowheads="1"/>
        </xdr:cNvSpPr>
      </xdr:nvSpPr>
      <xdr:spPr bwMode="auto">
        <a:xfrm>
          <a:off x="0" y="0"/>
          <a:ext cx="4114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3" name="Text Box 10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4" name="Text Box 10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5" name="Text Box 104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6" name="Text Box 106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7" name="Text Box 108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8" name="Text Box 110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31</xdr:row>
      <xdr:rowOff>0</xdr:rowOff>
    </xdr:from>
    <xdr:to>
      <xdr:col>0</xdr:col>
      <xdr:colOff>777240</xdr:colOff>
      <xdr:row>32</xdr:row>
      <xdr:rowOff>99060</xdr:rowOff>
    </xdr:to>
    <xdr:sp macro="" textlink="">
      <xdr:nvSpPr>
        <xdr:cNvPr id="89" name="Text Box 112"/>
        <xdr:cNvSpPr txBox="1">
          <a:spLocks noChangeArrowheads="1"/>
        </xdr:cNvSpPr>
      </xdr:nvSpPr>
      <xdr:spPr bwMode="auto">
        <a:xfrm>
          <a:off x="0" y="0"/>
          <a:ext cx="77724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693420</xdr:colOff>
      <xdr:row>60</xdr:row>
      <xdr:rowOff>0</xdr:rowOff>
    </xdr:to>
    <xdr:sp macro="" textlink="">
      <xdr:nvSpPr>
        <xdr:cNvPr id="90" name="Text Box 8"/>
        <xdr:cNvSpPr txBox="1">
          <a:spLocks noChangeArrowheads="1"/>
        </xdr:cNvSpPr>
      </xdr:nvSpPr>
      <xdr:spPr bwMode="auto">
        <a:xfrm>
          <a:off x="0" y="0"/>
          <a:ext cx="6934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8B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1" name="Text Box 10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2" name="Text Box 12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3" name="Text Box 14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4" name="Text Box 16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5" name="Text Box 18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6" name="Text Box 20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8" name="Text Box 24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99" name="Text Box 35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0" name="Text Box 37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1" name="Text Box 39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2" name="Text Box 41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3" name="Text Box 43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4" name="Text Box 45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5" name="Text Box 47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6" name="Text Box 49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7" name="Text Box 51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8" name="Text Box 53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0</xdr:rowOff>
    </xdr:to>
    <xdr:sp macro="" textlink="">
      <xdr:nvSpPr>
        <xdr:cNvPr id="109" name="Text Box 55"/>
        <xdr:cNvSpPr txBox="1">
          <a:spLocks noChangeArrowheads="1"/>
        </xdr:cNvSpPr>
      </xdr:nvSpPr>
      <xdr:spPr bwMode="auto">
        <a:xfrm>
          <a:off x="0" y="0"/>
          <a:ext cx="7772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11B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0" name="Text Box 57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1" name="Text Box 59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2" name="Text Box 61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4" name="Text Box 65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5" name="Text Box 67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6" name="Text Box 69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7" name="Text Box 71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8" name="Text Box 73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19" name="Text Box 75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0" name="Text Box 77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1" name="Text Box 79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2" name="Text Box 81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3" name="Text Box 83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4" name="Text Box 85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5" name="Text Box 87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411480</xdr:colOff>
      <xdr:row>59</xdr:row>
      <xdr:rowOff>411480</xdr:rowOff>
    </xdr:to>
    <xdr:sp macro="" textlink="">
      <xdr:nvSpPr>
        <xdr:cNvPr id="126" name="Text Box 89"/>
        <xdr:cNvSpPr txBox="1">
          <a:spLocks noChangeArrowheads="1"/>
        </xdr:cNvSpPr>
      </xdr:nvSpPr>
      <xdr:spPr bwMode="auto">
        <a:xfrm>
          <a:off x="0" y="0"/>
          <a:ext cx="4114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7" name="Text Box 91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29" name="Text Box 95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30" name="Text Box 97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31" name="Text Box 99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32" name="Text Box 101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777240</xdr:colOff>
      <xdr:row>60</xdr:row>
      <xdr:rowOff>106680</xdr:rowOff>
    </xdr:to>
    <xdr:sp macro="" textlink="">
      <xdr:nvSpPr>
        <xdr:cNvPr id="133" name="Text Box 103"/>
        <xdr:cNvSpPr txBox="1">
          <a:spLocks noChangeArrowheads="1"/>
        </xdr:cNvSpPr>
      </xdr:nvSpPr>
      <xdr:spPr bwMode="auto">
        <a:xfrm>
          <a:off x="0" y="0"/>
          <a:ext cx="77724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13B</a:t>
          </a: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693420</xdr:colOff>
      <xdr:row>90</xdr:row>
      <xdr:rowOff>30480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0" y="0"/>
          <a:ext cx="69342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9B</a:t>
          </a:r>
        </a:p>
      </xdr:txBody>
    </xdr:sp>
    <xdr:clientData/>
  </xdr:twoCellAnchor>
  <xdr:twoCellAnchor>
    <xdr:from>
      <xdr:col>0</xdr:col>
      <xdr:colOff>0</xdr:colOff>
      <xdr:row>89</xdr:row>
      <xdr:rowOff>0</xdr:rowOff>
    </xdr:from>
    <xdr:to>
      <xdr:col>0</xdr:col>
      <xdr:colOff>411480</xdr:colOff>
      <xdr:row>89</xdr:row>
      <xdr:rowOff>411480</xdr:rowOff>
    </xdr:to>
    <xdr:sp macro="" textlink="">
      <xdr:nvSpPr>
        <xdr:cNvPr id="137" name="Text Box 92"/>
        <xdr:cNvSpPr txBox="1">
          <a:spLocks noChangeArrowheads="1"/>
        </xdr:cNvSpPr>
      </xdr:nvSpPr>
      <xdr:spPr bwMode="auto">
        <a:xfrm>
          <a:off x="0" y="0"/>
          <a:ext cx="41148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CA" sz="100" b="0" i="0" u="none" strike="noStrike" baseline="0">
              <a:solidFill>
                <a:srgbClr val="000000"/>
              </a:solidFill>
              <a:latin typeface="ZWAdobeF"/>
            </a:rPr>
            <a:t>17B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44"/>
  <sheetViews>
    <sheetView workbookViewId="0">
      <selection activeCell="C6" sqref="C6"/>
    </sheetView>
  </sheetViews>
  <sheetFormatPr defaultRowHeight="14.4" x14ac:dyDescent="0.3"/>
  <cols>
    <col min="1" max="1" width="34" customWidth="1"/>
    <col min="2" max="2" width="5.88671875" customWidth="1"/>
    <col min="3" max="3" width="14.6640625" customWidth="1"/>
    <col min="4" max="4" width="10.33203125" customWidth="1"/>
    <col min="7" max="7" width="34" customWidth="1"/>
    <col min="8" max="8" width="5.88671875" customWidth="1"/>
    <col min="9" max="9" width="17.109375" customWidth="1"/>
    <col min="10" max="10" width="14.44140625" customWidth="1"/>
  </cols>
  <sheetData>
    <row r="2" spans="1:10" ht="18" x14ac:dyDescent="0.35">
      <c r="A2" s="66" t="s">
        <v>109</v>
      </c>
    </row>
    <row r="3" spans="1:10" ht="18" x14ac:dyDescent="0.35">
      <c r="A3" s="66"/>
    </row>
    <row r="4" spans="1:10" ht="15.6" x14ac:dyDescent="0.3">
      <c r="A4" s="73" t="s">
        <v>106</v>
      </c>
      <c r="G4" s="73" t="s">
        <v>107</v>
      </c>
    </row>
    <row r="5" spans="1:10" x14ac:dyDescent="0.3">
      <c r="A5" s="67" t="s">
        <v>98</v>
      </c>
      <c r="B5" s="67"/>
      <c r="C5" s="67" t="s">
        <v>97</v>
      </c>
      <c r="D5" s="67" t="s">
        <v>100</v>
      </c>
      <c r="G5" s="67" t="s">
        <v>98</v>
      </c>
      <c r="I5" s="67" t="s">
        <v>102</v>
      </c>
      <c r="J5" s="67" t="s">
        <v>100</v>
      </c>
    </row>
    <row r="6" spans="1:10" x14ac:dyDescent="0.3">
      <c r="A6" s="64" t="s">
        <v>89</v>
      </c>
      <c r="C6" s="62">
        <v>1330.4984470042314</v>
      </c>
      <c r="D6" s="65">
        <f t="shared" ref="D6:D15" si="0">+C6/$C$16</f>
        <v>0.69058377867777843</v>
      </c>
      <c r="G6" s="64" t="s">
        <v>85</v>
      </c>
      <c r="I6" s="63">
        <v>382.46687431759182</v>
      </c>
      <c r="J6" s="65">
        <f t="shared" ref="J6:J15" si="1">+I6/$I$16</f>
        <v>0.75131363899019155</v>
      </c>
    </row>
    <row r="7" spans="1:10" x14ac:dyDescent="0.3">
      <c r="A7" s="64" t="s">
        <v>85</v>
      </c>
      <c r="C7" s="62">
        <v>1420.0826255629865</v>
      </c>
      <c r="D7" s="65">
        <f t="shared" si="0"/>
        <v>0.73708167627258359</v>
      </c>
      <c r="G7" s="64" t="s">
        <v>89</v>
      </c>
      <c r="I7" s="63">
        <v>421.06721631036788</v>
      </c>
      <c r="J7" s="65">
        <f t="shared" si="1"/>
        <v>0.82713971794304941</v>
      </c>
    </row>
    <row r="8" spans="1:10" x14ac:dyDescent="0.3">
      <c r="A8" s="64" t="s">
        <v>90</v>
      </c>
      <c r="C8" s="62">
        <v>1483.9398591086356</v>
      </c>
      <c r="D8" s="65">
        <f t="shared" si="0"/>
        <v>0.77022622427048393</v>
      </c>
      <c r="G8" s="64" t="s">
        <v>92</v>
      </c>
      <c r="I8" s="63">
        <v>423.49203449908305</v>
      </c>
      <c r="J8" s="65">
        <f t="shared" si="1"/>
        <v>0.83190300360145764</v>
      </c>
    </row>
    <row r="9" spans="1:10" x14ac:dyDescent="0.3">
      <c r="A9" s="64" t="s">
        <v>92</v>
      </c>
      <c r="C9" s="62">
        <v>1698.9355137338214</v>
      </c>
      <c r="D9" s="65">
        <f t="shared" si="0"/>
        <v>0.88181787017181223</v>
      </c>
      <c r="G9" s="64" t="s">
        <v>90</v>
      </c>
      <c r="I9" s="63">
        <v>434.20419476054684</v>
      </c>
      <c r="J9" s="65">
        <f t="shared" si="1"/>
        <v>0.85294585109471122</v>
      </c>
    </row>
    <row r="10" spans="1:10" x14ac:dyDescent="0.3">
      <c r="A10" s="64" t="s">
        <v>84</v>
      </c>
      <c r="C10" s="62">
        <v>1771.9855685416271</v>
      </c>
      <c r="D10" s="65">
        <f t="shared" si="0"/>
        <v>0.91973387300171472</v>
      </c>
      <c r="G10" s="64" t="s">
        <v>88</v>
      </c>
      <c r="I10" s="63">
        <v>472.43345248383378</v>
      </c>
      <c r="J10" s="65">
        <f t="shared" si="1"/>
        <v>0.92804297626986132</v>
      </c>
    </row>
    <row r="11" spans="1:10" x14ac:dyDescent="0.3">
      <c r="A11" s="64" t="s">
        <v>88</v>
      </c>
      <c r="C11" s="62">
        <v>1928.3534813898739</v>
      </c>
      <c r="D11" s="65">
        <f t="shared" si="0"/>
        <v>1.0008952936421076</v>
      </c>
      <c r="G11" s="64" t="s">
        <v>84</v>
      </c>
      <c r="I11" s="63">
        <v>493.5176273182023</v>
      </c>
      <c r="J11" s="65">
        <f t="shared" si="1"/>
        <v>0.96946049288009972</v>
      </c>
    </row>
    <row r="12" spans="1:10" x14ac:dyDescent="0.3">
      <c r="A12" s="64" t="s">
        <v>87</v>
      </c>
      <c r="C12" s="62">
        <v>2115.8115109663941</v>
      </c>
      <c r="D12" s="65">
        <f t="shared" si="0"/>
        <v>1.0981937720431367</v>
      </c>
      <c r="G12" s="64" t="s">
        <v>87</v>
      </c>
      <c r="I12" s="63">
        <v>501.233314646434</v>
      </c>
      <c r="J12" s="65">
        <f t="shared" si="1"/>
        <v>0.98461710254525636</v>
      </c>
    </row>
    <row r="13" spans="1:10" x14ac:dyDescent="0.3">
      <c r="A13" s="64" t="s">
        <v>91</v>
      </c>
      <c r="C13" s="62">
        <v>2156.0103457214905</v>
      </c>
      <c r="D13" s="65">
        <f t="shared" si="0"/>
        <v>1.1190586315746336</v>
      </c>
      <c r="G13" s="64" t="s">
        <v>91</v>
      </c>
      <c r="I13" s="63">
        <v>594.30002592322012</v>
      </c>
      <c r="J13" s="65">
        <f t="shared" si="1"/>
        <v>1.1674363065429072</v>
      </c>
    </row>
    <row r="14" spans="1:10" x14ac:dyDescent="0.3">
      <c r="A14" s="64" t="s">
        <v>86</v>
      </c>
      <c r="C14" s="62">
        <v>2294.962862769486</v>
      </c>
      <c r="D14" s="65">
        <f t="shared" si="0"/>
        <v>1.1911807407705175</v>
      </c>
      <c r="G14" s="64" t="s">
        <v>86</v>
      </c>
      <c r="I14" s="63">
        <v>615.66419983416256</v>
      </c>
      <c r="J14" s="65">
        <f t="shared" si="1"/>
        <v>1.2094038501993047</v>
      </c>
    </row>
    <row r="15" spans="1:10" x14ac:dyDescent="0.3">
      <c r="A15" s="69" t="s">
        <v>0</v>
      </c>
      <c r="C15" s="62">
        <v>3065.7056158889536</v>
      </c>
      <c r="D15" s="65">
        <f t="shared" si="0"/>
        <v>1.5912281395752328</v>
      </c>
      <c r="G15" s="64" t="s">
        <v>0</v>
      </c>
      <c r="I15" s="63">
        <v>752.26302977215369</v>
      </c>
      <c r="J15" s="65">
        <f t="shared" si="1"/>
        <v>1.4777370599331601</v>
      </c>
    </row>
    <row r="16" spans="1:10" x14ac:dyDescent="0.3">
      <c r="A16" s="68" t="s">
        <v>99</v>
      </c>
      <c r="C16" s="62">
        <f>AVERAGE(C6:C15)</f>
        <v>1926.6285830687498</v>
      </c>
      <c r="G16" s="68" t="s">
        <v>99</v>
      </c>
      <c r="I16" s="63">
        <f>AVERAGE(I6:I15)</f>
        <v>509.06419698655964</v>
      </c>
    </row>
    <row r="18" spans="1:10" ht="15.6" x14ac:dyDescent="0.3">
      <c r="A18" s="73" t="s">
        <v>108</v>
      </c>
      <c r="G18" s="74" t="s">
        <v>104</v>
      </c>
    </row>
    <row r="19" spans="1:10" x14ac:dyDescent="0.3">
      <c r="A19" s="67" t="s">
        <v>98</v>
      </c>
      <c r="B19" s="67"/>
      <c r="C19" s="67" t="s">
        <v>101</v>
      </c>
      <c r="D19" s="67" t="s">
        <v>100</v>
      </c>
      <c r="G19" s="67" t="s">
        <v>98</v>
      </c>
      <c r="I19" s="67" t="s">
        <v>105</v>
      </c>
      <c r="J19" s="67" t="s">
        <v>100</v>
      </c>
    </row>
    <row r="20" spans="1:10" x14ac:dyDescent="0.3">
      <c r="A20" s="64" t="s">
        <v>85</v>
      </c>
      <c r="C20" s="63">
        <v>165.49325623549882</v>
      </c>
      <c r="D20" s="65">
        <f t="shared" ref="D20:D29" si="2">+C20/$C$30</f>
        <v>0.5990021343306513</v>
      </c>
      <c r="G20" s="64" t="s">
        <v>92</v>
      </c>
      <c r="I20" s="63">
        <v>147.3140160025863</v>
      </c>
      <c r="J20" s="65">
        <f t="shared" ref="J20:J29" si="3">+I20/$I$30</f>
        <v>0.71125294245600057</v>
      </c>
    </row>
    <row r="21" spans="1:10" x14ac:dyDescent="0.3">
      <c r="A21" s="64" t="s">
        <v>89</v>
      </c>
      <c r="C21" s="63">
        <v>180.79490249976186</v>
      </c>
      <c r="D21" s="65">
        <f t="shared" si="2"/>
        <v>0.65438637765004837</v>
      </c>
      <c r="G21" s="64" t="s">
        <v>88</v>
      </c>
      <c r="I21" s="63">
        <v>150.36505892958252</v>
      </c>
      <c r="J21" s="65">
        <f t="shared" si="3"/>
        <v>0.7259838100154562</v>
      </c>
    </row>
    <row r="22" spans="1:10" x14ac:dyDescent="0.3">
      <c r="A22" s="64" t="s">
        <v>91</v>
      </c>
      <c r="C22" s="63">
        <v>218.57670916503665</v>
      </c>
      <c r="D22" s="65">
        <f t="shared" si="2"/>
        <v>0.7911374655563912</v>
      </c>
      <c r="G22" s="64" t="s">
        <v>85</v>
      </c>
      <c r="I22" s="63">
        <v>168.4130933533506</v>
      </c>
      <c r="J22" s="65">
        <f t="shared" si="3"/>
        <v>0.81312227747280175</v>
      </c>
    </row>
    <row r="23" spans="1:10" x14ac:dyDescent="0.3">
      <c r="A23" s="64" t="s">
        <v>92</v>
      </c>
      <c r="C23" s="63">
        <v>240.52630843657275</v>
      </c>
      <c r="D23" s="65">
        <f t="shared" si="2"/>
        <v>0.8705839464005598</v>
      </c>
      <c r="G23" s="64" t="s">
        <v>90</v>
      </c>
      <c r="I23" s="63">
        <v>182.72336078316411</v>
      </c>
      <c r="J23" s="65">
        <f t="shared" si="3"/>
        <v>0.88221427627221283</v>
      </c>
    </row>
    <row r="24" spans="1:10" x14ac:dyDescent="0.3">
      <c r="A24" s="64" t="s">
        <v>90</v>
      </c>
      <c r="C24" s="63">
        <v>247.31848022102</v>
      </c>
      <c r="D24" s="65">
        <f t="shared" si="2"/>
        <v>0.89516818317353597</v>
      </c>
      <c r="G24" s="64" t="s">
        <v>84</v>
      </c>
      <c r="I24" s="63">
        <v>192.43874504430195</v>
      </c>
      <c r="J24" s="65">
        <f t="shared" si="3"/>
        <v>0.92912152807575943</v>
      </c>
    </row>
    <row r="25" spans="1:10" x14ac:dyDescent="0.3">
      <c r="A25" s="64" t="s">
        <v>86</v>
      </c>
      <c r="C25" s="63">
        <v>259.08763106343281</v>
      </c>
      <c r="D25" s="65">
        <f t="shared" si="2"/>
        <v>0.93776657439639521</v>
      </c>
      <c r="G25" s="64" t="s">
        <v>87</v>
      </c>
      <c r="I25" s="63">
        <v>204.53014412975367</v>
      </c>
      <c r="J25" s="65">
        <f t="shared" si="3"/>
        <v>0.98750051611303036</v>
      </c>
    </row>
    <row r="26" spans="1:10" x14ac:dyDescent="0.3">
      <c r="A26" s="64" t="s">
        <v>88</v>
      </c>
      <c r="C26" s="63">
        <v>265.94027326638258</v>
      </c>
      <c r="D26" s="65">
        <f t="shared" si="2"/>
        <v>0.96256968359094819</v>
      </c>
      <c r="G26" s="64" t="s">
        <v>89</v>
      </c>
      <c r="I26" s="63">
        <v>204.70003184236668</v>
      </c>
      <c r="J26" s="65">
        <f t="shared" si="3"/>
        <v>0.98832075806123043</v>
      </c>
    </row>
    <row r="27" spans="1:10" x14ac:dyDescent="0.3">
      <c r="A27" s="64" t="s">
        <v>87</v>
      </c>
      <c r="C27" s="63">
        <v>285.99273407261785</v>
      </c>
      <c r="D27" s="65">
        <f t="shared" si="2"/>
        <v>1.0351494798602547</v>
      </c>
      <c r="G27" s="64" t="s">
        <v>86</v>
      </c>
      <c r="I27" s="63">
        <v>249.13971289386402</v>
      </c>
      <c r="J27" s="65">
        <f t="shared" si="3"/>
        <v>1.2028818349184978</v>
      </c>
    </row>
    <row r="28" spans="1:10" x14ac:dyDescent="0.3">
      <c r="A28" s="64" t="s">
        <v>84</v>
      </c>
      <c r="C28" s="63">
        <v>297.63802783173242</v>
      </c>
      <c r="D28" s="65">
        <f t="shared" si="2"/>
        <v>1.0772995708989539</v>
      </c>
      <c r="G28" s="64" t="s">
        <v>91</v>
      </c>
      <c r="I28" s="63">
        <v>259.61356727075628</v>
      </c>
      <c r="J28" s="65">
        <f t="shared" si="3"/>
        <v>1.253451087909941</v>
      </c>
    </row>
    <row r="29" spans="1:10" x14ac:dyDescent="0.3">
      <c r="A29" s="64" t="s">
        <v>0</v>
      </c>
      <c r="C29" s="63">
        <v>601.44747953271474</v>
      </c>
      <c r="D29" s="65">
        <f t="shared" si="2"/>
        <v>2.1769365841422617</v>
      </c>
      <c r="G29" s="64" t="s">
        <v>0</v>
      </c>
      <c r="I29" s="63">
        <v>311.95252021028409</v>
      </c>
      <c r="J29" s="65">
        <f t="shared" si="3"/>
        <v>1.50615096870507</v>
      </c>
    </row>
    <row r="30" spans="1:10" x14ac:dyDescent="0.3">
      <c r="A30" s="68" t="s">
        <v>99</v>
      </c>
      <c r="C30" s="63">
        <f>AVERAGE(C20:C29)</f>
        <v>276.28158023247704</v>
      </c>
      <c r="G30" s="68" t="s">
        <v>99</v>
      </c>
      <c r="I30" s="63">
        <f>AVERAGE(I20:I29)</f>
        <v>207.11902504600101</v>
      </c>
    </row>
    <row r="33" spans="1:1" x14ac:dyDescent="0.3">
      <c r="A33" s="67"/>
    </row>
    <row r="34" spans="1:1" x14ac:dyDescent="0.3">
      <c r="A34" s="64"/>
    </row>
    <row r="35" spans="1:1" x14ac:dyDescent="0.3">
      <c r="A35" s="64"/>
    </row>
    <row r="36" spans="1:1" x14ac:dyDescent="0.3">
      <c r="A36" s="64"/>
    </row>
    <row r="37" spans="1:1" x14ac:dyDescent="0.3">
      <c r="A37" s="64"/>
    </row>
    <row r="38" spans="1:1" x14ac:dyDescent="0.3">
      <c r="A38" s="64"/>
    </row>
    <row r="39" spans="1:1" x14ac:dyDescent="0.3">
      <c r="A39" s="64"/>
    </row>
    <row r="40" spans="1:1" x14ac:dyDescent="0.3">
      <c r="A40" s="64"/>
    </row>
    <row r="41" spans="1:1" x14ac:dyDescent="0.3">
      <c r="A41" s="64"/>
    </row>
    <row r="42" spans="1:1" x14ac:dyDescent="0.3">
      <c r="A42" s="64"/>
    </row>
    <row r="43" spans="1:1" x14ac:dyDescent="0.3">
      <c r="A43" s="64"/>
    </row>
    <row r="44" spans="1:1" x14ac:dyDescent="0.3">
      <c r="A44" s="68"/>
    </row>
  </sheetData>
  <sortState ref="G19:J28">
    <sortCondition ref="J19:J28"/>
  </sortState>
  <pageMargins left="0.7" right="0.7" top="0.75" bottom="0.75" header="0.3" footer="0.3"/>
  <pageSetup scale="82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abSelected="1" workbookViewId="0">
      <selection activeCell="B133" sqref="B133"/>
    </sheetView>
  </sheetViews>
  <sheetFormatPr defaultRowHeight="14.4" x14ac:dyDescent="0.3"/>
  <cols>
    <col min="1" max="1" width="38.33203125" customWidth="1"/>
    <col min="2" max="11" width="14.77734375" customWidth="1"/>
    <col min="12" max="15" width="11.77734375" customWidth="1"/>
  </cols>
  <sheetData>
    <row r="1" spans="1:11" ht="43.2" x14ac:dyDescent="0.3">
      <c r="A1" s="70" t="s">
        <v>1</v>
      </c>
      <c r="B1" s="71" t="s">
        <v>0</v>
      </c>
      <c r="C1" s="71" t="s">
        <v>87</v>
      </c>
      <c r="D1" s="71" t="s">
        <v>84</v>
      </c>
      <c r="E1" s="71" t="s">
        <v>86</v>
      </c>
      <c r="F1" s="71" t="s">
        <v>85</v>
      </c>
      <c r="G1" s="71" t="s">
        <v>88</v>
      </c>
      <c r="H1" s="71" t="s">
        <v>89</v>
      </c>
      <c r="I1" s="71" t="s">
        <v>90</v>
      </c>
      <c r="J1" s="71" t="s">
        <v>91</v>
      </c>
      <c r="K1" s="71" t="s">
        <v>92</v>
      </c>
    </row>
    <row r="2" spans="1:11" x14ac:dyDescent="0.3">
      <c r="A2" s="15" t="s">
        <v>2</v>
      </c>
      <c r="B2" s="1">
        <v>180228697.27000001</v>
      </c>
      <c r="C2" s="1">
        <v>8567849.2599999979</v>
      </c>
      <c r="D2" s="1">
        <v>2924135.37</v>
      </c>
      <c r="E2" s="1">
        <v>29392913</v>
      </c>
      <c r="F2" s="1">
        <v>10446143.07</v>
      </c>
      <c r="G2" s="1">
        <v>0</v>
      </c>
      <c r="H2" s="1">
        <v>7667205.4900000002</v>
      </c>
      <c r="I2" s="1">
        <v>0</v>
      </c>
      <c r="J2" s="1">
        <v>7077</v>
      </c>
      <c r="K2" s="1">
        <v>28003063.100000001</v>
      </c>
    </row>
    <row r="3" spans="1:11" x14ac:dyDescent="0.3">
      <c r="A3" s="15" t="s">
        <v>3</v>
      </c>
      <c r="B3" s="2">
        <v>460293152.54999995</v>
      </c>
      <c r="C3" s="2">
        <v>160030374.63000003</v>
      </c>
      <c r="D3" s="2">
        <v>151831477.38999999</v>
      </c>
      <c r="E3" s="2">
        <v>121160903</v>
      </c>
      <c r="F3" s="2">
        <v>87300073.100000009</v>
      </c>
      <c r="G3" s="2">
        <v>53895946.450000003</v>
      </c>
      <c r="H3" s="2">
        <v>53718847.579999998</v>
      </c>
      <c r="I3" s="2">
        <v>54746878</v>
      </c>
      <c r="J3" s="2">
        <v>22623922</v>
      </c>
      <c r="K3" s="2">
        <v>34917728.210000001</v>
      </c>
    </row>
    <row r="4" spans="1:11" x14ac:dyDescent="0.3">
      <c r="A4" s="15" t="s">
        <v>4</v>
      </c>
      <c r="B4" s="2">
        <v>7501047.1200000001</v>
      </c>
      <c r="C4" s="2">
        <v>3049556.13</v>
      </c>
      <c r="D4" s="2">
        <v>8531997.7200000007</v>
      </c>
      <c r="E4" s="2">
        <v>7540144</v>
      </c>
      <c r="F4" s="2">
        <v>6041589.75</v>
      </c>
      <c r="G4" s="2">
        <v>1086804.29</v>
      </c>
      <c r="H4" s="2">
        <v>4649720.67</v>
      </c>
      <c r="I4" s="2">
        <v>1445419</v>
      </c>
      <c r="J4" s="2">
        <v>4009420</v>
      </c>
      <c r="K4" s="2">
        <v>3668934.52</v>
      </c>
    </row>
    <row r="5" spans="1:11" x14ac:dyDescent="0.3">
      <c r="A5" s="16" t="s">
        <v>5</v>
      </c>
      <c r="B5" s="3">
        <v>1131747.71</v>
      </c>
      <c r="C5" s="3">
        <v>2435016.35</v>
      </c>
      <c r="D5" s="3">
        <v>0</v>
      </c>
      <c r="E5" s="3">
        <v>606636</v>
      </c>
      <c r="F5" s="3">
        <v>0</v>
      </c>
      <c r="G5" s="3">
        <v>0</v>
      </c>
      <c r="H5" s="3">
        <v>0</v>
      </c>
      <c r="I5" s="3">
        <v>0</v>
      </c>
      <c r="J5" s="3">
        <v>1469846</v>
      </c>
      <c r="K5" s="3">
        <v>89840</v>
      </c>
    </row>
    <row r="6" spans="1:11" x14ac:dyDescent="0.3">
      <c r="A6" s="17" t="s">
        <v>6</v>
      </c>
      <c r="B6" s="4">
        <v>3774701.27</v>
      </c>
      <c r="C6" s="4">
        <v>2719396.43</v>
      </c>
      <c r="D6" s="4">
        <v>6908730.6099999994</v>
      </c>
      <c r="E6" s="4">
        <v>10684153</v>
      </c>
      <c r="F6" s="4">
        <v>2159247.37</v>
      </c>
      <c r="G6" s="4">
        <v>2728088.75</v>
      </c>
      <c r="H6" s="4">
        <v>1921526.29</v>
      </c>
      <c r="I6" s="4">
        <v>724934</v>
      </c>
      <c r="J6" s="4">
        <v>786622</v>
      </c>
      <c r="K6" s="4">
        <v>1159155.48</v>
      </c>
    </row>
    <row r="7" spans="1:11" x14ac:dyDescent="0.3">
      <c r="A7" s="18" t="s">
        <v>7</v>
      </c>
      <c r="B7" s="5">
        <f t="shared" ref="B7:E7" si="0">SUM(B2:B6)</f>
        <v>652929345.91999996</v>
      </c>
      <c r="C7" s="5">
        <f>SUM(C2:C6)</f>
        <v>176802192.80000001</v>
      </c>
      <c r="D7" s="5">
        <f>SUM(D2:D6)</f>
        <v>170196341.08999997</v>
      </c>
      <c r="E7" s="5">
        <f t="shared" si="0"/>
        <v>169384749</v>
      </c>
      <c r="F7" s="5">
        <f>SUM(F2:F6)</f>
        <v>105947053.29000002</v>
      </c>
      <c r="G7" s="5">
        <f t="shared" ref="G7:K7" si="1">SUM(G2:G6)</f>
        <v>57710839.490000002</v>
      </c>
      <c r="H7" s="5">
        <f t="shared" si="1"/>
        <v>67957300.030000001</v>
      </c>
      <c r="I7" s="5">
        <f t="shared" si="1"/>
        <v>56917231</v>
      </c>
      <c r="J7" s="5">
        <f t="shared" si="1"/>
        <v>28896887</v>
      </c>
      <c r="K7" s="5">
        <f t="shared" si="1"/>
        <v>67838721.310000002</v>
      </c>
    </row>
    <row r="8" spans="1:11" x14ac:dyDescent="0.3">
      <c r="A8" s="19" t="s">
        <v>8</v>
      </c>
      <c r="B8" s="3">
        <v>4431116519.7900009</v>
      </c>
      <c r="C8" s="3">
        <v>1308232552.05</v>
      </c>
      <c r="D8" s="3">
        <v>975061706.87999976</v>
      </c>
      <c r="E8" s="3">
        <v>887619619</v>
      </c>
      <c r="F8" s="3">
        <v>660045096.78000009</v>
      </c>
      <c r="G8" s="3">
        <v>503721667.02999997</v>
      </c>
      <c r="H8" s="3">
        <v>369927352.27999991</v>
      </c>
      <c r="I8" s="3">
        <v>352694214</v>
      </c>
      <c r="J8" s="3">
        <v>300417625</v>
      </c>
      <c r="K8" s="3">
        <v>277562808.81</v>
      </c>
    </row>
    <row r="9" spans="1:11" x14ac:dyDescent="0.3">
      <c r="A9" s="17" t="s">
        <v>9</v>
      </c>
      <c r="B9" s="4">
        <v>-2283939226.3000002</v>
      </c>
      <c r="C9" s="4">
        <v>-619451272.76999998</v>
      </c>
      <c r="D9" s="4">
        <v>-442289437.89999998</v>
      </c>
      <c r="E9" s="4">
        <v>-444783585</v>
      </c>
      <c r="F9" s="4">
        <v>-327086844.06</v>
      </c>
      <c r="G9" s="4">
        <v>-244882635.92999998</v>
      </c>
      <c r="H9" s="4">
        <v>-174378673.53</v>
      </c>
      <c r="I9" s="4">
        <v>-185648588</v>
      </c>
      <c r="J9" s="4">
        <v>-117445651</v>
      </c>
      <c r="K9" s="4">
        <v>-130416305.03</v>
      </c>
    </row>
    <row r="10" spans="1:11" x14ac:dyDescent="0.3">
      <c r="A10" s="20"/>
      <c r="B10" s="6">
        <f t="shared" ref="B10:E10" si="2">B8+B9</f>
        <v>2147177293.4900007</v>
      </c>
      <c r="C10" s="6">
        <f>C8+C9</f>
        <v>688781279.27999997</v>
      </c>
      <c r="D10" s="6">
        <f>D8+D9</f>
        <v>532772268.97999978</v>
      </c>
      <c r="E10" s="6">
        <f t="shared" si="2"/>
        <v>442836034</v>
      </c>
      <c r="F10" s="6">
        <f>F8+F9</f>
        <v>332958252.72000009</v>
      </c>
      <c r="G10" s="6">
        <f t="shared" ref="G10:K10" si="3">G8+G9</f>
        <v>258839031.09999999</v>
      </c>
      <c r="H10" s="6">
        <f t="shared" si="3"/>
        <v>195548678.74999991</v>
      </c>
      <c r="I10" s="6">
        <f t="shared" si="3"/>
        <v>167045626</v>
      </c>
      <c r="J10" s="6">
        <f t="shared" si="3"/>
        <v>182971974</v>
      </c>
      <c r="K10" s="6">
        <f t="shared" si="3"/>
        <v>147146503.78</v>
      </c>
    </row>
    <row r="11" spans="1:11" x14ac:dyDescent="0.3">
      <c r="A11" s="17" t="s">
        <v>10</v>
      </c>
      <c r="B11" s="3">
        <v>36712711.74000001</v>
      </c>
      <c r="C11" s="3">
        <v>0</v>
      </c>
      <c r="D11" s="3">
        <v>0</v>
      </c>
      <c r="E11" s="3">
        <v>0</v>
      </c>
      <c r="F11" s="3">
        <v>0</v>
      </c>
      <c r="G11" s="3">
        <v>15311138.530000003</v>
      </c>
      <c r="H11" s="3">
        <v>14617744.859999999</v>
      </c>
      <c r="I11" s="3">
        <v>0</v>
      </c>
      <c r="J11" s="3">
        <v>2181619</v>
      </c>
      <c r="K11" s="3">
        <v>8382364.0300000012</v>
      </c>
    </row>
    <row r="12" spans="1:11" x14ac:dyDescent="0.3">
      <c r="A12" s="17" t="s">
        <v>11</v>
      </c>
      <c r="B12" s="3">
        <v>0</v>
      </c>
      <c r="C12" s="3">
        <v>0</v>
      </c>
      <c r="D12" s="3">
        <v>0</v>
      </c>
      <c r="E12" s="3">
        <v>0</v>
      </c>
      <c r="F12" s="3">
        <v>99900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 x14ac:dyDescent="0.3">
      <c r="A13" s="17" t="s">
        <v>12</v>
      </c>
      <c r="B13" s="3">
        <v>7517642.0800000001</v>
      </c>
      <c r="C13" s="3">
        <v>53924934.590000004</v>
      </c>
      <c r="D13" s="3">
        <v>0</v>
      </c>
      <c r="E13" s="3">
        <v>21115971</v>
      </c>
      <c r="F13" s="3">
        <v>10751206.09</v>
      </c>
      <c r="G13" s="3">
        <v>13227521.84</v>
      </c>
      <c r="H13" s="3">
        <v>92299.92</v>
      </c>
      <c r="I13" s="3">
        <v>12072755</v>
      </c>
      <c r="J13" s="3">
        <v>19420123</v>
      </c>
      <c r="K13" s="3">
        <v>1310028</v>
      </c>
    </row>
    <row r="14" spans="1:11" ht="15" thickBot="1" x14ac:dyDescent="0.35">
      <c r="A14" s="21" t="s">
        <v>13</v>
      </c>
      <c r="B14" s="7">
        <f t="shared" ref="B14:E14" si="4">B7+B10+B11+B12+B13</f>
        <v>2844336993.2300005</v>
      </c>
      <c r="C14" s="7">
        <f>C7+C10+C11+C12+C13</f>
        <v>919508406.66999996</v>
      </c>
      <c r="D14" s="7">
        <f>D7+D10+D11+D12+D13</f>
        <v>702968610.06999969</v>
      </c>
      <c r="E14" s="7">
        <f t="shared" si="4"/>
        <v>633336754</v>
      </c>
      <c r="F14" s="7">
        <f>F7+F10+F11+F12+F13</f>
        <v>449756412.10000008</v>
      </c>
      <c r="G14" s="7">
        <f t="shared" ref="G14:K14" si="5">G7+G10+G11+G12+G13</f>
        <v>345088530.95999998</v>
      </c>
      <c r="H14" s="7">
        <f t="shared" si="5"/>
        <v>278216023.55999994</v>
      </c>
      <c r="I14" s="7">
        <f t="shared" si="5"/>
        <v>236035612</v>
      </c>
      <c r="J14" s="7">
        <f t="shared" si="5"/>
        <v>233470603</v>
      </c>
      <c r="K14" s="7">
        <f t="shared" si="5"/>
        <v>224677617.12</v>
      </c>
    </row>
    <row r="15" spans="1:11" ht="15" thickTop="1" x14ac:dyDescent="0.3">
      <c r="A15" s="17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x14ac:dyDescent="0.3">
      <c r="A16" s="17" t="s">
        <v>14</v>
      </c>
      <c r="B16" s="9">
        <v>357535002.22999996</v>
      </c>
      <c r="C16" s="9">
        <v>108868988.26000001</v>
      </c>
      <c r="D16" s="9">
        <v>112115743.53</v>
      </c>
      <c r="E16" s="9">
        <v>101036445</v>
      </c>
      <c r="F16" s="9">
        <v>72112381.650000006</v>
      </c>
      <c r="G16" s="9">
        <v>59098525.560000002</v>
      </c>
      <c r="H16" s="9">
        <v>34504905.289999999</v>
      </c>
      <c r="I16" s="9">
        <v>35671046</v>
      </c>
      <c r="J16" s="9">
        <v>9978464</v>
      </c>
      <c r="K16" s="9">
        <v>27211936.939999998</v>
      </c>
    </row>
    <row r="17" spans="1:11" x14ac:dyDescent="0.3">
      <c r="A17" s="17" t="s">
        <v>15</v>
      </c>
      <c r="B17" s="10">
        <v>0</v>
      </c>
      <c r="C17" s="10">
        <v>0</v>
      </c>
      <c r="D17" s="10">
        <v>0</v>
      </c>
      <c r="E17" s="10">
        <v>358217</v>
      </c>
      <c r="F17" s="10">
        <v>0</v>
      </c>
      <c r="G17" s="10">
        <v>68900.47</v>
      </c>
      <c r="H17" s="10">
        <v>0</v>
      </c>
      <c r="I17" s="10">
        <v>0</v>
      </c>
      <c r="J17" s="10">
        <v>0</v>
      </c>
      <c r="K17" s="10">
        <v>0</v>
      </c>
    </row>
    <row r="18" spans="1:11" x14ac:dyDescent="0.3">
      <c r="A18" s="17" t="s">
        <v>16</v>
      </c>
      <c r="B18" s="10">
        <v>14886631.050000001</v>
      </c>
      <c r="C18" s="10">
        <v>6705144.6700000009</v>
      </c>
      <c r="D18" s="10">
        <v>2646903.89</v>
      </c>
      <c r="E18" s="10">
        <v>0</v>
      </c>
      <c r="F18" s="10">
        <v>1216829.6200000001</v>
      </c>
      <c r="G18" s="10">
        <v>2175024.73</v>
      </c>
      <c r="H18" s="10">
        <v>2554372.7599999998</v>
      </c>
      <c r="I18" s="10">
        <v>141025</v>
      </c>
      <c r="J18" s="10">
        <v>503999</v>
      </c>
      <c r="K18" s="10">
        <v>264371.39</v>
      </c>
    </row>
    <row r="19" spans="1:11" x14ac:dyDescent="0.3">
      <c r="A19" s="17" t="s">
        <v>17</v>
      </c>
      <c r="B19" s="10">
        <v>251351345.75999999</v>
      </c>
      <c r="C19" s="10">
        <v>12160585.43</v>
      </c>
      <c r="D19" s="10">
        <v>2355466.4500000002</v>
      </c>
      <c r="E19" s="10">
        <v>1417188</v>
      </c>
      <c r="F19" s="10">
        <v>22305839.310000002</v>
      </c>
      <c r="G19" s="10">
        <v>0</v>
      </c>
      <c r="H19" s="10">
        <v>6987123.5</v>
      </c>
      <c r="I19" s="10">
        <v>4907612</v>
      </c>
      <c r="J19" s="10">
        <v>19533567</v>
      </c>
      <c r="K19" s="10">
        <v>0</v>
      </c>
    </row>
    <row r="20" spans="1:11" ht="26.4" x14ac:dyDescent="0.3">
      <c r="A20" s="22" t="s">
        <v>18</v>
      </c>
      <c r="B20" s="11">
        <v>0</v>
      </c>
      <c r="C20" s="11">
        <v>45577023.009999998</v>
      </c>
      <c r="D20" s="11">
        <v>0</v>
      </c>
      <c r="E20" s="11">
        <v>2922591</v>
      </c>
      <c r="F20" s="11">
        <v>0</v>
      </c>
      <c r="G20" s="11">
        <v>16034798.380000001</v>
      </c>
      <c r="H20" s="11">
        <v>2304000</v>
      </c>
      <c r="I20" s="11">
        <v>12451228</v>
      </c>
      <c r="J20" s="11">
        <v>9403100</v>
      </c>
      <c r="K20" s="11">
        <v>893010.89</v>
      </c>
    </row>
    <row r="21" spans="1:11" x14ac:dyDescent="0.3">
      <c r="A21" s="18" t="s">
        <v>19</v>
      </c>
      <c r="B21" s="5">
        <f t="shared" ref="B21:E21" si="6">SUM(B16:B20)</f>
        <v>623772979.03999996</v>
      </c>
      <c r="C21" s="5">
        <f>SUM(C16:C20)</f>
        <v>173311741.37</v>
      </c>
      <c r="D21" s="5">
        <f>SUM(D16:D20)</f>
        <v>117118113.87</v>
      </c>
      <c r="E21" s="5">
        <f t="shared" si="6"/>
        <v>105734441</v>
      </c>
      <c r="F21" s="5">
        <f>SUM(F16:F20)</f>
        <v>95635050.580000013</v>
      </c>
      <c r="G21" s="5">
        <f t="shared" ref="G21:K21" si="7">SUM(G16:G20)</f>
        <v>77377249.140000001</v>
      </c>
      <c r="H21" s="5">
        <f t="shared" si="7"/>
        <v>46350401.549999997</v>
      </c>
      <c r="I21" s="5">
        <f t="shared" si="7"/>
        <v>53170911</v>
      </c>
      <c r="J21" s="5">
        <f t="shared" si="7"/>
        <v>39419130</v>
      </c>
      <c r="K21" s="5">
        <f t="shared" si="7"/>
        <v>28369319.219999999</v>
      </c>
    </row>
    <row r="22" spans="1:11" x14ac:dyDescent="0.3">
      <c r="A22" s="17" t="s">
        <v>20</v>
      </c>
      <c r="B22" s="10">
        <v>0</v>
      </c>
      <c r="C22" s="10">
        <v>173765022.13999999</v>
      </c>
      <c r="D22" s="10">
        <v>0</v>
      </c>
      <c r="E22" s="10">
        <v>290000000</v>
      </c>
      <c r="F22" s="10">
        <v>0</v>
      </c>
      <c r="G22" s="10">
        <v>0</v>
      </c>
      <c r="H22" s="10">
        <v>20650000</v>
      </c>
      <c r="I22" s="10">
        <v>0</v>
      </c>
      <c r="J22" s="10">
        <v>50000000</v>
      </c>
      <c r="K22" s="10">
        <v>0</v>
      </c>
    </row>
    <row r="23" spans="1:11" x14ac:dyDescent="0.3">
      <c r="A23" s="17" t="s">
        <v>21</v>
      </c>
      <c r="B23" s="10">
        <v>1110596785.3499999</v>
      </c>
      <c r="C23" s="10">
        <v>182429859.31</v>
      </c>
      <c r="D23" s="10">
        <v>312185000</v>
      </c>
      <c r="E23" s="10">
        <v>0</v>
      </c>
      <c r="F23" s="10">
        <v>156000000</v>
      </c>
      <c r="G23" s="10">
        <v>143000000</v>
      </c>
      <c r="H23" s="10">
        <v>70000000</v>
      </c>
      <c r="I23" s="10">
        <v>82406435</v>
      </c>
      <c r="J23" s="10">
        <v>0</v>
      </c>
      <c r="K23" s="10">
        <v>85713895.810000002</v>
      </c>
    </row>
    <row r="24" spans="1:11" x14ac:dyDescent="0.3">
      <c r="A24" s="17" t="s">
        <v>22</v>
      </c>
      <c r="B24" s="10">
        <v>0</v>
      </c>
      <c r="C24" s="10">
        <v>34811288.430000007</v>
      </c>
      <c r="D24" s="10">
        <v>1165836.6399999999</v>
      </c>
      <c r="E24" s="10">
        <v>4607195</v>
      </c>
      <c r="F24" s="10">
        <v>3095243.65</v>
      </c>
      <c r="G24" s="10">
        <v>0</v>
      </c>
      <c r="H24" s="10">
        <v>0</v>
      </c>
      <c r="I24" s="10">
        <v>6582453</v>
      </c>
      <c r="J24" s="10">
        <v>0</v>
      </c>
      <c r="K24" s="10">
        <v>0</v>
      </c>
    </row>
    <row r="25" spans="1:11" ht="27" x14ac:dyDescent="0.3">
      <c r="A25" s="17" t="s">
        <v>23</v>
      </c>
      <c r="B25" s="10">
        <v>50400345.079999998</v>
      </c>
      <c r="C25" s="10">
        <v>54505798.939999998</v>
      </c>
      <c r="D25" s="10">
        <v>12081639.450000001</v>
      </c>
      <c r="E25" s="10">
        <v>20739178</v>
      </c>
      <c r="F25" s="10">
        <v>256669.97</v>
      </c>
      <c r="G25" s="10">
        <v>167539.21</v>
      </c>
      <c r="H25" s="10">
        <v>12138799.77</v>
      </c>
      <c r="I25" s="10">
        <v>8972888</v>
      </c>
      <c r="J25" s="10">
        <v>25322719</v>
      </c>
      <c r="K25" s="10">
        <v>3887325.65</v>
      </c>
    </row>
    <row r="26" spans="1:11" x14ac:dyDescent="0.3">
      <c r="A26" s="17" t="s">
        <v>24</v>
      </c>
      <c r="B26" s="10">
        <v>166070000</v>
      </c>
      <c r="C26" s="10">
        <v>14007126</v>
      </c>
      <c r="D26" s="10">
        <v>5159305.2300000004</v>
      </c>
      <c r="E26" s="10">
        <v>3783173</v>
      </c>
      <c r="F26" s="10">
        <v>16292680.130000001</v>
      </c>
      <c r="G26" s="10">
        <v>6120000</v>
      </c>
      <c r="H26" s="10">
        <v>9864100</v>
      </c>
      <c r="I26" s="10">
        <v>0</v>
      </c>
      <c r="J26" s="10">
        <v>33936884</v>
      </c>
      <c r="K26" s="10">
        <v>5381063.8700000001</v>
      </c>
    </row>
    <row r="27" spans="1:11" x14ac:dyDescent="0.3">
      <c r="A27" s="17" t="s">
        <v>25</v>
      </c>
      <c r="B27" s="12">
        <v>0</v>
      </c>
      <c r="C27" s="12">
        <v>61264</v>
      </c>
      <c r="D27" s="12">
        <v>0</v>
      </c>
      <c r="E27" s="12">
        <v>0</v>
      </c>
      <c r="F27" s="12">
        <v>0</v>
      </c>
      <c r="G27" s="12">
        <v>7831310.4400000004</v>
      </c>
      <c r="H27" s="12">
        <v>0</v>
      </c>
      <c r="I27" s="12">
        <v>11868013</v>
      </c>
      <c r="J27" s="12">
        <v>0</v>
      </c>
      <c r="K27" s="12">
        <v>0</v>
      </c>
    </row>
    <row r="28" spans="1:11" x14ac:dyDescent="0.3">
      <c r="A28" s="18" t="s">
        <v>26</v>
      </c>
      <c r="B28" s="5">
        <f t="shared" ref="B28:E28" si="8">B21+SUM(B22:B27)</f>
        <v>1950840109.4699998</v>
      </c>
      <c r="C28" s="5">
        <f>C21+SUM(C22:C27)</f>
        <v>632892100.19000006</v>
      </c>
      <c r="D28" s="5">
        <f>D21+SUM(D22:D27)</f>
        <v>447709895.19</v>
      </c>
      <c r="E28" s="5">
        <f t="shared" si="8"/>
        <v>424863987</v>
      </c>
      <c r="F28" s="5">
        <f>F21+SUM(F22:F27)</f>
        <v>271279644.33000004</v>
      </c>
      <c r="G28" s="5">
        <f t="shared" ref="G28:K28" si="9">G21+SUM(G22:G27)</f>
        <v>234496098.79000002</v>
      </c>
      <c r="H28" s="5">
        <f t="shared" si="9"/>
        <v>159003301.31999999</v>
      </c>
      <c r="I28" s="5">
        <f t="shared" si="9"/>
        <v>163000700</v>
      </c>
      <c r="J28" s="5">
        <f t="shared" si="9"/>
        <v>148678733</v>
      </c>
      <c r="K28" s="5">
        <f t="shared" si="9"/>
        <v>123351604.55000001</v>
      </c>
    </row>
    <row r="29" spans="1:11" x14ac:dyDescent="0.3">
      <c r="A29" s="23" t="s">
        <v>27</v>
      </c>
      <c r="B29" s="2">
        <v>893496883.75999987</v>
      </c>
      <c r="C29" s="2">
        <v>286616306.48000002</v>
      </c>
      <c r="D29" s="2">
        <v>255258714.87999997</v>
      </c>
      <c r="E29" s="2">
        <v>208472767</v>
      </c>
      <c r="F29" s="2">
        <v>178476767.77000004</v>
      </c>
      <c r="G29" s="2">
        <v>110592432.16999999</v>
      </c>
      <c r="H29" s="2">
        <v>119212722.23999998</v>
      </c>
      <c r="I29" s="2">
        <v>73034912</v>
      </c>
      <c r="J29" s="2">
        <v>84791870</v>
      </c>
      <c r="K29" s="2">
        <v>101326012.57000001</v>
      </c>
    </row>
    <row r="30" spans="1:11" ht="15" thickBot="1" x14ac:dyDescent="0.35">
      <c r="A30" s="24" t="s">
        <v>28</v>
      </c>
      <c r="B30" s="13">
        <f t="shared" ref="B30:E30" si="10">B28+B29</f>
        <v>2844336993.2299995</v>
      </c>
      <c r="C30" s="13">
        <f>C28+C29</f>
        <v>919508406.67000008</v>
      </c>
      <c r="D30" s="13">
        <f>D28+D29</f>
        <v>702968610.06999993</v>
      </c>
      <c r="E30" s="13">
        <f t="shared" si="10"/>
        <v>633336754</v>
      </c>
      <c r="F30" s="13">
        <f>F28+F29</f>
        <v>449756412.10000008</v>
      </c>
      <c r="G30" s="13">
        <f t="shared" ref="G30:K30" si="11">G28+G29</f>
        <v>345088530.96000004</v>
      </c>
      <c r="H30" s="13">
        <f t="shared" si="11"/>
        <v>278216023.55999994</v>
      </c>
      <c r="I30" s="13">
        <f t="shared" si="11"/>
        <v>236035612</v>
      </c>
      <c r="J30" s="13">
        <f t="shared" si="11"/>
        <v>233470603</v>
      </c>
      <c r="K30" s="13">
        <f t="shared" si="11"/>
        <v>224677617.12</v>
      </c>
    </row>
    <row r="31" spans="1:11" ht="15" thickTop="1" x14ac:dyDescent="0.3">
      <c r="A31" s="24"/>
      <c r="B31" s="34"/>
    </row>
    <row r="32" spans="1:11" ht="39.6" x14ac:dyDescent="0.3">
      <c r="A32" s="14" t="s">
        <v>29</v>
      </c>
    </row>
    <row r="33" spans="1:11" x14ac:dyDescent="0.3">
      <c r="A33" s="3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x14ac:dyDescent="0.3">
      <c r="A34" s="36" t="s">
        <v>30</v>
      </c>
      <c r="B34" s="26">
        <v>2315553093.9599996</v>
      </c>
      <c r="C34" s="26">
        <v>854489906.09000003</v>
      </c>
      <c r="D34" s="26">
        <v>768283030.61000001</v>
      </c>
      <c r="E34" s="26">
        <v>720364646</v>
      </c>
      <c r="F34" s="26">
        <v>503133101.62999988</v>
      </c>
      <c r="G34" s="26">
        <v>381617091.29000008</v>
      </c>
      <c r="H34" s="26">
        <v>340504315.15000004</v>
      </c>
      <c r="I34" s="26">
        <v>257626029</v>
      </c>
      <c r="J34" s="26">
        <v>241275372</v>
      </c>
      <c r="K34" s="26">
        <v>193619549.25000009</v>
      </c>
    </row>
    <row r="35" spans="1:11" x14ac:dyDescent="0.3">
      <c r="A35" s="36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x14ac:dyDescent="0.3">
      <c r="A36" s="36" t="s">
        <v>31</v>
      </c>
      <c r="B36" s="27">
        <v>1788678599.5899999</v>
      </c>
      <c r="C36" s="27">
        <v>691318412.83999991</v>
      </c>
      <c r="D36" s="27">
        <v>619900046.71000004</v>
      </c>
      <c r="E36" s="27">
        <v>601566082</v>
      </c>
      <c r="F36" s="27">
        <v>413458388.41000003</v>
      </c>
      <c r="G36" s="27">
        <v>318203293.83000004</v>
      </c>
      <c r="H36" s="27">
        <v>278618382.10000002</v>
      </c>
      <c r="I36" s="27">
        <v>208748097</v>
      </c>
      <c r="J36" s="27">
        <v>190839506</v>
      </c>
      <c r="K36" s="27">
        <v>156940480.65000001</v>
      </c>
    </row>
    <row r="37" spans="1:11" x14ac:dyDescent="0.3">
      <c r="A37" s="3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3">
      <c r="A38" s="36"/>
      <c r="B38" s="28">
        <f t="shared" ref="B38:K38" si="12">B34-B36</f>
        <v>526874494.36999965</v>
      </c>
      <c r="C38" s="28">
        <f t="shared" si="12"/>
        <v>163171493.25000012</v>
      </c>
      <c r="D38" s="28">
        <f t="shared" si="12"/>
        <v>148382983.89999998</v>
      </c>
      <c r="E38" s="28">
        <f t="shared" si="12"/>
        <v>118798564</v>
      </c>
      <c r="F38" s="28">
        <f t="shared" si="12"/>
        <v>89674713.21999985</v>
      </c>
      <c r="G38" s="28">
        <f t="shared" si="12"/>
        <v>63413797.460000038</v>
      </c>
      <c r="H38" s="28">
        <f t="shared" si="12"/>
        <v>61885933.050000012</v>
      </c>
      <c r="I38" s="28">
        <f t="shared" si="12"/>
        <v>48877932</v>
      </c>
      <c r="J38" s="28">
        <f t="shared" si="12"/>
        <v>50435866</v>
      </c>
      <c r="K38" s="28">
        <f t="shared" si="12"/>
        <v>36679068.600000083</v>
      </c>
    </row>
    <row r="39" spans="1:11" x14ac:dyDescent="0.3">
      <c r="A39" s="36"/>
      <c r="B39" s="25"/>
      <c r="C39" s="25"/>
      <c r="D39" s="25"/>
      <c r="E39" s="25"/>
      <c r="F39" s="25"/>
      <c r="G39" s="25"/>
      <c r="H39" s="25"/>
      <c r="I39" s="25"/>
      <c r="J39" s="25"/>
      <c r="K39" s="25"/>
    </row>
    <row r="40" spans="1:11" x14ac:dyDescent="0.3">
      <c r="A40" s="36" t="s">
        <v>32</v>
      </c>
      <c r="B40" s="27">
        <v>14820243.219999999</v>
      </c>
      <c r="C40" s="27">
        <v>556916.95000000054</v>
      </c>
      <c r="D40" s="27">
        <v>8145457.6900000013</v>
      </c>
      <c r="E40" s="27">
        <v>4571251</v>
      </c>
      <c r="F40" s="27">
        <v>1384945.11</v>
      </c>
      <c r="G40" s="27">
        <v>1905276.28</v>
      </c>
      <c r="H40" s="27">
        <v>630828.29</v>
      </c>
      <c r="I40" s="27">
        <v>1505869</v>
      </c>
      <c r="J40" s="27">
        <v>1297896</v>
      </c>
      <c r="K40" s="27">
        <v>932927.49</v>
      </c>
    </row>
    <row r="41" spans="1:11" x14ac:dyDescent="0.3">
      <c r="A41" s="36"/>
      <c r="B41" s="25"/>
      <c r="C41" s="25"/>
      <c r="D41" s="25"/>
      <c r="E41" s="25"/>
      <c r="F41" s="25"/>
      <c r="G41" s="25"/>
      <c r="H41" s="25"/>
      <c r="I41" s="25"/>
      <c r="J41" s="25"/>
      <c r="K41" s="25"/>
    </row>
    <row r="42" spans="1:11" x14ac:dyDescent="0.3">
      <c r="A42" s="36" t="s">
        <v>33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</row>
    <row r="43" spans="1:11" x14ac:dyDescent="0.3">
      <c r="A43" s="37" t="s">
        <v>34</v>
      </c>
      <c r="B43" s="27">
        <v>50904671.200000003</v>
      </c>
      <c r="C43" s="27">
        <v>10831470.9</v>
      </c>
      <c r="D43" s="27">
        <v>11971415.700000001</v>
      </c>
      <c r="E43" s="27">
        <v>13852702</v>
      </c>
      <c r="F43" s="27">
        <v>14209111.189999998</v>
      </c>
      <c r="G43" s="27">
        <v>3572498.92</v>
      </c>
      <c r="H43" s="27">
        <v>7101230.3900000006</v>
      </c>
      <c r="I43" s="27">
        <v>4154019</v>
      </c>
      <c r="J43" s="27">
        <v>1683511</v>
      </c>
      <c r="K43" s="27">
        <v>2824719.74</v>
      </c>
    </row>
    <row r="44" spans="1:11" x14ac:dyDescent="0.3">
      <c r="A44" s="37" t="s">
        <v>35</v>
      </c>
      <c r="B44" s="27">
        <v>48919166.360000007</v>
      </c>
      <c r="C44" s="27">
        <v>8489558.3499999996</v>
      </c>
      <c r="D44" s="27">
        <v>5663032.6099999994</v>
      </c>
      <c r="E44" s="27">
        <v>3264482</v>
      </c>
      <c r="F44" s="27">
        <v>4210648.09</v>
      </c>
      <c r="G44" s="27">
        <v>3014673.51</v>
      </c>
      <c r="H44" s="27">
        <v>6304713.0599999996</v>
      </c>
      <c r="I44" s="27">
        <v>2435342</v>
      </c>
      <c r="J44" s="27">
        <v>2582606</v>
      </c>
      <c r="K44" s="27">
        <v>4069610.73</v>
      </c>
    </row>
    <row r="45" spans="1:11" x14ac:dyDescent="0.3">
      <c r="A45" s="37" t="s">
        <v>36</v>
      </c>
      <c r="B45" s="27">
        <v>110514031.91000001</v>
      </c>
      <c r="C45" s="27">
        <v>36673098.000000007</v>
      </c>
      <c r="D45" s="27">
        <v>37587966.899999999</v>
      </c>
      <c r="E45" s="27">
        <v>29699967</v>
      </c>
      <c r="F45" s="27">
        <v>20322639.93</v>
      </c>
      <c r="G45" s="27">
        <v>13596028.700000001</v>
      </c>
      <c r="H45" s="27">
        <v>16572387.32</v>
      </c>
      <c r="I45" s="27">
        <v>13956151</v>
      </c>
      <c r="J45" s="27">
        <v>17196932</v>
      </c>
      <c r="K45" s="27">
        <v>5376626.8099999996</v>
      </c>
    </row>
    <row r="46" spans="1:11" x14ac:dyDescent="0.3">
      <c r="A46" s="38" t="s">
        <v>37</v>
      </c>
      <c r="B46" s="29">
        <v>8149308.3499999996</v>
      </c>
      <c r="C46" s="29">
        <v>10588615.870000001</v>
      </c>
      <c r="D46" s="29">
        <v>2636987.63</v>
      </c>
      <c r="E46" s="29">
        <v>1256848</v>
      </c>
      <c r="F46" s="29">
        <v>744408.31</v>
      </c>
      <c r="G46" s="29">
        <v>0</v>
      </c>
      <c r="H46" s="29">
        <v>107251.71</v>
      </c>
      <c r="I46" s="29">
        <v>23474</v>
      </c>
      <c r="J46" s="29">
        <v>569316</v>
      </c>
      <c r="K46" s="29">
        <v>488056.96</v>
      </c>
    </row>
    <row r="47" spans="1:11" x14ac:dyDescent="0.3">
      <c r="A47" s="37" t="s">
        <v>38</v>
      </c>
      <c r="B47" s="27">
        <v>164959438</v>
      </c>
      <c r="C47" s="27">
        <v>46255095.989999995</v>
      </c>
      <c r="D47" s="27">
        <v>43196700.210000001</v>
      </c>
      <c r="E47" s="27">
        <v>36253284</v>
      </c>
      <c r="F47" s="27">
        <v>24596683.66</v>
      </c>
      <c r="G47" s="27">
        <v>17638874.200000003</v>
      </c>
      <c r="H47" s="27">
        <v>15950096.640000001</v>
      </c>
      <c r="I47" s="27">
        <v>13135497</v>
      </c>
      <c r="J47" s="27">
        <v>12249956</v>
      </c>
      <c r="K47" s="27">
        <v>9798633.5899999999</v>
      </c>
    </row>
    <row r="48" spans="1:11" x14ac:dyDescent="0.3">
      <c r="A48" s="37" t="s">
        <v>39</v>
      </c>
      <c r="B48" s="27">
        <v>69449174.450000003</v>
      </c>
      <c r="C48" s="27">
        <v>24043616.180000003</v>
      </c>
      <c r="D48" s="27">
        <v>15785222.77</v>
      </c>
      <c r="E48" s="27">
        <v>19047065</v>
      </c>
      <c r="F48" s="27">
        <v>9423228.8599999994</v>
      </c>
      <c r="G48" s="27">
        <v>9671060.1900000013</v>
      </c>
      <c r="H48" s="27">
        <v>4895965.2699999996</v>
      </c>
      <c r="I48" s="27">
        <v>5389818</v>
      </c>
      <c r="J48" s="27">
        <v>3981428</v>
      </c>
      <c r="K48" s="27">
        <v>5092946.37</v>
      </c>
    </row>
    <row r="49" spans="1:11" x14ac:dyDescent="0.3">
      <c r="A49" s="37"/>
      <c r="B49" s="30">
        <f t="shared" ref="B49:K49" si="13">SUM(B43:B48)</f>
        <v>452895790.27000004</v>
      </c>
      <c r="C49" s="30">
        <f t="shared" si="13"/>
        <v>136881455.28999999</v>
      </c>
      <c r="D49" s="30">
        <f t="shared" si="13"/>
        <v>116841325.82000001</v>
      </c>
      <c r="E49" s="30">
        <f t="shared" si="13"/>
        <v>103374348</v>
      </c>
      <c r="F49" s="30">
        <f t="shared" si="13"/>
        <v>73506720.039999992</v>
      </c>
      <c r="G49" s="30">
        <f t="shared" si="13"/>
        <v>47493135.520000011</v>
      </c>
      <c r="H49" s="30">
        <f t="shared" si="13"/>
        <v>50931644.390000001</v>
      </c>
      <c r="I49" s="30">
        <f t="shared" si="13"/>
        <v>39094301</v>
      </c>
      <c r="J49" s="30">
        <f t="shared" si="13"/>
        <v>38263749</v>
      </c>
      <c r="K49" s="30">
        <f t="shared" si="13"/>
        <v>27650594.200000003</v>
      </c>
    </row>
    <row r="50" spans="1:11" x14ac:dyDescent="0.3">
      <c r="A50" s="37"/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1:11" x14ac:dyDescent="0.3">
      <c r="A51" s="39" t="s">
        <v>40</v>
      </c>
      <c r="B51" s="32">
        <f t="shared" ref="B51:K51" si="14">B38+B40-B49</f>
        <v>88798947.319999635</v>
      </c>
      <c r="C51" s="32">
        <f t="shared" si="14"/>
        <v>26846954.910000116</v>
      </c>
      <c r="D51" s="32">
        <f t="shared" si="14"/>
        <v>39687115.769999966</v>
      </c>
      <c r="E51" s="32">
        <f t="shared" si="14"/>
        <v>19995467</v>
      </c>
      <c r="F51" s="32">
        <f t="shared" si="14"/>
        <v>17552938.289999858</v>
      </c>
      <c r="G51" s="32">
        <f t="shared" si="14"/>
        <v>17825938.220000029</v>
      </c>
      <c r="H51" s="32">
        <f t="shared" si="14"/>
        <v>11585116.95000001</v>
      </c>
      <c r="I51" s="32">
        <f t="shared" si="14"/>
        <v>11289500</v>
      </c>
      <c r="J51" s="32">
        <f t="shared" si="14"/>
        <v>13470013</v>
      </c>
      <c r="K51" s="32">
        <f t="shared" si="14"/>
        <v>9961401.8900000826</v>
      </c>
    </row>
    <row r="52" spans="1:11" x14ac:dyDescent="0.3">
      <c r="A52" s="39"/>
      <c r="B52" s="25"/>
      <c r="C52" s="25"/>
      <c r="D52" s="25"/>
      <c r="E52" s="25"/>
      <c r="F52" s="25"/>
      <c r="G52" s="25"/>
      <c r="H52" s="25"/>
      <c r="I52" s="25"/>
      <c r="J52" s="25"/>
      <c r="K52" s="25"/>
    </row>
    <row r="53" spans="1:11" x14ac:dyDescent="0.3">
      <c r="A53" s="36" t="s">
        <v>41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</row>
    <row r="54" spans="1:11" x14ac:dyDescent="0.3">
      <c r="A54" s="37" t="s">
        <v>42</v>
      </c>
      <c r="B54" s="27">
        <v>23945794</v>
      </c>
      <c r="C54" s="27">
        <v>0</v>
      </c>
      <c r="D54" s="27">
        <v>13316081</v>
      </c>
      <c r="E54" s="27">
        <v>6586177</v>
      </c>
      <c r="F54" s="25">
        <v>5717506</v>
      </c>
      <c r="G54" s="27">
        <v>4057138.55</v>
      </c>
      <c r="H54" s="27">
        <v>2535544</v>
      </c>
      <c r="I54" s="27">
        <v>3249262</v>
      </c>
      <c r="J54" s="27">
        <v>2187812</v>
      </c>
      <c r="K54" s="27">
        <v>2193378.2200000002</v>
      </c>
    </row>
    <row r="55" spans="1:11" x14ac:dyDescent="0.3">
      <c r="A55" s="37" t="s">
        <v>43</v>
      </c>
      <c r="B55" s="27">
        <v>0</v>
      </c>
      <c r="C55" s="27">
        <v>380062.26</v>
      </c>
      <c r="D55" s="27">
        <v>0</v>
      </c>
      <c r="E55" s="27">
        <v>620078</v>
      </c>
      <c r="F55" s="27">
        <v>0</v>
      </c>
      <c r="G55" s="27">
        <v>620956.97</v>
      </c>
      <c r="H55" s="27">
        <v>0</v>
      </c>
      <c r="I55" s="27">
        <v>0</v>
      </c>
      <c r="J55" s="27">
        <v>0</v>
      </c>
      <c r="K55" s="27">
        <v>0</v>
      </c>
    </row>
    <row r="56" spans="1:11" x14ac:dyDescent="0.3">
      <c r="A56" s="39"/>
      <c r="B56" s="33">
        <f t="shared" ref="B56:K56" si="15">B54+B55</f>
        <v>23945794</v>
      </c>
      <c r="C56" s="33">
        <f t="shared" si="15"/>
        <v>380062.26</v>
      </c>
      <c r="D56" s="33">
        <f t="shared" si="15"/>
        <v>13316081</v>
      </c>
      <c r="E56" s="33">
        <f t="shared" si="15"/>
        <v>7206255</v>
      </c>
      <c r="F56" s="33">
        <f t="shared" si="15"/>
        <v>5717506</v>
      </c>
      <c r="G56" s="33">
        <f t="shared" si="15"/>
        <v>4678095.5199999996</v>
      </c>
      <c r="H56" s="33">
        <f t="shared" si="15"/>
        <v>2535544</v>
      </c>
      <c r="I56" s="33">
        <f t="shared" si="15"/>
        <v>3249262</v>
      </c>
      <c r="J56" s="33">
        <f t="shared" si="15"/>
        <v>2187812</v>
      </c>
      <c r="K56" s="33">
        <f t="shared" si="15"/>
        <v>2193378.2200000002</v>
      </c>
    </row>
    <row r="57" spans="1:11" x14ac:dyDescent="0.3">
      <c r="A57" s="39"/>
      <c r="B57" s="25"/>
      <c r="C57" s="25"/>
      <c r="D57" s="25"/>
      <c r="E57" s="25"/>
      <c r="F57" s="25"/>
      <c r="G57" s="25"/>
      <c r="H57" s="25"/>
      <c r="I57" s="25"/>
      <c r="J57" s="25"/>
      <c r="K57" s="25"/>
    </row>
    <row r="58" spans="1:11" ht="15" thickBot="1" x14ac:dyDescent="0.35">
      <c r="A58" s="40" t="s">
        <v>44</v>
      </c>
      <c r="B58" s="13">
        <f t="shared" ref="B58:K58" si="16">B38+B40-B49-B56</f>
        <v>64853153.319999635</v>
      </c>
      <c r="C58" s="13">
        <f t="shared" si="16"/>
        <v>26466892.650000114</v>
      </c>
      <c r="D58" s="13">
        <f t="shared" si="16"/>
        <v>26371034.769999966</v>
      </c>
      <c r="E58" s="13">
        <f t="shared" si="16"/>
        <v>12789212</v>
      </c>
      <c r="F58" s="13">
        <f t="shared" si="16"/>
        <v>11835432.289999858</v>
      </c>
      <c r="G58" s="13">
        <f t="shared" si="16"/>
        <v>13147842.700000029</v>
      </c>
      <c r="H58" s="13">
        <f t="shared" si="16"/>
        <v>9049572.9500000104</v>
      </c>
      <c r="I58" s="13">
        <f t="shared" si="16"/>
        <v>8040238</v>
      </c>
      <c r="J58" s="13">
        <f t="shared" si="16"/>
        <v>11282201</v>
      </c>
      <c r="K58" s="13">
        <f t="shared" si="16"/>
        <v>7768023.6700000819</v>
      </c>
    </row>
    <row r="59" spans="1:11" ht="15" thickTop="1" x14ac:dyDescent="0.3"/>
    <row r="60" spans="1:11" ht="39.6" x14ac:dyDescent="0.3">
      <c r="A60" s="41" t="s">
        <v>45</v>
      </c>
    </row>
    <row r="61" spans="1:11" x14ac:dyDescent="0.3">
      <c r="A61" s="21" t="s">
        <v>46</v>
      </c>
      <c r="B61" s="42">
        <v>2503281</v>
      </c>
      <c r="C61" s="42">
        <v>1196983</v>
      </c>
      <c r="D61" s="42">
        <v>825813</v>
      </c>
      <c r="E61" s="42">
        <v>734000</v>
      </c>
      <c r="F61" s="42">
        <v>574299</v>
      </c>
      <c r="G61" s="42">
        <v>498615</v>
      </c>
      <c r="H61" s="42">
        <v>355000</v>
      </c>
      <c r="I61" s="42">
        <v>312571</v>
      </c>
      <c r="J61" s="42">
        <v>215718</v>
      </c>
      <c r="K61" s="42">
        <v>248760</v>
      </c>
    </row>
    <row r="62" spans="1:11" x14ac:dyDescent="0.3">
      <c r="A62" s="17" t="s">
        <v>47</v>
      </c>
      <c r="B62" s="42">
        <v>2503281</v>
      </c>
      <c r="C62" s="42">
        <v>1196983</v>
      </c>
      <c r="D62" s="42">
        <v>917570</v>
      </c>
      <c r="E62" s="42">
        <v>734000</v>
      </c>
      <c r="F62" s="42">
        <v>660108</v>
      </c>
      <c r="G62" s="42">
        <v>498615</v>
      </c>
      <c r="H62" s="42">
        <v>355000</v>
      </c>
      <c r="I62" s="42">
        <v>432459</v>
      </c>
      <c r="J62" s="42">
        <v>216473</v>
      </c>
      <c r="K62" s="42">
        <v>248760</v>
      </c>
    </row>
    <row r="63" spans="1:11" x14ac:dyDescent="0.3">
      <c r="A63" s="17" t="s">
        <v>48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  <c r="H63" s="42">
        <v>0</v>
      </c>
      <c r="I63" s="42">
        <v>1595</v>
      </c>
      <c r="J63" s="42">
        <v>0</v>
      </c>
      <c r="K63" s="42">
        <v>0</v>
      </c>
    </row>
    <row r="64" spans="1:11" x14ac:dyDescent="0.3">
      <c r="A64" s="48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x14ac:dyDescent="0.3">
      <c r="A65" s="16" t="s">
        <v>49</v>
      </c>
      <c r="B65" s="43">
        <v>620501</v>
      </c>
      <c r="C65" s="43">
        <v>290951</v>
      </c>
      <c r="D65" s="43">
        <v>273758</v>
      </c>
      <c r="E65" s="43">
        <v>171247</v>
      </c>
      <c r="F65" s="43">
        <v>214133</v>
      </c>
      <c r="G65" s="43">
        <v>124592</v>
      </c>
      <c r="H65" s="43">
        <v>133452</v>
      </c>
      <c r="I65" s="43">
        <v>102929</v>
      </c>
      <c r="J65" s="43">
        <v>76720</v>
      </c>
      <c r="K65" s="43">
        <v>78142</v>
      </c>
    </row>
    <row r="66" spans="1:11" x14ac:dyDescent="0.3">
      <c r="A66" s="16" t="s">
        <v>50</v>
      </c>
      <c r="B66" s="43">
        <v>66167</v>
      </c>
      <c r="C66" s="43">
        <v>30076</v>
      </c>
      <c r="D66" s="43">
        <v>23548</v>
      </c>
      <c r="E66" s="43">
        <v>17197</v>
      </c>
      <c r="F66" s="43">
        <v>18053</v>
      </c>
      <c r="G66" s="43">
        <v>7975</v>
      </c>
      <c r="H66" s="43">
        <v>11897</v>
      </c>
      <c r="I66" s="43">
        <v>8578</v>
      </c>
      <c r="J66" s="43">
        <v>6955</v>
      </c>
      <c r="K66" s="43">
        <v>7493</v>
      </c>
    </row>
    <row r="67" spans="1:11" x14ac:dyDescent="0.3">
      <c r="A67" s="16" t="s">
        <v>51</v>
      </c>
      <c r="B67" s="43">
        <v>13668</v>
      </c>
      <c r="C67" s="43">
        <v>4512</v>
      </c>
      <c r="D67" s="43">
        <v>3346</v>
      </c>
      <c r="E67" s="43">
        <v>4506</v>
      </c>
      <c r="F67" s="43">
        <v>2265</v>
      </c>
      <c r="G67" s="43">
        <v>1655</v>
      </c>
      <c r="H67" s="43">
        <v>1621</v>
      </c>
      <c r="I67" s="43">
        <v>1057</v>
      </c>
      <c r="J67" s="43">
        <v>1181</v>
      </c>
      <c r="K67" s="43">
        <v>975</v>
      </c>
    </row>
    <row r="68" spans="1:11" x14ac:dyDescent="0.3">
      <c r="A68" s="17" t="s">
        <v>52</v>
      </c>
      <c r="B68" s="43">
        <v>50</v>
      </c>
      <c r="C68" s="43">
        <v>1</v>
      </c>
      <c r="D68" s="43">
        <v>12</v>
      </c>
      <c r="E68" s="43">
        <v>10</v>
      </c>
      <c r="F68" s="43">
        <v>13</v>
      </c>
      <c r="G68" s="43">
        <v>6</v>
      </c>
      <c r="H68" s="43">
        <v>4</v>
      </c>
      <c r="I68" s="43">
        <v>5</v>
      </c>
      <c r="J68" s="43">
        <v>10</v>
      </c>
      <c r="K68" s="43">
        <v>1</v>
      </c>
    </row>
    <row r="69" spans="1:11" x14ac:dyDescent="0.3">
      <c r="A69" s="17" t="s">
        <v>53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</row>
    <row r="70" spans="1:11" ht="15" thickBot="1" x14ac:dyDescent="0.35">
      <c r="A70" s="49" t="s">
        <v>54</v>
      </c>
      <c r="B70" s="44">
        <f t="shared" ref="B70:K70" si="17">SUM(B65:B69)</f>
        <v>700386</v>
      </c>
      <c r="C70" s="44">
        <f t="shared" si="17"/>
        <v>325540</v>
      </c>
      <c r="D70" s="44">
        <f t="shared" si="17"/>
        <v>300664</v>
      </c>
      <c r="E70" s="44">
        <f t="shared" si="17"/>
        <v>192960</v>
      </c>
      <c r="F70" s="44">
        <f t="shared" si="17"/>
        <v>234464</v>
      </c>
      <c r="G70" s="44">
        <f t="shared" si="17"/>
        <v>134228</v>
      </c>
      <c r="H70" s="44">
        <f t="shared" si="17"/>
        <v>146974</v>
      </c>
      <c r="I70" s="44">
        <f t="shared" si="17"/>
        <v>112569</v>
      </c>
      <c r="J70" s="44">
        <f t="shared" si="17"/>
        <v>84866</v>
      </c>
      <c r="K70" s="44">
        <f t="shared" si="17"/>
        <v>86611</v>
      </c>
    </row>
    <row r="71" spans="1:11" ht="15" thickTop="1" x14ac:dyDescent="0.3">
      <c r="A71" s="17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x14ac:dyDescent="0.3">
      <c r="A72" s="17" t="s">
        <v>55</v>
      </c>
      <c r="B72" s="42">
        <v>0</v>
      </c>
      <c r="C72" s="42">
        <v>303</v>
      </c>
      <c r="D72" s="42">
        <v>650</v>
      </c>
      <c r="E72" s="42">
        <v>0</v>
      </c>
      <c r="F72" s="42">
        <v>88</v>
      </c>
      <c r="G72" s="42">
        <v>0</v>
      </c>
      <c r="H72" s="42">
        <v>258</v>
      </c>
      <c r="I72" s="42">
        <v>386</v>
      </c>
      <c r="J72" s="42">
        <v>0</v>
      </c>
      <c r="K72" s="42">
        <v>280</v>
      </c>
    </row>
    <row r="73" spans="1:11" x14ac:dyDescent="0.3">
      <c r="A73" s="17" t="s">
        <v>56</v>
      </c>
      <c r="B73" s="42">
        <v>630</v>
      </c>
      <c r="C73" s="42">
        <v>503</v>
      </c>
      <c r="D73" s="42">
        <v>454</v>
      </c>
      <c r="E73" s="42">
        <v>287</v>
      </c>
      <c r="F73" s="42">
        <v>338</v>
      </c>
      <c r="G73" s="42">
        <v>269</v>
      </c>
      <c r="H73" s="42">
        <v>163</v>
      </c>
      <c r="I73" s="42">
        <v>253</v>
      </c>
      <c r="J73" s="42">
        <v>120</v>
      </c>
      <c r="K73" s="42">
        <v>124</v>
      </c>
    </row>
    <row r="74" spans="1:11" ht="15" thickBot="1" x14ac:dyDescent="0.35">
      <c r="A74" s="21" t="s">
        <v>57</v>
      </c>
      <c r="B74" s="44">
        <f t="shared" ref="B74:K74" si="18">SUM(B72:B73)</f>
        <v>630</v>
      </c>
      <c r="C74" s="44">
        <f t="shared" si="18"/>
        <v>806</v>
      </c>
      <c r="D74" s="44">
        <f t="shared" si="18"/>
        <v>1104</v>
      </c>
      <c r="E74" s="44">
        <f t="shared" si="18"/>
        <v>287</v>
      </c>
      <c r="F74" s="44">
        <f t="shared" si="18"/>
        <v>426</v>
      </c>
      <c r="G74" s="44">
        <f t="shared" si="18"/>
        <v>269</v>
      </c>
      <c r="H74" s="44">
        <f t="shared" si="18"/>
        <v>421</v>
      </c>
      <c r="I74" s="44">
        <f t="shared" si="18"/>
        <v>639</v>
      </c>
      <c r="J74" s="44">
        <f t="shared" si="18"/>
        <v>120</v>
      </c>
      <c r="K74" s="44">
        <f t="shared" si="18"/>
        <v>404</v>
      </c>
    </row>
    <row r="75" spans="1:11" ht="15" thickTop="1" x14ac:dyDescent="0.3">
      <c r="A75" s="17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x14ac:dyDescent="0.3">
      <c r="A76" s="17" t="s">
        <v>58</v>
      </c>
      <c r="B76" s="42">
        <v>4214</v>
      </c>
      <c r="C76" s="42">
        <v>2551</v>
      </c>
      <c r="D76" s="42">
        <v>2693</v>
      </c>
      <c r="E76" s="42">
        <v>1807</v>
      </c>
      <c r="F76" s="42">
        <v>1543</v>
      </c>
      <c r="G76" s="42">
        <v>806</v>
      </c>
      <c r="H76" s="42">
        <v>1364</v>
      </c>
      <c r="I76" s="42">
        <v>1274</v>
      </c>
      <c r="J76" s="42">
        <v>713</v>
      </c>
      <c r="K76" s="42">
        <v>1042</v>
      </c>
    </row>
    <row r="77" spans="1:11" x14ac:dyDescent="0.3">
      <c r="A77" s="17" t="s">
        <v>59</v>
      </c>
      <c r="B77" s="42">
        <v>5776</v>
      </c>
      <c r="C77" s="42">
        <v>4830</v>
      </c>
      <c r="D77" s="42">
        <v>2721</v>
      </c>
      <c r="E77" s="42">
        <v>3360</v>
      </c>
      <c r="F77" s="42">
        <v>1872</v>
      </c>
      <c r="G77" s="42">
        <v>2017</v>
      </c>
      <c r="H77" s="42">
        <v>1410</v>
      </c>
      <c r="I77" s="42">
        <v>1027</v>
      </c>
      <c r="J77" s="42">
        <v>466</v>
      </c>
      <c r="K77" s="42">
        <v>824</v>
      </c>
    </row>
    <row r="78" spans="1:11" ht="15" thickBot="1" x14ac:dyDescent="0.35">
      <c r="A78" s="21" t="s">
        <v>60</v>
      </c>
      <c r="B78" s="44">
        <f t="shared" ref="B78:K78" si="19">SUM(B76:B77)</f>
        <v>9990</v>
      </c>
      <c r="C78" s="44">
        <f t="shared" si="19"/>
        <v>7381</v>
      </c>
      <c r="D78" s="44">
        <f t="shared" si="19"/>
        <v>5414</v>
      </c>
      <c r="E78" s="44">
        <f t="shared" si="19"/>
        <v>5167</v>
      </c>
      <c r="F78" s="44">
        <f t="shared" si="19"/>
        <v>3415</v>
      </c>
      <c r="G78" s="44">
        <f t="shared" si="19"/>
        <v>2823</v>
      </c>
      <c r="H78" s="44">
        <f t="shared" si="19"/>
        <v>2774</v>
      </c>
      <c r="I78" s="44">
        <f t="shared" si="19"/>
        <v>2301</v>
      </c>
      <c r="J78" s="44">
        <f t="shared" si="19"/>
        <v>1179</v>
      </c>
      <c r="K78" s="44">
        <f t="shared" si="19"/>
        <v>1866</v>
      </c>
    </row>
    <row r="79" spans="1:11" ht="15" thickTop="1" x14ac:dyDescent="0.3">
      <c r="A79" s="17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x14ac:dyDescent="0.3">
      <c r="A80" s="17" t="s">
        <v>61</v>
      </c>
      <c r="B80" s="42">
        <v>24746000032.599998</v>
      </c>
      <c r="C80" s="42">
        <v>8334777460</v>
      </c>
      <c r="D80" s="42">
        <v>7594977085</v>
      </c>
      <c r="E80" s="42">
        <v>7708674748</v>
      </c>
      <c r="F80" s="42">
        <v>5696035217</v>
      </c>
      <c r="G80" s="42">
        <v>3777080877</v>
      </c>
      <c r="H80" s="42">
        <v>3376719308</v>
      </c>
      <c r="I80" s="42">
        <v>2543041714</v>
      </c>
      <c r="J80" s="42">
        <v>2585491563.4000001</v>
      </c>
      <c r="K80" s="42">
        <v>1829523206</v>
      </c>
    </row>
    <row r="81" spans="1:11" x14ac:dyDescent="0.3">
      <c r="A81" s="17" t="s">
        <v>62</v>
      </c>
      <c r="B81" s="42">
        <v>888505824.400002</v>
      </c>
      <c r="C81" s="42">
        <v>313781656</v>
      </c>
      <c r="D81" s="42">
        <v>244784071.31</v>
      </c>
      <c r="E81" s="42">
        <v>240470883</v>
      </c>
      <c r="F81" s="42">
        <v>160328694</v>
      </c>
      <c r="G81" s="42">
        <v>133980187</v>
      </c>
      <c r="H81" s="42">
        <v>51442093</v>
      </c>
      <c r="I81" s="42">
        <v>114883267</v>
      </c>
      <c r="J81" s="42">
        <v>76417483.400000006</v>
      </c>
      <c r="K81" s="42">
        <v>66665709</v>
      </c>
    </row>
    <row r="82" spans="1:11" ht="15" thickBot="1" x14ac:dyDescent="0.35">
      <c r="A82" s="21" t="s">
        <v>63</v>
      </c>
      <c r="B82" s="44">
        <f t="shared" ref="B82:K82" si="20">SUM(B80:B81)</f>
        <v>25634505857</v>
      </c>
      <c r="C82" s="44">
        <f t="shared" si="20"/>
        <v>8648559116</v>
      </c>
      <c r="D82" s="44">
        <f t="shared" si="20"/>
        <v>7839761156.3100004</v>
      </c>
      <c r="E82" s="44">
        <f t="shared" si="20"/>
        <v>7949145631</v>
      </c>
      <c r="F82" s="44">
        <f t="shared" si="20"/>
        <v>5856363911</v>
      </c>
      <c r="G82" s="44">
        <f t="shared" si="20"/>
        <v>3911061064</v>
      </c>
      <c r="H82" s="44">
        <f t="shared" si="20"/>
        <v>3428161401</v>
      </c>
      <c r="I82" s="44">
        <f t="shared" si="20"/>
        <v>2657924981</v>
      </c>
      <c r="J82" s="44">
        <f t="shared" si="20"/>
        <v>2661909046.8000002</v>
      </c>
      <c r="K82" s="44">
        <f t="shared" si="20"/>
        <v>1896188915</v>
      </c>
    </row>
    <row r="83" spans="1:11" ht="15" thickTop="1" x14ac:dyDescent="0.3">
      <c r="A83" s="17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 x14ac:dyDescent="0.3">
      <c r="A84" s="17" t="s">
        <v>64</v>
      </c>
      <c r="B84" s="42">
        <v>4006799</v>
      </c>
      <c r="C84" s="42">
        <v>1380420</v>
      </c>
      <c r="D84" s="42">
        <v>1239498</v>
      </c>
      <c r="E84" s="42">
        <v>1179415</v>
      </c>
      <c r="F84" s="42">
        <v>847591</v>
      </c>
      <c r="G84" s="42">
        <v>606690</v>
      </c>
      <c r="H84" s="42">
        <v>516721</v>
      </c>
      <c r="I84" s="42">
        <v>436342</v>
      </c>
      <c r="J84" s="42">
        <v>390400</v>
      </c>
      <c r="K84" s="42">
        <v>306685</v>
      </c>
    </row>
    <row r="85" spans="1:11" x14ac:dyDescent="0.3">
      <c r="A85" s="17" t="s">
        <v>65</v>
      </c>
      <c r="B85" s="42">
        <v>4785876</v>
      </c>
      <c r="C85" s="42">
        <v>1895989</v>
      </c>
      <c r="D85" s="42">
        <v>1518168</v>
      </c>
      <c r="E85" s="42">
        <v>1546600</v>
      </c>
      <c r="F85" s="42">
        <v>1091173</v>
      </c>
      <c r="G85" s="42">
        <v>799130</v>
      </c>
      <c r="H85" s="42">
        <v>687625</v>
      </c>
      <c r="I85" s="42">
        <v>509726</v>
      </c>
      <c r="J85" s="42">
        <v>517600</v>
      </c>
      <c r="K85" s="42">
        <v>367988</v>
      </c>
    </row>
    <row r="86" spans="1:11" x14ac:dyDescent="0.3">
      <c r="A86" s="17" t="s">
        <v>66</v>
      </c>
      <c r="B86" s="42">
        <v>4039475</v>
      </c>
      <c r="C86" s="42">
        <v>1447917</v>
      </c>
      <c r="D86" s="42">
        <v>1228007</v>
      </c>
      <c r="E86" s="42">
        <v>1245655</v>
      </c>
      <c r="F86" s="42">
        <v>888654</v>
      </c>
      <c r="G86" s="42">
        <v>631114</v>
      </c>
      <c r="H86" s="42">
        <v>545926</v>
      </c>
      <c r="I86" s="42">
        <v>420423</v>
      </c>
      <c r="J86" s="42">
        <v>412217</v>
      </c>
      <c r="K86" s="42">
        <v>304495</v>
      </c>
    </row>
    <row r="87" spans="1:11" x14ac:dyDescent="0.3">
      <c r="A87" s="17"/>
      <c r="B87" s="46"/>
      <c r="C87" s="46"/>
      <c r="D87" s="46"/>
      <c r="E87" s="46"/>
      <c r="F87" s="46"/>
      <c r="G87" s="46"/>
      <c r="H87" s="46"/>
      <c r="I87" s="46"/>
      <c r="J87" s="46"/>
      <c r="K87" s="46"/>
    </row>
    <row r="88" spans="1:11" x14ac:dyDescent="0.3">
      <c r="A88" s="18" t="s">
        <v>67</v>
      </c>
      <c r="B88" s="47">
        <v>421245394.39999998</v>
      </c>
      <c r="C88" s="47">
        <v>93102074.650000006</v>
      </c>
      <c r="D88" s="47">
        <v>89489040</v>
      </c>
      <c r="E88" s="47">
        <v>49993549.289999999</v>
      </c>
      <c r="F88" s="47">
        <v>38802210.829999998</v>
      </c>
      <c r="G88" s="47">
        <v>35696631</v>
      </c>
      <c r="H88" s="47">
        <v>26572150</v>
      </c>
      <c r="I88" s="47">
        <v>27840394</v>
      </c>
      <c r="J88" s="47">
        <v>18549731</v>
      </c>
      <c r="K88" s="47">
        <v>20832224.100000001</v>
      </c>
    </row>
    <row r="90" spans="1:11" ht="39.6" x14ac:dyDescent="0.3">
      <c r="A90" s="50" t="s">
        <v>68</v>
      </c>
    </row>
    <row r="92" spans="1:11" x14ac:dyDescent="0.3">
      <c r="A92" s="51" t="s">
        <v>69</v>
      </c>
      <c r="B92" s="57"/>
      <c r="C92" s="57"/>
      <c r="D92" s="57"/>
      <c r="E92" s="57"/>
      <c r="F92" s="57"/>
      <c r="G92" s="57"/>
      <c r="H92" s="57"/>
      <c r="I92" s="57"/>
      <c r="J92" s="57"/>
      <c r="K92" s="57"/>
    </row>
    <row r="93" spans="1:11" x14ac:dyDescent="0.3">
      <c r="A93" s="38" t="s">
        <v>70</v>
      </c>
      <c r="B93" s="43">
        <v>620501</v>
      </c>
      <c r="C93" s="43">
        <v>290951</v>
      </c>
      <c r="D93" s="43">
        <v>273758</v>
      </c>
      <c r="E93" s="43">
        <v>171247</v>
      </c>
      <c r="F93" s="43">
        <v>214133</v>
      </c>
      <c r="G93" s="43">
        <v>124592</v>
      </c>
      <c r="H93" s="43">
        <v>133452</v>
      </c>
      <c r="I93" s="43">
        <v>102929</v>
      </c>
      <c r="J93" s="43">
        <v>76720</v>
      </c>
      <c r="K93" s="43">
        <v>78142</v>
      </c>
    </row>
    <row r="94" spans="1:11" x14ac:dyDescent="0.3">
      <c r="A94" s="38" t="s">
        <v>71</v>
      </c>
      <c r="B94" s="43">
        <v>5209204594</v>
      </c>
      <c r="C94" s="43">
        <v>2727096928</v>
      </c>
      <c r="D94" s="43">
        <v>2272176243</v>
      </c>
      <c r="E94" s="43">
        <v>1586325915</v>
      </c>
      <c r="F94" s="43">
        <v>1684535439</v>
      </c>
      <c r="G94" s="43">
        <v>1161471420</v>
      </c>
      <c r="H94" s="43">
        <v>1146514255</v>
      </c>
      <c r="I94" s="43">
        <v>972134187</v>
      </c>
      <c r="J94" s="43">
        <v>647461708.20000005</v>
      </c>
      <c r="K94" s="43">
        <v>671668025</v>
      </c>
    </row>
    <row r="95" spans="1:11" x14ac:dyDescent="0.3">
      <c r="A95" s="52" t="s">
        <v>72</v>
      </c>
      <c r="B95" s="58">
        <v>211702780</v>
      </c>
      <c r="C95" s="58">
        <v>79661790</v>
      </c>
      <c r="D95" s="58">
        <v>81462521.480000004</v>
      </c>
      <c r="E95" s="58">
        <v>47758866</v>
      </c>
      <c r="F95" s="58">
        <v>56999671.799999997</v>
      </c>
      <c r="G95" s="58">
        <v>33914841</v>
      </c>
      <c r="H95" s="58">
        <v>38555489</v>
      </c>
      <c r="I95" s="58">
        <v>29469856</v>
      </c>
      <c r="J95" s="58">
        <v>22978356</v>
      </c>
      <c r="K95" s="58">
        <v>19029202.739999998</v>
      </c>
    </row>
    <row r="96" spans="1:11" x14ac:dyDescent="0.3">
      <c r="A96" s="38" t="s">
        <v>73</v>
      </c>
      <c r="B96" s="59">
        <v>8395.1590634019922</v>
      </c>
      <c r="C96" s="59">
        <v>9373.0453856491295</v>
      </c>
      <c r="D96" s="59">
        <v>8299.9446335814846</v>
      </c>
      <c r="E96" s="59">
        <v>9263.3793000753303</v>
      </c>
      <c r="F96" s="59">
        <v>7866.7717680133374</v>
      </c>
      <c r="G96" s="59">
        <v>9322.1990175934243</v>
      </c>
      <c r="H96" s="59">
        <v>8591.2107349458984</v>
      </c>
      <c r="I96" s="59">
        <v>9444.7064189878456</v>
      </c>
      <c r="J96" s="59">
        <v>8439.2819108446311</v>
      </c>
      <c r="K96" s="59">
        <v>8595.4803434772602</v>
      </c>
    </row>
    <row r="97" spans="1:11" x14ac:dyDescent="0.3">
      <c r="A97" s="53" t="s">
        <v>74</v>
      </c>
      <c r="B97" s="58">
        <v>341.18040099854795</v>
      </c>
      <c r="C97" s="58">
        <v>273.7979591065162</v>
      </c>
      <c r="D97" s="58">
        <v>297.57129099423582</v>
      </c>
      <c r="E97" s="58">
        <v>278.88877469386324</v>
      </c>
      <c r="F97" s="58">
        <v>266.18817183712923</v>
      </c>
      <c r="G97" s="58">
        <v>272.20721234108129</v>
      </c>
      <c r="H97" s="58">
        <v>288.90903845577435</v>
      </c>
      <c r="I97" s="58">
        <v>286.31246781762184</v>
      </c>
      <c r="J97" s="58">
        <v>299.50933263816478</v>
      </c>
      <c r="K97" s="58">
        <v>243.52080494484397</v>
      </c>
    </row>
    <row r="98" spans="1:11" x14ac:dyDescent="0.3">
      <c r="A98" s="53"/>
      <c r="B98" s="57"/>
      <c r="C98" s="57"/>
      <c r="D98" s="57"/>
      <c r="E98" s="57"/>
      <c r="F98" s="57"/>
      <c r="G98" s="57"/>
      <c r="H98" s="57"/>
      <c r="I98" s="57"/>
      <c r="J98" s="57"/>
      <c r="K98" s="57"/>
    </row>
    <row r="99" spans="1:11" x14ac:dyDescent="0.3">
      <c r="A99" s="51" t="s">
        <v>75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</row>
    <row r="100" spans="1:11" x14ac:dyDescent="0.3">
      <c r="A100" s="38" t="s">
        <v>70</v>
      </c>
      <c r="B100" s="43">
        <v>66167</v>
      </c>
      <c r="C100" s="43">
        <v>30076</v>
      </c>
      <c r="D100" s="43">
        <v>23548</v>
      </c>
      <c r="E100" s="43">
        <v>17197</v>
      </c>
      <c r="F100" s="43">
        <v>18053</v>
      </c>
      <c r="G100" s="43">
        <v>7975</v>
      </c>
      <c r="H100" s="43">
        <v>11897</v>
      </c>
      <c r="I100" s="43">
        <v>8578</v>
      </c>
      <c r="J100" s="43">
        <v>6955</v>
      </c>
      <c r="K100" s="43">
        <v>7493</v>
      </c>
    </row>
    <row r="101" spans="1:11" x14ac:dyDescent="0.3">
      <c r="A101" s="38" t="s">
        <v>71</v>
      </c>
      <c r="B101" s="43">
        <v>2168823277</v>
      </c>
      <c r="C101" s="43">
        <v>1034252535</v>
      </c>
      <c r="D101" s="43">
        <v>726404260</v>
      </c>
      <c r="E101" s="43">
        <v>661646252</v>
      </c>
      <c r="F101" s="43">
        <v>581299813</v>
      </c>
      <c r="G101" s="43">
        <v>295707937</v>
      </c>
      <c r="H101" s="43">
        <v>407620994</v>
      </c>
      <c r="I101" s="43">
        <v>303109577</v>
      </c>
      <c r="J101" s="43">
        <v>223701632.5</v>
      </c>
      <c r="K101" s="43">
        <v>243721827</v>
      </c>
    </row>
    <row r="102" spans="1:11" x14ac:dyDescent="0.3">
      <c r="A102" s="38" t="s">
        <v>72</v>
      </c>
      <c r="B102" s="58">
        <v>65651135</v>
      </c>
      <c r="C102" s="58">
        <v>22110870</v>
      </c>
      <c r="D102" s="58">
        <v>18530471.52</v>
      </c>
      <c r="E102" s="58">
        <v>16064175</v>
      </c>
      <c r="F102" s="58">
        <v>9814953.7599999998</v>
      </c>
      <c r="G102" s="58">
        <v>7213933</v>
      </c>
      <c r="H102" s="58">
        <v>7936510</v>
      </c>
      <c r="I102" s="58">
        <v>6556945</v>
      </c>
      <c r="J102" s="58">
        <v>5713015</v>
      </c>
      <c r="K102" s="58">
        <v>4843965.57</v>
      </c>
    </row>
    <row r="103" spans="1:11" x14ac:dyDescent="0.3">
      <c r="A103" s="38" t="s">
        <v>73</v>
      </c>
      <c r="B103" s="59">
        <v>32778.020418033157</v>
      </c>
      <c r="C103" s="59">
        <v>34387.968313605532</v>
      </c>
      <c r="D103" s="59">
        <v>30847.811279089517</v>
      </c>
      <c r="E103" s="59">
        <v>38474.516020236086</v>
      </c>
      <c r="F103" s="59">
        <v>32199.6240514042</v>
      </c>
      <c r="G103" s="59">
        <v>37079.365141065828</v>
      </c>
      <c r="H103" s="59">
        <v>34262.502647726316</v>
      </c>
      <c r="I103" s="59">
        <v>35335.693285148052</v>
      </c>
      <c r="J103" s="59">
        <v>32164.145578720345</v>
      </c>
      <c r="K103" s="59">
        <v>32526.6017616442</v>
      </c>
    </row>
    <row r="104" spans="1:11" x14ac:dyDescent="0.3">
      <c r="A104" s="38" t="s">
        <v>74</v>
      </c>
      <c r="B104" s="58">
        <v>992.20359091389969</v>
      </c>
      <c r="C104" s="58">
        <v>735.16657800239398</v>
      </c>
      <c r="D104" s="58">
        <v>786.92337013759129</v>
      </c>
      <c r="E104" s="58">
        <v>934.12659184741528</v>
      </c>
      <c r="F104" s="58">
        <v>543.67438985210208</v>
      </c>
      <c r="G104" s="58">
        <v>904.56840125391852</v>
      </c>
      <c r="H104" s="58">
        <v>667.1017903673195</v>
      </c>
      <c r="I104" s="58">
        <v>764.39088365586383</v>
      </c>
      <c r="J104" s="58">
        <v>821.42559309849025</v>
      </c>
      <c r="K104" s="58">
        <v>646.46544374749772</v>
      </c>
    </row>
    <row r="105" spans="1:11" x14ac:dyDescent="0.3">
      <c r="A105" s="38"/>
      <c r="B105" s="57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1" ht="27" x14ac:dyDescent="0.3">
      <c r="A106" s="51" t="s">
        <v>76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</row>
    <row r="107" spans="1:11" x14ac:dyDescent="0.3">
      <c r="A107" s="38" t="s">
        <v>77</v>
      </c>
      <c r="B107" s="43">
        <v>13668</v>
      </c>
      <c r="C107" s="43">
        <v>4512</v>
      </c>
      <c r="D107" s="43">
        <v>3346</v>
      </c>
      <c r="E107" s="43">
        <v>4506</v>
      </c>
      <c r="F107" s="43">
        <v>2265</v>
      </c>
      <c r="G107" s="43">
        <v>1655</v>
      </c>
      <c r="H107" s="43">
        <v>1621</v>
      </c>
      <c r="I107" s="43">
        <v>1057</v>
      </c>
      <c r="J107" s="43">
        <v>1181</v>
      </c>
      <c r="K107" s="43">
        <v>975</v>
      </c>
    </row>
    <row r="108" spans="1:11" x14ac:dyDescent="0.3">
      <c r="A108" s="38" t="s">
        <v>78</v>
      </c>
      <c r="B108" s="43">
        <v>50</v>
      </c>
      <c r="C108" s="43">
        <v>1</v>
      </c>
      <c r="D108" s="43">
        <v>12</v>
      </c>
      <c r="E108" s="43">
        <v>10</v>
      </c>
      <c r="F108" s="43">
        <v>13</v>
      </c>
      <c r="G108" s="43">
        <v>6</v>
      </c>
      <c r="H108" s="43">
        <v>4</v>
      </c>
      <c r="I108" s="43">
        <v>5</v>
      </c>
      <c r="J108" s="43">
        <v>10</v>
      </c>
      <c r="K108" s="43">
        <v>1</v>
      </c>
    </row>
    <row r="109" spans="1:11" x14ac:dyDescent="0.3">
      <c r="A109" s="38" t="s">
        <v>79</v>
      </c>
      <c r="B109" s="43">
        <v>0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</row>
    <row r="110" spans="1:11" x14ac:dyDescent="0.3">
      <c r="A110" s="38" t="s">
        <v>71</v>
      </c>
      <c r="B110" s="43">
        <v>17202658800</v>
      </c>
      <c r="C110" s="43">
        <v>4502194401</v>
      </c>
      <c r="D110" s="43">
        <v>4532399117</v>
      </c>
      <c r="E110" s="43">
        <v>5410120921</v>
      </c>
      <c r="F110" s="43">
        <v>2552967787</v>
      </c>
      <c r="G110" s="43">
        <v>2291565397</v>
      </c>
      <c r="H110" s="43">
        <v>1792696694</v>
      </c>
      <c r="I110" s="43">
        <v>1242613503</v>
      </c>
      <c r="J110" s="43">
        <v>1439651147.7099998</v>
      </c>
      <c r="K110" s="43">
        <v>952018606</v>
      </c>
    </row>
    <row r="111" spans="1:11" x14ac:dyDescent="0.3">
      <c r="A111" s="38" t="s">
        <v>72</v>
      </c>
      <c r="B111" s="58">
        <v>212331728</v>
      </c>
      <c r="C111" s="58">
        <v>43477190</v>
      </c>
      <c r="D111" s="58">
        <v>44737726.870000005</v>
      </c>
      <c r="E111" s="58">
        <v>53725866</v>
      </c>
      <c r="F111" s="58">
        <v>15887710.07</v>
      </c>
      <c r="G111" s="58">
        <v>18668003</v>
      </c>
      <c r="H111" s="58">
        <v>11258842</v>
      </c>
      <c r="I111" s="58">
        <v>9344614</v>
      </c>
      <c r="J111" s="58">
        <v>17845299</v>
      </c>
      <c r="K111" s="58">
        <v>11039292.09</v>
      </c>
    </row>
    <row r="112" spans="1:11" x14ac:dyDescent="0.3">
      <c r="A112" s="38" t="s">
        <v>73</v>
      </c>
      <c r="B112" s="59">
        <v>1254020.9068377314</v>
      </c>
      <c r="C112" s="59">
        <v>997605.67272324394</v>
      </c>
      <c r="D112" s="59">
        <v>1349731.7203692675</v>
      </c>
      <c r="E112" s="59">
        <v>1197989.5750664305</v>
      </c>
      <c r="F112" s="59">
        <v>1120705.7888498683</v>
      </c>
      <c r="G112" s="59">
        <v>1379629.9801324503</v>
      </c>
      <c r="H112" s="59">
        <v>1103197.9655384615</v>
      </c>
      <c r="I112" s="59">
        <v>1170069.2118644067</v>
      </c>
      <c r="J112" s="59">
        <v>1208775.1030310662</v>
      </c>
      <c r="K112" s="59">
        <v>975428.89959016396</v>
      </c>
    </row>
    <row r="113" spans="1:11" x14ac:dyDescent="0.3">
      <c r="A113" s="38" t="s">
        <v>74</v>
      </c>
      <c r="B113" s="58">
        <v>15478.329785683045</v>
      </c>
      <c r="C113" s="58">
        <v>9633.7668956348334</v>
      </c>
      <c r="D113" s="58">
        <v>13322.729860035737</v>
      </c>
      <c r="E113" s="58">
        <v>11896.781665190434</v>
      </c>
      <c r="F113" s="58">
        <v>6974.411795434592</v>
      </c>
      <c r="G113" s="58">
        <v>11239.014449127031</v>
      </c>
      <c r="H113" s="58">
        <v>6928.5181538461538</v>
      </c>
      <c r="I113" s="58">
        <v>8799.0715630885115</v>
      </c>
      <c r="J113" s="58">
        <v>14983.458438287154</v>
      </c>
      <c r="K113" s="58">
        <v>11310.750092213115</v>
      </c>
    </row>
    <row r="114" spans="1:11" x14ac:dyDescent="0.3">
      <c r="A114" s="54"/>
      <c r="B114" s="57"/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1:11" x14ac:dyDescent="0.3">
      <c r="A115" s="55" t="s">
        <v>80</v>
      </c>
      <c r="B115" s="57"/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1:11" x14ac:dyDescent="0.3">
      <c r="A116" s="38" t="s">
        <v>81</v>
      </c>
      <c r="B116" s="43">
        <v>1105</v>
      </c>
      <c r="C116" s="43">
        <v>2868</v>
      </c>
      <c r="D116" s="43">
        <v>3084</v>
      </c>
      <c r="E116" s="43">
        <v>2934</v>
      </c>
      <c r="F116" s="43">
        <v>3174</v>
      </c>
      <c r="G116" s="43">
        <v>0</v>
      </c>
      <c r="H116" s="43">
        <v>1494</v>
      </c>
      <c r="I116" s="43">
        <v>924</v>
      </c>
      <c r="J116" s="43">
        <v>787</v>
      </c>
      <c r="K116" s="43">
        <v>811</v>
      </c>
    </row>
    <row r="117" spans="1:11" x14ac:dyDescent="0.3">
      <c r="A117" s="38" t="s">
        <v>71</v>
      </c>
      <c r="B117" s="43">
        <v>55244974</v>
      </c>
      <c r="C117" s="43">
        <v>12399878</v>
      </c>
      <c r="D117" s="43">
        <v>17309021</v>
      </c>
      <c r="E117" s="43">
        <v>10986351</v>
      </c>
      <c r="F117" s="43">
        <v>12474726</v>
      </c>
      <c r="G117" s="43">
        <v>0</v>
      </c>
      <c r="H117" s="43">
        <v>5523748</v>
      </c>
      <c r="I117" s="43">
        <v>5942432</v>
      </c>
      <c r="J117" s="43">
        <v>3697869.23</v>
      </c>
      <c r="K117" s="43">
        <v>3374629</v>
      </c>
    </row>
    <row r="118" spans="1:11" x14ac:dyDescent="0.3">
      <c r="A118" s="38" t="s">
        <v>72</v>
      </c>
      <c r="B118" s="58">
        <v>3190306</v>
      </c>
      <c r="C118" s="58">
        <v>596910</v>
      </c>
      <c r="D118" s="58">
        <v>0</v>
      </c>
      <c r="E118" s="58">
        <v>624305</v>
      </c>
      <c r="F118" s="58">
        <v>592592.01</v>
      </c>
      <c r="G118" s="58">
        <v>0</v>
      </c>
      <c r="H118" s="58">
        <v>76736</v>
      </c>
      <c r="I118" s="58">
        <v>193156</v>
      </c>
      <c r="J118" s="58">
        <v>93408</v>
      </c>
      <c r="K118" s="58">
        <v>150972.89000000001</v>
      </c>
    </row>
    <row r="119" spans="1:11" x14ac:dyDescent="0.3">
      <c r="A119" s="38" t="s">
        <v>82</v>
      </c>
      <c r="B119" s="59">
        <v>49995.451583710405</v>
      </c>
      <c r="C119" s="59">
        <v>4323.5278940027893</v>
      </c>
      <c r="D119" s="59">
        <v>5612.5230220492867</v>
      </c>
      <c r="E119" s="59">
        <v>3744.4959100204501</v>
      </c>
      <c r="F119" s="59">
        <v>3930.2854442344046</v>
      </c>
      <c r="G119" s="59" t="s">
        <v>93</v>
      </c>
      <c r="H119" s="59">
        <v>3697.2878179384202</v>
      </c>
      <c r="I119" s="59">
        <v>6431.2034632034629</v>
      </c>
      <c r="J119" s="59">
        <v>4698.6902541296058</v>
      </c>
      <c r="K119" s="59">
        <v>4161.0715166461159</v>
      </c>
    </row>
    <row r="120" spans="1:11" x14ac:dyDescent="0.3">
      <c r="A120" s="56" t="s">
        <v>83</v>
      </c>
      <c r="B120" s="60">
        <v>2887.1547511312219</v>
      </c>
      <c r="C120" s="60">
        <v>208.12761506276149</v>
      </c>
      <c r="D120" s="60">
        <v>0</v>
      </c>
      <c r="E120" s="60">
        <v>212.7828902522154</v>
      </c>
      <c r="F120" s="60">
        <v>186.70195652173913</v>
      </c>
      <c r="G120" s="60" t="s">
        <v>93</v>
      </c>
      <c r="H120" s="60">
        <v>51.362784471218205</v>
      </c>
      <c r="I120" s="60">
        <v>209.04329004329006</v>
      </c>
      <c r="J120" s="60">
        <v>118.68869123252858</v>
      </c>
      <c r="K120" s="60">
        <v>186.1564611590629</v>
      </c>
    </row>
    <row r="123" spans="1:11" x14ac:dyDescent="0.3">
      <c r="A123" s="61" t="s">
        <v>94</v>
      </c>
      <c r="B123" s="62">
        <f>+B10/B70</f>
        <v>3065.7056158889536</v>
      </c>
      <c r="C123" s="62">
        <f t="shared" ref="C123:K123" si="21">+C10/C70</f>
        <v>2115.8115109663941</v>
      </c>
      <c r="D123" s="62">
        <f t="shared" si="21"/>
        <v>1771.9855685416271</v>
      </c>
      <c r="E123" s="62">
        <f t="shared" si="21"/>
        <v>2294.962862769486</v>
      </c>
      <c r="F123" s="62">
        <f t="shared" si="21"/>
        <v>1420.0826255629865</v>
      </c>
      <c r="G123" s="62">
        <f t="shared" si="21"/>
        <v>1928.3534813898739</v>
      </c>
      <c r="H123" s="62">
        <f t="shared" si="21"/>
        <v>1330.4984470042314</v>
      </c>
      <c r="I123" s="62">
        <f t="shared" si="21"/>
        <v>1483.9398591086356</v>
      </c>
      <c r="J123" s="62">
        <f t="shared" si="21"/>
        <v>2156.0103457214905</v>
      </c>
      <c r="K123" s="62">
        <f t="shared" si="21"/>
        <v>1698.9355137338214</v>
      </c>
    </row>
    <row r="124" spans="1:11" x14ac:dyDescent="0.3">
      <c r="A124" s="61" t="s">
        <v>95</v>
      </c>
      <c r="B124" s="63">
        <f>+B88/B70</f>
        <v>601.44747953271474</v>
      </c>
      <c r="C124" s="63">
        <f t="shared" ref="C124:K124" si="22">+C88/C70</f>
        <v>285.99273407261785</v>
      </c>
      <c r="D124" s="63">
        <f t="shared" si="22"/>
        <v>297.63802783173242</v>
      </c>
      <c r="E124" s="63">
        <f t="shared" si="22"/>
        <v>259.08763106343281</v>
      </c>
      <c r="F124" s="63">
        <f t="shared" si="22"/>
        <v>165.49325623549882</v>
      </c>
      <c r="G124" s="63">
        <f t="shared" si="22"/>
        <v>265.94027326638258</v>
      </c>
      <c r="H124" s="63">
        <f t="shared" si="22"/>
        <v>180.79490249976186</v>
      </c>
      <c r="I124" s="63">
        <f t="shared" si="22"/>
        <v>247.31848022102</v>
      </c>
      <c r="J124" s="63">
        <f t="shared" si="22"/>
        <v>218.57670916503665</v>
      </c>
      <c r="K124" s="63">
        <f t="shared" si="22"/>
        <v>240.52630843657275</v>
      </c>
    </row>
    <row r="125" spans="1:11" x14ac:dyDescent="0.3">
      <c r="A125" s="61" t="s">
        <v>96</v>
      </c>
      <c r="B125" s="63">
        <f>+B38/B70</f>
        <v>752.26302977215369</v>
      </c>
      <c r="C125" s="63">
        <f>+C38/C70</f>
        <v>501.233314646434</v>
      </c>
      <c r="D125" s="63">
        <f>+D38/D70</f>
        <v>493.5176273182023</v>
      </c>
      <c r="E125" s="63">
        <f>+E38/E70</f>
        <v>615.66419983416256</v>
      </c>
      <c r="F125" s="63">
        <f>+F38/F70</f>
        <v>382.46687431759182</v>
      </c>
      <c r="G125" s="63">
        <f>+G38/G70</f>
        <v>472.43345248383378</v>
      </c>
      <c r="H125" s="63">
        <f>+H38/H70</f>
        <v>421.06721631036788</v>
      </c>
      <c r="I125" s="63">
        <f>+I38/I70</f>
        <v>434.20419476054684</v>
      </c>
      <c r="J125" s="63">
        <f>+J38/J70</f>
        <v>594.30002592322012</v>
      </c>
      <c r="K125" s="63">
        <f>+K38/K70</f>
        <v>423.49203449908305</v>
      </c>
    </row>
    <row r="126" spans="1:11" x14ac:dyDescent="0.3">
      <c r="A126" s="61" t="s">
        <v>103</v>
      </c>
      <c r="B126" s="72">
        <f>+B43+B44+B45+B46</f>
        <v>218487177.82000002</v>
      </c>
      <c r="C126" s="72">
        <f>+C43+C44+C45+C46</f>
        <v>66582743.120000005</v>
      </c>
      <c r="D126" s="72">
        <f>+D43+D44+D45+D46</f>
        <v>57859402.840000004</v>
      </c>
      <c r="E126" s="72">
        <f>+E43+E44+E45+E46</f>
        <v>48073999</v>
      </c>
      <c r="F126" s="72">
        <f>+F43+F44+F45+F46</f>
        <v>39486807.519999996</v>
      </c>
      <c r="G126" s="72">
        <f>+G43+G44+G45+G46</f>
        <v>20183201.130000003</v>
      </c>
      <c r="H126" s="72">
        <f>+H43+H44+H45+H46</f>
        <v>30085582.48</v>
      </c>
      <c r="I126" s="72">
        <f>+I43+I44+I45+I46</f>
        <v>20568986</v>
      </c>
      <c r="J126" s="72">
        <f>+J43+J44+J45+J46</f>
        <v>22032365</v>
      </c>
      <c r="K126" s="72">
        <f>+K43+K44+K45+K46</f>
        <v>12759014.240000002</v>
      </c>
    </row>
    <row r="127" spans="1:11" x14ac:dyDescent="0.3">
      <c r="A127" s="61" t="s">
        <v>104</v>
      </c>
      <c r="B127" s="63">
        <f>+B126/B70</f>
        <v>311.95252021028409</v>
      </c>
      <c r="C127" s="63">
        <f>+C126/C70</f>
        <v>204.53014412975367</v>
      </c>
      <c r="D127" s="63">
        <f>+D126/D70</f>
        <v>192.43874504430195</v>
      </c>
      <c r="E127" s="63">
        <f>+E126/E70</f>
        <v>249.13971289386402</v>
      </c>
      <c r="F127" s="63">
        <f>+F126/F70</f>
        <v>168.4130933533506</v>
      </c>
      <c r="G127" s="63">
        <f>+G126/G70</f>
        <v>150.36505892958252</v>
      </c>
      <c r="H127" s="63">
        <f>+H126/H70</f>
        <v>204.70003184236668</v>
      </c>
      <c r="I127" s="63">
        <f>+I126/I70</f>
        <v>182.72336078316411</v>
      </c>
      <c r="J127" s="63">
        <f>+J126/J70</f>
        <v>259.61356727075628</v>
      </c>
      <c r="K127" s="63">
        <f>+K126/K70</f>
        <v>147.3140160025863</v>
      </c>
    </row>
  </sheetData>
  <pageMargins left="0.7" right="0.7" top="0.75" bottom="0.75" header="0.3" footer="0.3"/>
  <pageSetup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Comparisons</vt:lpstr>
      <vt:lpstr>2010 Data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2011-10-13T02:05:50Z</cp:lastPrinted>
  <dcterms:created xsi:type="dcterms:W3CDTF">2011-10-12T16:04:29Z</dcterms:created>
  <dcterms:modified xsi:type="dcterms:W3CDTF">2011-10-14T19:47:29Z</dcterms:modified>
</cp:coreProperties>
</file>