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20376" windowHeight="9468"/>
  </bookViews>
  <sheets>
    <sheet name="2011 Comparison" sheetId="4" r:id="rId1"/>
    <sheet name="Rate and Bill Data" sheetId="1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0" i="1" l="1"/>
  <c r="N11" i="1" l="1"/>
  <c r="K11" i="1"/>
  <c r="K19" i="1" l="1"/>
  <c r="H17" i="4"/>
  <c r="N47" i="1"/>
  <c r="H13" i="4" s="1"/>
  <c r="N43" i="1"/>
  <c r="H15" i="4" s="1"/>
  <c r="N39" i="1"/>
  <c r="H10" i="4" s="1"/>
  <c r="N35" i="1"/>
  <c r="H11" i="4" s="1"/>
  <c r="N31" i="1"/>
  <c r="H9" i="4" s="1"/>
  <c r="N27" i="1"/>
  <c r="H12" i="4" s="1"/>
  <c r="N23" i="1"/>
  <c r="H16" i="4" s="1"/>
  <c r="N19" i="1"/>
  <c r="H8" i="4" s="1"/>
  <c r="N15" i="1"/>
  <c r="H14" i="4" s="1"/>
  <c r="K47" i="1"/>
  <c r="K43" i="1"/>
  <c r="K39" i="1"/>
  <c r="K35" i="1"/>
  <c r="K31" i="1"/>
  <c r="K27" i="1"/>
  <c r="K23" i="1"/>
  <c r="K15" i="1"/>
  <c r="F17" i="4"/>
  <c r="H47" i="1"/>
  <c r="D13" i="4" s="1"/>
  <c r="H43" i="1"/>
  <c r="D15" i="4" s="1"/>
  <c r="H39" i="1"/>
  <c r="D10" i="4" s="1"/>
  <c r="H35" i="1"/>
  <c r="D11" i="4" s="1"/>
  <c r="H31" i="1"/>
  <c r="D9" i="4" s="1"/>
  <c r="H27" i="1"/>
  <c r="D12" i="4" s="1"/>
  <c r="H23" i="1"/>
  <c r="D16" i="4" s="1"/>
  <c r="H19" i="1"/>
  <c r="D8" i="4" s="1"/>
  <c r="H15" i="1"/>
  <c r="D14" i="4" s="1"/>
  <c r="E15" i="1"/>
  <c r="B14" i="4" s="1"/>
  <c r="H11" i="1"/>
  <c r="D17" i="4" s="1"/>
  <c r="E47" i="1"/>
  <c r="B13" i="4" s="1"/>
  <c r="E43" i="1"/>
  <c r="B15" i="4" s="1"/>
  <c r="E39" i="1"/>
  <c r="B10" i="4" s="1"/>
  <c r="E35" i="1"/>
  <c r="B11" i="4" s="1"/>
  <c r="E31" i="1"/>
  <c r="B9" i="4" s="1"/>
  <c r="E27" i="1"/>
  <c r="B12" i="4" s="1"/>
  <c r="E23" i="1"/>
  <c r="B16" i="4" s="1"/>
  <c r="E19" i="1"/>
  <c r="B8" i="4" s="1"/>
  <c r="E11" i="1"/>
  <c r="B17" i="4" s="1"/>
  <c r="B19" i="4" l="1"/>
  <c r="C17" i="4" s="1"/>
  <c r="D19" i="4"/>
  <c r="E9" i="4" s="1"/>
  <c r="E16" i="4"/>
  <c r="F9" i="4"/>
  <c r="F15" i="4"/>
  <c r="F13" i="4"/>
  <c r="F8" i="4"/>
  <c r="F11" i="4"/>
  <c r="F10" i="4"/>
  <c r="F12" i="4"/>
  <c r="F14" i="4"/>
  <c r="F16" i="4"/>
  <c r="E15" i="4"/>
  <c r="H19" i="4"/>
  <c r="E13" i="4" l="1"/>
  <c r="E17" i="4"/>
  <c r="C14" i="4"/>
  <c r="C12" i="4"/>
  <c r="C11" i="4"/>
  <c r="E12" i="4"/>
  <c r="C9" i="4"/>
  <c r="E11" i="4"/>
  <c r="E10" i="4"/>
  <c r="C8" i="4"/>
  <c r="E14" i="4"/>
  <c r="C15" i="4"/>
  <c r="C10" i="4"/>
  <c r="C16" i="4"/>
  <c r="C13" i="4"/>
  <c r="E8" i="4"/>
  <c r="F19" i="4"/>
  <c r="G16" i="4" s="1"/>
  <c r="G17" i="4"/>
  <c r="I15" i="4"/>
  <c r="I12" i="4"/>
  <c r="I13" i="4"/>
  <c r="I10" i="4"/>
  <c r="I17" i="4"/>
  <c r="I9" i="4"/>
  <c r="I11" i="4"/>
  <c r="I16" i="4"/>
  <c r="I8" i="4"/>
  <c r="I14" i="4"/>
  <c r="G14" i="4" l="1"/>
  <c r="G8" i="4"/>
  <c r="J8" i="4" s="1"/>
  <c r="J16" i="4"/>
  <c r="G12" i="4"/>
  <c r="J12" i="4" s="1"/>
  <c r="G9" i="4"/>
  <c r="J9" i="4" s="1"/>
  <c r="G11" i="4"/>
  <c r="J11" i="4" s="1"/>
  <c r="J17" i="4"/>
  <c r="G13" i="4"/>
  <c r="J13" i="4" s="1"/>
  <c r="G15" i="4"/>
  <c r="J15" i="4" s="1"/>
  <c r="G10" i="4"/>
  <c r="J10" i="4" s="1"/>
  <c r="J14" i="4"/>
</calcChain>
</file>

<file path=xl/sharedStrings.xml><?xml version="1.0" encoding="utf-8"?>
<sst xmlns="http://schemas.openxmlformats.org/spreadsheetml/2006/main" count="208" uniqueCount="33">
  <si>
    <t>Rate and Distribution Cost Comparison - 2005 through 2011</t>
  </si>
  <si>
    <t>Toronto Hydro</t>
  </si>
  <si>
    <t>Residential</t>
  </si>
  <si>
    <t>Fixed</t>
  </si>
  <si>
    <t>kwh.</t>
  </si>
  <si>
    <t>GS&lt;50</t>
  </si>
  <si>
    <t>GS&gt;50</t>
  </si>
  <si>
    <t>kwh</t>
  </si>
  <si>
    <t>Large</t>
  </si>
  <si>
    <t>Typical</t>
  </si>
  <si>
    <t>KW</t>
  </si>
  <si>
    <t>Hydro Ottawa</t>
  </si>
  <si>
    <t>Powerstream</t>
  </si>
  <si>
    <t>Enersource</t>
  </si>
  <si>
    <t>Horizon</t>
  </si>
  <si>
    <t>Hydro One Brampton</t>
  </si>
  <si>
    <t>London Hydro</t>
  </si>
  <si>
    <t>EnWin</t>
  </si>
  <si>
    <t>Veridian</t>
  </si>
  <si>
    <t>Kitchener-Wilmot</t>
  </si>
  <si>
    <t>Day Factor</t>
  </si>
  <si>
    <t xml:space="preserve">KW </t>
  </si>
  <si>
    <t>Annual Distribution Bill Comparison - Top Ten LDCs 2011 Rates</t>
  </si>
  <si>
    <t>(monthly charge and volumetric rate)</t>
  </si>
  <si>
    <t>Utility</t>
  </si>
  <si>
    <t>800 kwh</t>
  </si>
  <si>
    <t>2000 kwh</t>
  </si>
  <si>
    <t>250 KW</t>
  </si>
  <si>
    <t>10 MW</t>
  </si>
  <si>
    <t>% of Avg</t>
  </si>
  <si>
    <t>AVERAGE</t>
  </si>
  <si>
    <t>Ranking</t>
  </si>
  <si>
    <t>Overall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</si>
</sst>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Continuous"/>
    </xf>
    <xf numFmtId="0" fontId="0" fillId="0" borderId="1" xfId="0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164" fontId="0" fillId="0" borderId="0" xfId="0" applyNumberFormat="1"/>
    <xf numFmtId="164" fontId="0" fillId="0" borderId="1" xfId="0" applyNumberFormat="1" applyBorder="1" applyAlignment="1">
      <alignment horizontal="centerContinuous"/>
    </xf>
    <xf numFmtId="164" fontId="0" fillId="0" borderId="1" xfId="0" applyNumberFormat="1" applyBorder="1"/>
    <xf numFmtId="165" fontId="0" fillId="0" borderId="0" xfId="0" applyNumberFormat="1"/>
    <xf numFmtId="165" fontId="0" fillId="0" borderId="1" xfId="0" applyNumberFormat="1" applyBorder="1" applyAlignment="1">
      <alignment horizontal="centerContinuous"/>
    </xf>
    <xf numFmtId="165" fontId="0" fillId="0" borderId="1" xfId="0" applyNumberFormat="1" applyBorder="1"/>
    <xf numFmtId="165" fontId="0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6" fillId="0" borderId="1" xfId="0" applyFont="1" applyBorder="1"/>
    <xf numFmtId="0" fontId="5" fillId="0" borderId="1" xfId="0" applyFont="1" applyBorder="1"/>
    <xf numFmtId="164" fontId="6" fillId="0" borderId="1" xfId="0" applyNumberFormat="1" applyFont="1" applyBorder="1"/>
    <xf numFmtId="10" fontId="6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5"/>
  <sheetViews>
    <sheetView tabSelected="1" workbookViewId="0">
      <selection activeCell="K21" sqref="K21"/>
    </sheetView>
  </sheetViews>
  <sheetFormatPr defaultRowHeight="14.4" x14ac:dyDescent="0.3"/>
  <cols>
    <col min="1" max="1" width="15.77734375" customWidth="1"/>
    <col min="2" max="2" width="6.88671875" customWidth="1"/>
    <col min="3" max="3" width="6.6640625" customWidth="1"/>
    <col min="4" max="4" width="7.21875" customWidth="1"/>
    <col min="5" max="5" width="6.6640625" customWidth="1"/>
    <col min="6" max="6" width="7.77734375" customWidth="1"/>
    <col min="7" max="7" width="6.33203125" customWidth="1"/>
    <col min="8" max="8" width="8.88671875" customWidth="1"/>
    <col min="9" max="9" width="6.33203125" customWidth="1"/>
    <col min="10" max="10" width="6.88671875" customWidth="1"/>
  </cols>
  <sheetData>
    <row r="2" spans="1:10" ht="18" x14ac:dyDescent="0.35">
      <c r="A2" s="5" t="s">
        <v>22</v>
      </c>
    </row>
    <row r="3" spans="1:10" x14ac:dyDescent="0.3">
      <c r="A3" s="4" t="s">
        <v>23</v>
      </c>
    </row>
    <row r="5" spans="1:10" x14ac:dyDescent="0.3">
      <c r="A5" s="16" t="s">
        <v>24</v>
      </c>
      <c r="B5" s="17" t="s">
        <v>2</v>
      </c>
      <c r="C5" s="17"/>
      <c r="D5" s="17" t="s">
        <v>5</v>
      </c>
      <c r="E5" s="17"/>
      <c r="F5" s="17" t="s">
        <v>6</v>
      </c>
      <c r="G5" s="17"/>
      <c r="H5" s="17" t="s">
        <v>8</v>
      </c>
      <c r="I5" s="18"/>
      <c r="J5" s="16" t="s">
        <v>32</v>
      </c>
    </row>
    <row r="6" spans="1:10" x14ac:dyDescent="0.3">
      <c r="A6" s="19"/>
      <c r="B6" s="16" t="s">
        <v>25</v>
      </c>
      <c r="C6" s="16" t="s">
        <v>29</v>
      </c>
      <c r="D6" s="16" t="s">
        <v>26</v>
      </c>
      <c r="E6" s="16" t="s">
        <v>29</v>
      </c>
      <c r="F6" s="16" t="s">
        <v>27</v>
      </c>
      <c r="G6" s="16" t="s">
        <v>29</v>
      </c>
      <c r="H6" s="16" t="s">
        <v>28</v>
      </c>
      <c r="I6" s="16" t="s">
        <v>29</v>
      </c>
      <c r="J6" s="16" t="s">
        <v>31</v>
      </c>
    </row>
    <row r="7" spans="1:10" x14ac:dyDescent="0.3">
      <c r="A7" s="19"/>
      <c r="B7" s="19"/>
      <c r="C7" s="19"/>
      <c r="D7" s="19"/>
      <c r="E7" s="19"/>
      <c r="F7" s="19"/>
      <c r="G7" s="19"/>
      <c r="H7" s="19"/>
      <c r="I7" s="19"/>
      <c r="J7" s="19"/>
    </row>
    <row r="8" spans="1:10" x14ac:dyDescent="0.3">
      <c r="A8" s="20" t="s">
        <v>12</v>
      </c>
      <c r="B8" s="21">
        <f>+'Rate and Bill Data'!E19*12</f>
        <v>271.32</v>
      </c>
      <c r="C8" s="22">
        <f t="shared" ref="C8:C17" si="0">+B8/$B$19</f>
        <v>0.9268819068514772</v>
      </c>
      <c r="D8" s="21">
        <f>+'Rate and Bill Data'!H19*12</f>
        <v>616.68000000000006</v>
      </c>
      <c r="E8" s="22">
        <f t="shared" ref="E8:E17" si="1">+D8/$D$19</f>
        <v>0.96021188563500892</v>
      </c>
      <c r="F8" s="21">
        <f>+'Rate and Bill Data'!K19*12</f>
        <v>11423.52</v>
      </c>
      <c r="G8" s="22">
        <f t="shared" ref="G8:G17" si="2">+F8/$F$19</f>
        <v>0.94134825563760094</v>
      </c>
      <c r="H8" s="21">
        <f>+'Rate and Bill Data'!N19*12</f>
        <v>150572.03999999998</v>
      </c>
      <c r="I8" s="22">
        <f t="shared" ref="I8:I17" si="3">+H8/$H$19</f>
        <v>0.37374289936872396</v>
      </c>
      <c r="J8" s="22">
        <f t="shared" ref="J8:J17" si="4">+(C8+E8+G8+I8)/4</f>
        <v>0.8005462368732027</v>
      </c>
    </row>
    <row r="9" spans="1:10" x14ac:dyDescent="0.3">
      <c r="A9" s="20" t="s">
        <v>15</v>
      </c>
      <c r="B9" s="21">
        <f>+'Rate and Bill Data'!E31*12</f>
        <v>253.32</v>
      </c>
      <c r="C9" s="22">
        <f t="shared" si="0"/>
        <v>0.86539040484894658</v>
      </c>
      <c r="D9" s="21">
        <f>+'Rate and Bill Data'!H31*12</f>
        <v>583.31999999999994</v>
      </c>
      <c r="E9" s="22">
        <f t="shared" si="1"/>
        <v>0.90826814089740748</v>
      </c>
      <c r="F9" s="21">
        <f>+'Rate and Bill Data'!K31*12</f>
        <v>8547.36</v>
      </c>
      <c r="G9" s="22">
        <f t="shared" si="2"/>
        <v>0.70434003059535111</v>
      </c>
      <c r="H9" s="21">
        <f>+'Rate and Bill Data'!N31*12</f>
        <v>308266.20000000007</v>
      </c>
      <c r="I9" s="22">
        <f t="shared" si="3"/>
        <v>0.76516399303203297</v>
      </c>
      <c r="J9" s="22">
        <f t="shared" si="4"/>
        <v>0.81079064234343456</v>
      </c>
    </row>
    <row r="10" spans="1:10" x14ac:dyDescent="0.3">
      <c r="A10" s="20" t="s">
        <v>18</v>
      </c>
      <c r="B10" s="21">
        <f>+'Rate and Bill Data'!E39*12</f>
        <v>282.71999999999997</v>
      </c>
      <c r="C10" s="22">
        <f t="shared" si="0"/>
        <v>0.96582652478641307</v>
      </c>
      <c r="D10" s="21">
        <f>+'Rate and Bill Data'!H39*12</f>
        <v>569.87999999999988</v>
      </c>
      <c r="E10" s="22">
        <f t="shared" si="1"/>
        <v>0.88734116460024437</v>
      </c>
      <c r="F10" s="21">
        <f>+'Rate and Bill Data'!K39*12</f>
        <v>10687.320000000002</v>
      </c>
      <c r="G10" s="22">
        <f t="shared" si="2"/>
        <v>0.88068213995693501</v>
      </c>
      <c r="H10" s="21">
        <f>+'Rate and Bill Data'!N39*12</f>
        <v>298353.48</v>
      </c>
      <c r="I10" s="22">
        <f t="shared" si="3"/>
        <v>0.74055910149021431</v>
      </c>
      <c r="J10" s="22">
        <f t="shared" si="4"/>
        <v>0.86860223270845172</v>
      </c>
    </row>
    <row r="11" spans="1:10" x14ac:dyDescent="0.3">
      <c r="A11" s="20" t="s">
        <v>16</v>
      </c>
      <c r="B11" s="21">
        <f>+'Rate and Bill Data'!E35*12</f>
        <v>287.64</v>
      </c>
      <c r="C11" s="22">
        <f t="shared" si="0"/>
        <v>0.98263420200043816</v>
      </c>
      <c r="D11" s="21">
        <f>+'Rate and Bill Data'!H35*12</f>
        <v>570.24</v>
      </c>
      <c r="E11" s="22">
        <f t="shared" si="1"/>
        <v>0.88790170860820428</v>
      </c>
      <c r="F11" s="21">
        <f>+'Rate and Bill Data'!K35*12</f>
        <v>8306.2200000000012</v>
      </c>
      <c r="G11" s="22">
        <f t="shared" si="2"/>
        <v>0.68446903475830168</v>
      </c>
      <c r="H11" s="21">
        <f>+'Rate and Bill Data'!N35*12</f>
        <v>516621</v>
      </c>
      <c r="I11" s="22">
        <f t="shared" si="3"/>
        <v>1.2823325659582587</v>
      </c>
      <c r="J11" s="22">
        <f t="shared" si="4"/>
        <v>0.95933437783130071</v>
      </c>
    </row>
    <row r="12" spans="1:10" x14ac:dyDescent="0.3">
      <c r="A12" s="20" t="s">
        <v>14</v>
      </c>
      <c r="B12" s="21">
        <f>+'Rate and Bill Data'!E27*12</f>
        <v>309.72000000000003</v>
      </c>
      <c r="C12" s="22">
        <f t="shared" si="0"/>
        <v>1.0580637777902091</v>
      </c>
      <c r="D12" s="21">
        <f>+'Rate and Bill Data'!H27*12</f>
        <v>587.52</v>
      </c>
      <c r="E12" s="22">
        <f t="shared" si="1"/>
        <v>0.91480782099027103</v>
      </c>
      <c r="F12" s="21">
        <f>+'Rate and Bill Data'!K27*12</f>
        <v>9621.42</v>
      </c>
      <c r="G12" s="22">
        <f t="shared" si="2"/>
        <v>0.79284729520819552</v>
      </c>
      <c r="H12" s="21">
        <f>+'Rate and Bill Data'!N27*12</f>
        <v>432013.19999999995</v>
      </c>
      <c r="I12" s="22">
        <f t="shared" si="3"/>
        <v>1.0723230284557508</v>
      </c>
      <c r="J12" s="22">
        <f t="shared" si="4"/>
        <v>0.95951048061110655</v>
      </c>
    </row>
    <row r="13" spans="1:10" x14ac:dyDescent="0.3">
      <c r="A13" s="20" t="s">
        <v>19</v>
      </c>
      <c r="B13" s="21">
        <f>+'Rate and Bill Data'!E47*12</f>
        <v>278.28000000000003</v>
      </c>
      <c r="C13" s="22">
        <f t="shared" si="0"/>
        <v>0.95065862095912246</v>
      </c>
      <c r="D13" s="21">
        <f>+'Rate and Bill Data'!H47*12</f>
        <v>596.04</v>
      </c>
      <c r="E13" s="22">
        <f t="shared" si="1"/>
        <v>0.92807402917865112</v>
      </c>
      <c r="F13" s="21">
        <f>+'Rate and Bill Data'!K47*12</f>
        <v>14769.48</v>
      </c>
      <c r="G13" s="22">
        <f t="shared" si="2"/>
        <v>1.2170700655029651</v>
      </c>
      <c r="H13" s="21">
        <f>+'Rate and Bill Data'!N47*12</f>
        <v>333957.24000000005</v>
      </c>
      <c r="I13" s="22">
        <f t="shared" si="3"/>
        <v>0.8289330950339574</v>
      </c>
      <c r="J13" s="22">
        <f t="shared" si="4"/>
        <v>0.98118395266867398</v>
      </c>
    </row>
    <row r="14" spans="1:10" x14ac:dyDescent="0.3">
      <c r="A14" s="20" t="s">
        <v>11</v>
      </c>
      <c r="B14" s="21">
        <f>+'Rate and Bill Data'!E15*12</f>
        <v>301.2</v>
      </c>
      <c r="C14" s="22">
        <f t="shared" si="0"/>
        <v>1.0289578001756778</v>
      </c>
      <c r="D14" s="21">
        <f>+'Rate and Bill Data'!H15*12</f>
        <v>621.12</v>
      </c>
      <c r="E14" s="22">
        <f t="shared" si="1"/>
        <v>0.9671252617331787</v>
      </c>
      <c r="F14" s="21">
        <f>+'Rate and Bill Data'!K15*12</f>
        <v>12128.52</v>
      </c>
      <c r="G14" s="22">
        <f t="shared" si="2"/>
        <v>0.99944335419080599</v>
      </c>
      <c r="H14" s="21">
        <f>+'Rate and Bill Data'!N15*12</f>
        <v>509337.83999999997</v>
      </c>
      <c r="I14" s="22">
        <f t="shared" si="3"/>
        <v>1.2642546456819157</v>
      </c>
      <c r="J14" s="22">
        <f t="shared" si="4"/>
        <v>1.0649452654453946</v>
      </c>
    </row>
    <row r="15" spans="1:10" x14ac:dyDescent="0.3">
      <c r="A15" s="20" t="s">
        <v>17</v>
      </c>
      <c r="B15" s="21">
        <f>+'Rate and Bill Data'!E43*12</f>
        <v>320.39999999999998</v>
      </c>
      <c r="C15" s="22">
        <f t="shared" si="0"/>
        <v>1.0945487356450436</v>
      </c>
      <c r="D15" s="21">
        <f>+'Rate and Bill Data'!H43*12</f>
        <v>691.43999999999994</v>
      </c>
      <c r="E15" s="22">
        <f t="shared" si="1"/>
        <v>1.0766181912879782</v>
      </c>
      <c r="F15" s="21">
        <f>+'Rate and Bill Data'!K43*12</f>
        <v>15070.26</v>
      </c>
      <c r="G15" s="22">
        <f t="shared" si="2"/>
        <v>1.2418556594644306</v>
      </c>
      <c r="H15" s="21">
        <f>+'Rate and Bill Data'!N43*12</f>
        <v>353362.68</v>
      </c>
      <c r="I15" s="22">
        <f t="shared" si="3"/>
        <v>0.87710037369423055</v>
      </c>
      <c r="J15" s="22">
        <f t="shared" si="4"/>
        <v>1.0725307400229207</v>
      </c>
    </row>
    <row r="16" spans="1:10" x14ac:dyDescent="0.3">
      <c r="A16" s="20" t="s">
        <v>13</v>
      </c>
      <c r="B16" s="21">
        <f>+'Rate and Bill Data'!E23*12</f>
        <v>254.52</v>
      </c>
      <c r="C16" s="22">
        <f t="shared" si="0"/>
        <v>0.86948983831578208</v>
      </c>
      <c r="D16" s="21">
        <f>+'Rate and Bill Data'!H23*12</f>
        <v>750.96</v>
      </c>
      <c r="E16" s="22">
        <f t="shared" si="1"/>
        <v>1.1692948006039863</v>
      </c>
      <c r="F16" s="21">
        <f>+'Rate and Bill Data'!K23*12</f>
        <v>13334.099999999999</v>
      </c>
      <c r="G16" s="22">
        <f t="shared" si="2"/>
        <v>1.0987884448486398</v>
      </c>
      <c r="H16" s="21">
        <f>+'Rate and Bill Data'!N23*12</f>
        <v>512472.24</v>
      </c>
      <c r="I16" s="22">
        <f t="shared" si="3"/>
        <v>1.2720347072642741</v>
      </c>
      <c r="J16" s="22">
        <f t="shared" si="4"/>
        <v>1.1024019477581706</v>
      </c>
    </row>
    <row r="17" spans="1:10" x14ac:dyDescent="0.3">
      <c r="A17" s="20" t="s">
        <v>1</v>
      </c>
      <c r="B17" s="21">
        <f>+'Rate and Bill Data'!E11*12</f>
        <v>368.11374999999998</v>
      </c>
      <c r="C17" s="22">
        <f t="shared" si="0"/>
        <v>1.2575481886268904</v>
      </c>
      <c r="D17" s="21">
        <f>+'Rate and Bill Data'!H11*12</f>
        <v>835.13249999999994</v>
      </c>
      <c r="E17" s="22">
        <f t="shared" si="1"/>
        <v>1.3003569964650692</v>
      </c>
      <c r="F17" s="21">
        <f>+'Rate and Bill Data'!K11*12</f>
        <v>17464.550500000001</v>
      </c>
      <c r="G17" s="22">
        <f t="shared" si="2"/>
        <v>1.4391557198367746</v>
      </c>
      <c r="H17" s="21">
        <f>+'Rate and Bill Data'!N11*12</f>
        <v>613803.96424999996</v>
      </c>
      <c r="I17" s="22">
        <f t="shared" si="3"/>
        <v>1.5235555900206414</v>
      </c>
      <c r="J17" s="22">
        <f t="shared" si="4"/>
        <v>1.3801541237373438</v>
      </c>
    </row>
    <row r="18" spans="1:10" x14ac:dyDescent="0.3">
      <c r="A18" s="19"/>
      <c r="B18" s="21"/>
      <c r="C18" s="21"/>
      <c r="D18" s="21"/>
      <c r="E18" s="21"/>
      <c r="F18" s="21"/>
      <c r="G18" s="21"/>
      <c r="H18" s="21"/>
      <c r="I18" s="19"/>
      <c r="J18" s="19"/>
    </row>
    <row r="19" spans="1:10" x14ac:dyDescent="0.3">
      <c r="A19" s="20" t="s">
        <v>30</v>
      </c>
      <c r="B19" s="21">
        <f>AVERAGE(B8:B17)</f>
        <v>292.72337499999998</v>
      </c>
      <c r="C19" s="21"/>
      <c r="D19" s="21">
        <f>AVERAGE(D8:D17)</f>
        <v>642.23325</v>
      </c>
      <c r="E19" s="21"/>
      <c r="F19" s="21">
        <f>AVERAGE(F8:F17)</f>
        <v>12135.27505</v>
      </c>
      <c r="G19" s="21"/>
      <c r="H19" s="21">
        <f>AVERAGE(H8:H17)</f>
        <v>402875.98842499999</v>
      </c>
      <c r="I19" s="19"/>
      <c r="J19" s="19"/>
    </row>
    <row r="20" spans="1:10" x14ac:dyDescent="0.3">
      <c r="B20" s="9"/>
      <c r="C20" s="9"/>
      <c r="D20" s="9"/>
      <c r="E20" s="9"/>
      <c r="F20" s="9"/>
      <c r="G20" s="9"/>
      <c r="H20" s="9"/>
    </row>
    <row r="21" spans="1:10" x14ac:dyDescent="0.3">
      <c r="B21" s="9"/>
      <c r="C21" s="9"/>
      <c r="D21" s="9"/>
      <c r="E21" s="9"/>
      <c r="F21" s="9"/>
      <c r="G21" s="9"/>
      <c r="H21" s="9"/>
    </row>
    <row r="22" spans="1:10" x14ac:dyDescent="0.3">
      <c r="B22" s="9"/>
      <c r="C22" s="9"/>
      <c r="D22" s="9"/>
      <c r="E22" s="9"/>
      <c r="F22" s="9"/>
      <c r="G22" s="9"/>
      <c r="H22" s="9"/>
    </row>
    <row r="23" spans="1:10" x14ac:dyDescent="0.3">
      <c r="B23" s="9"/>
      <c r="C23" s="9"/>
      <c r="D23" s="9"/>
      <c r="E23" s="9"/>
      <c r="F23" s="9"/>
      <c r="G23" s="9"/>
      <c r="H23" s="9"/>
    </row>
    <row r="24" spans="1:10" x14ac:dyDescent="0.3">
      <c r="B24" s="9"/>
      <c r="C24" s="9"/>
      <c r="D24" s="9"/>
      <c r="E24" s="9"/>
      <c r="F24" s="9"/>
      <c r="G24" s="9"/>
      <c r="H24" s="9"/>
    </row>
    <row r="25" spans="1:10" x14ac:dyDescent="0.3">
      <c r="B25" s="9"/>
      <c r="C25" s="9"/>
      <c r="D25" s="9"/>
      <c r="E25" s="9"/>
      <c r="F25" s="9"/>
      <c r="G25" s="9"/>
      <c r="H25" s="9"/>
    </row>
  </sheetData>
  <sortState ref="A8:J17">
    <sortCondition ref="J8:J17"/>
  </sortState>
  <pageMargins left="0.7" right="0.7" top="0.75" bottom="0.75" header="0.3" footer="0.3"/>
  <pageSetup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9"/>
  <sheetViews>
    <sheetView topLeftCell="A28" workbookViewId="0">
      <selection activeCell="J53" sqref="J53"/>
    </sheetView>
  </sheetViews>
  <sheetFormatPr defaultRowHeight="14.4" x14ac:dyDescent="0.3"/>
  <cols>
    <col min="1" max="1" width="14.21875" customWidth="1"/>
    <col min="2" max="2" width="12.5546875" customWidth="1"/>
    <col min="7" max="7" width="8.88671875" style="12"/>
    <col min="9" max="9" width="9.5546875" bestFit="1" customWidth="1"/>
    <col min="10" max="10" width="9.5546875" style="12" bestFit="1" customWidth="1"/>
    <col min="12" max="12" width="10" bestFit="1" customWidth="1"/>
    <col min="13" max="13" width="9.5546875" style="12" bestFit="1" customWidth="1"/>
    <col min="14" max="14" width="11.109375" customWidth="1"/>
  </cols>
  <sheetData>
    <row r="2" spans="1:14" ht="18" x14ac:dyDescent="0.35">
      <c r="A2" s="7" t="s">
        <v>0</v>
      </c>
    </row>
    <row r="3" spans="1:14" s="8" customFormat="1" x14ac:dyDescent="0.3">
      <c r="G3" s="15"/>
      <c r="J3" s="15"/>
      <c r="M3" s="15"/>
    </row>
    <row r="4" spans="1:14" s="8" customFormat="1" x14ac:dyDescent="0.3">
      <c r="A4" s="8" t="s">
        <v>2</v>
      </c>
      <c r="B4" s="8">
        <v>800</v>
      </c>
      <c r="C4" s="8" t="s">
        <v>7</v>
      </c>
      <c r="G4" s="15"/>
      <c r="J4" s="15"/>
      <c r="M4" s="15"/>
    </row>
    <row r="5" spans="1:14" s="8" customFormat="1" x14ac:dyDescent="0.3">
      <c r="A5" s="8" t="s">
        <v>5</v>
      </c>
      <c r="B5" s="8">
        <v>2000</v>
      </c>
      <c r="C5" s="8" t="s">
        <v>7</v>
      </c>
      <c r="G5" s="15"/>
      <c r="J5" s="15"/>
      <c r="M5" s="15"/>
    </row>
    <row r="6" spans="1:14" s="8" customFormat="1" x14ac:dyDescent="0.3">
      <c r="A6" s="8" t="s">
        <v>6</v>
      </c>
      <c r="B6" s="8">
        <v>250</v>
      </c>
      <c r="C6" s="8" t="s">
        <v>21</v>
      </c>
      <c r="G6" s="15"/>
      <c r="J6" s="15"/>
      <c r="M6" s="15"/>
    </row>
    <row r="7" spans="1:14" s="8" customFormat="1" x14ac:dyDescent="0.3">
      <c r="A7" s="8" t="s">
        <v>8</v>
      </c>
      <c r="B7" s="8">
        <v>10000</v>
      </c>
      <c r="C7" s="8" t="s">
        <v>10</v>
      </c>
      <c r="G7" s="15"/>
      <c r="J7" s="15"/>
      <c r="M7" s="15"/>
    </row>
    <row r="9" spans="1:14" ht="18" x14ac:dyDescent="0.35">
      <c r="A9" s="6" t="s">
        <v>1</v>
      </c>
      <c r="C9" s="2" t="s">
        <v>2</v>
      </c>
      <c r="D9" s="2"/>
      <c r="E9" s="2"/>
      <c r="F9" s="2" t="s">
        <v>5</v>
      </c>
      <c r="G9" s="13"/>
      <c r="H9" s="2"/>
      <c r="I9" s="2" t="s">
        <v>6</v>
      </c>
      <c r="J9" s="13"/>
      <c r="K9" s="2"/>
      <c r="L9" s="2" t="s">
        <v>8</v>
      </c>
      <c r="M9" s="13"/>
      <c r="N9" s="2"/>
    </row>
    <row r="10" spans="1:14" x14ac:dyDescent="0.3">
      <c r="A10" t="s">
        <v>20</v>
      </c>
      <c r="B10">
        <f>365.25/360</f>
        <v>1.0145833333333334</v>
      </c>
      <c r="C10" s="3" t="s">
        <v>3</v>
      </c>
      <c r="D10" s="3" t="s">
        <v>4</v>
      </c>
      <c r="E10" s="3" t="s">
        <v>9</v>
      </c>
      <c r="F10" s="3" t="s">
        <v>3</v>
      </c>
      <c r="G10" s="14" t="s">
        <v>4</v>
      </c>
      <c r="H10" s="3" t="s">
        <v>9</v>
      </c>
      <c r="I10" s="3" t="s">
        <v>3</v>
      </c>
      <c r="J10" s="14" t="s">
        <v>10</v>
      </c>
      <c r="K10" s="3" t="s">
        <v>9</v>
      </c>
      <c r="L10" s="3" t="s">
        <v>3</v>
      </c>
      <c r="M10" s="14" t="s">
        <v>10</v>
      </c>
      <c r="N10" s="3" t="s">
        <v>9</v>
      </c>
    </row>
    <row r="11" spans="1:14" x14ac:dyDescent="0.3">
      <c r="A11" s="1">
        <v>2011</v>
      </c>
      <c r="C11" s="9">
        <v>18.25</v>
      </c>
      <c r="D11" s="12">
        <v>1.52E-2</v>
      </c>
      <c r="E11" s="9">
        <f>+(C11*$B$10)+(D11*$B$4)</f>
        <v>30.676145833333333</v>
      </c>
      <c r="F11" s="9">
        <v>24.3</v>
      </c>
      <c r="G11" s="12">
        <v>2.247E-2</v>
      </c>
      <c r="H11" s="9">
        <f>+(F11*$B$10)+(G11*$B$5)</f>
        <v>69.594374999999999</v>
      </c>
      <c r="I11" s="9">
        <v>35.56</v>
      </c>
      <c r="J11" s="12">
        <v>5.5956000000000001</v>
      </c>
      <c r="K11" s="9">
        <f>+(I11*$B$10)+(J11*$B$6*$B$10)</f>
        <v>1455.3792083333335</v>
      </c>
      <c r="L11" s="9">
        <v>3009.11</v>
      </c>
      <c r="M11" s="12">
        <v>4.7405999999999997</v>
      </c>
      <c r="N11" s="9">
        <f>+(L11*$B$10)+(M11*$B$7*$B$10)</f>
        <v>51150.330354166668</v>
      </c>
    </row>
    <row r="12" spans="1:14" x14ac:dyDescent="0.3">
      <c r="C12" s="9"/>
      <c r="D12" s="12"/>
      <c r="E12" s="9"/>
      <c r="F12" s="9"/>
      <c r="H12" s="9"/>
      <c r="I12" s="9"/>
      <c r="K12" s="9"/>
      <c r="L12" s="9"/>
      <c r="N12" s="9"/>
    </row>
    <row r="13" spans="1:14" ht="18" x14ac:dyDescent="0.35">
      <c r="A13" s="6" t="s">
        <v>11</v>
      </c>
      <c r="C13" s="10" t="s">
        <v>2</v>
      </c>
      <c r="D13" s="13"/>
      <c r="E13" s="10"/>
      <c r="F13" s="10" t="s">
        <v>5</v>
      </c>
      <c r="G13" s="13"/>
      <c r="H13" s="10"/>
      <c r="I13" s="10" t="s">
        <v>6</v>
      </c>
      <c r="J13" s="13"/>
      <c r="K13" s="10"/>
      <c r="L13" s="10" t="s">
        <v>8</v>
      </c>
      <c r="M13" s="13"/>
      <c r="N13" s="10"/>
    </row>
    <row r="14" spans="1:14" x14ac:dyDescent="0.3">
      <c r="C14" s="11" t="s">
        <v>3</v>
      </c>
      <c r="D14" s="14" t="s">
        <v>4</v>
      </c>
      <c r="E14" s="11" t="s">
        <v>9</v>
      </c>
      <c r="F14" s="11" t="s">
        <v>3</v>
      </c>
      <c r="G14" s="14" t="s">
        <v>4</v>
      </c>
      <c r="H14" s="11" t="s">
        <v>9</v>
      </c>
      <c r="I14" s="11" t="s">
        <v>3</v>
      </c>
      <c r="J14" s="14" t="s">
        <v>10</v>
      </c>
      <c r="K14" s="11" t="s">
        <v>9</v>
      </c>
      <c r="L14" s="11" t="s">
        <v>3</v>
      </c>
      <c r="M14" s="14" t="s">
        <v>10</v>
      </c>
      <c r="N14" s="11" t="s">
        <v>9</v>
      </c>
    </row>
    <row r="15" spans="1:14" x14ac:dyDescent="0.3">
      <c r="A15" s="1">
        <v>2011</v>
      </c>
      <c r="C15" s="9">
        <v>8.5399999999999991</v>
      </c>
      <c r="D15" s="12">
        <v>2.07E-2</v>
      </c>
      <c r="E15" s="9">
        <f t="shared" ref="E15" si="0">+C15+(D15*$B$4)</f>
        <v>25.099999999999998</v>
      </c>
      <c r="F15" s="9">
        <v>14.76</v>
      </c>
      <c r="G15" s="12">
        <v>1.8499999999999999E-2</v>
      </c>
      <c r="H15" s="9">
        <f>+F15+(G15*$B$5)</f>
        <v>51.76</v>
      </c>
      <c r="I15" s="9">
        <v>251.21</v>
      </c>
      <c r="J15" s="12">
        <v>3.0379999999999998</v>
      </c>
      <c r="K15" s="9">
        <f>+I15+(J15*$B$6)</f>
        <v>1010.71</v>
      </c>
      <c r="L15" s="9">
        <v>14669.82</v>
      </c>
      <c r="M15" s="12">
        <v>2.7774999999999999</v>
      </c>
      <c r="N15" s="9">
        <f>+L15+(M15*$B$7)</f>
        <v>42444.82</v>
      </c>
    </row>
    <row r="16" spans="1:14" x14ac:dyDescent="0.3">
      <c r="C16" s="9"/>
      <c r="D16" s="12"/>
      <c r="E16" s="9"/>
      <c r="F16" s="9"/>
      <c r="H16" s="9"/>
      <c r="I16" s="9"/>
      <c r="K16" s="9"/>
      <c r="L16" s="9"/>
      <c r="N16" s="9"/>
    </row>
    <row r="17" spans="1:14" ht="18" x14ac:dyDescent="0.35">
      <c r="A17" s="6" t="s">
        <v>12</v>
      </c>
      <c r="C17" s="10" t="s">
        <v>2</v>
      </c>
      <c r="D17" s="13"/>
      <c r="E17" s="10"/>
      <c r="F17" s="10" t="s">
        <v>5</v>
      </c>
      <c r="G17" s="13"/>
      <c r="H17" s="10"/>
      <c r="I17" s="10" t="s">
        <v>6</v>
      </c>
      <c r="J17" s="13"/>
      <c r="K17" s="10"/>
      <c r="L17" s="10" t="s">
        <v>8</v>
      </c>
      <c r="M17" s="13"/>
      <c r="N17" s="10"/>
    </row>
    <row r="18" spans="1:14" x14ac:dyDescent="0.3">
      <c r="C18" s="11" t="s">
        <v>3</v>
      </c>
      <c r="D18" s="14" t="s">
        <v>4</v>
      </c>
      <c r="E18" s="11" t="s">
        <v>9</v>
      </c>
      <c r="F18" s="11" t="s">
        <v>3</v>
      </c>
      <c r="G18" s="14" t="s">
        <v>4</v>
      </c>
      <c r="H18" s="11" t="s">
        <v>9</v>
      </c>
      <c r="I18" s="11" t="s">
        <v>3</v>
      </c>
      <c r="J18" s="14" t="s">
        <v>10</v>
      </c>
      <c r="K18" s="11" t="s">
        <v>9</v>
      </c>
      <c r="L18" s="11" t="s">
        <v>3</v>
      </c>
      <c r="M18" s="14" t="s">
        <v>10</v>
      </c>
      <c r="N18" s="11" t="s">
        <v>9</v>
      </c>
    </row>
    <row r="19" spans="1:14" x14ac:dyDescent="0.3">
      <c r="A19" s="1">
        <v>2011</v>
      </c>
      <c r="C19" s="9">
        <v>11.89</v>
      </c>
      <c r="D19" s="12">
        <v>1.34E-2</v>
      </c>
      <c r="E19" s="9">
        <f t="shared" ref="E19" si="1">+C19+(D19*$B$4)</f>
        <v>22.61</v>
      </c>
      <c r="F19" s="9">
        <v>28.39</v>
      </c>
      <c r="G19" s="12">
        <v>1.15E-2</v>
      </c>
      <c r="H19" s="9">
        <f t="shared" ref="H19" si="2">+F19+(G19*$B$5)</f>
        <v>51.39</v>
      </c>
      <c r="I19" s="9">
        <v>83.71</v>
      </c>
      <c r="J19" s="12">
        <v>3.4729999999999999</v>
      </c>
      <c r="K19" s="9">
        <f t="shared" ref="K19" si="3">+I19+(J19*$B$6)</f>
        <v>951.96</v>
      </c>
      <c r="L19" s="9">
        <v>2154.67</v>
      </c>
      <c r="M19" s="12">
        <v>1.0392999999999999</v>
      </c>
      <c r="N19" s="9">
        <f t="shared" ref="N19" si="4">+L19+(M19*$B$7)</f>
        <v>12547.669999999998</v>
      </c>
    </row>
    <row r="20" spans="1:14" x14ac:dyDescent="0.3">
      <c r="C20" s="9"/>
      <c r="D20" s="12"/>
      <c r="E20" s="9"/>
      <c r="F20" s="9"/>
      <c r="H20" s="9"/>
      <c r="I20" s="9"/>
      <c r="K20" s="9"/>
      <c r="L20" s="9"/>
      <c r="N20" s="9"/>
    </row>
    <row r="21" spans="1:14" ht="18" x14ac:dyDescent="0.35">
      <c r="A21" s="6" t="s">
        <v>13</v>
      </c>
      <c r="C21" s="10" t="s">
        <v>2</v>
      </c>
      <c r="D21" s="13"/>
      <c r="E21" s="10"/>
      <c r="F21" s="10" t="s">
        <v>5</v>
      </c>
      <c r="G21" s="13"/>
      <c r="H21" s="10"/>
      <c r="I21" s="10" t="s">
        <v>6</v>
      </c>
      <c r="J21" s="13"/>
      <c r="K21" s="10"/>
      <c r="L21" s="10" t="s">
        <v>8</v>
      </c>
      <c r="M21" s="13"/>
      <c r="N21" s="10"/>
    </row>
    <row r="22" spans="1:14" x14ac:dyDescent="0.3">
      <c r="C22" s="11" t="s">
        <v>3</v>
      </c>
      <c r="D22" s="14" t="s">
        <v>4</v>
      </c>
      <c r="E22" s="11" t="s">
        <v>9</v>
      </c>
      <c r="F22" s="11" t="s">
        <v>3</v>
      </c>
      <c r="G22" s="14" t="s">
        <v>4</v>
      </c>
      <c r="H22" s="11" t="s">
        <v>9</v>
      </c>
      <c r="I22" s="11" t="s">
        <v>3</v>
      </c>
      <c r="J22" s="14" t="s">
        <v>10</v>
      </c>
      <c r="K22" s="11" t="s">
        <v>9</v>
      </c>
      <c r="L22" s="11" t="s">
        <v>3</v>
      </c>
      <c r="M22" s="14" t="s">
        <v>10</v>
      </c>
      <c r="N22" s="11" t="s">
        <v>9</v>
      </c>
    </row>
    <row r="23" spans="1:14" x14ac:dyDescent="0.3">
      <c r="A23" s="1">
        <v>2011</v>
      </c>
      <c r="C23" s="9">
        <v>11.77</v>
      </c>
      <c r="D23" s="12">
        <v>1.18E-2</v>
      </c>
      <c r="E23" s="9">
        <f t="shared" ref="E23" si="5">+C23+(D23*$B$4)</f>
        <v>21.21</v>
      </c>
      <c r="F23" s="9">
        <v>39.58</v>
      </c>
      <c r="G23" s="12">
        <v>1.15E-2</v>
      </c>
      <c r="H23" s="9">
        <f t="shared" ref="H23" si="6">+F23+(G23*$B$5)</f>
        <v>62.58</v>
      </c>
      <c r="I23" s="9">
        <v>69.25</v>
      </c>
      <c r="J23" s="12">
        <v>4.1677</v>
      </c>
      <c r="K23" s="9">
        <f t="shared" ref="K23" si="7">+I23+(J23*$B$6)</f>
        <v>1111.175</v>
      </c>
      <c r="L23" s="9">
        <v>13736.02</v>
      </c>
      <c r="M23" s="12">
        <v>2.8969999999999998</v>
      </c>
      <c r="N23" s="9">
        <f t="shared" ref="N23" si="8">+L23+(M23*$B$7)</f>
        <v>42706.02</v>
      </c>
    </row>
    <row r="24" spans="1:14" x14ac:dyDescent="0.3">
      <c r="C24" s="9"/>
      <c r="D24" s="12"/>
      <c r="E24" s="9"/>
      <c r="F24" s="9"/>
      <c r="H24" s="9"/>
      <c r="I24" s="9"/>
      <c r="K24" s="9"/>
      <c r="L24" s="9"/>
      <c r="N24" s="9"/>
    </row>
    <row r="25" spans="1:14" ht="18" x14ac:dyDescent="0.35">
      <c r="A25" s="6" t="s">
        <v>14</v>
      </c>
      <c r="C25" s="10" t="s">
        <v>2</v>
      </c>
      <c r="D25" s="13"/>
      <c r="E25" s="10"/>
      <c r="F25" s="10" t="s">
        <v>5</v>
      </c>
      <c r="G25" s="13"/>
      <c r="H25" s="10"/>
      <c r="I25" s="10" t="s">
        <v>6</v>
      </c>
      <c r="J25" s="13"/>
      <c r="K25" s="10"/>
      <c r="L25" s="10" t="s">
        <v>8</v>
      </c>
      <c r="M25" s="13"/>
      <c r="N25" s="10"/>
    </row>
    <row r="26" spans="1:14" x14ac:dyDescent="0.3">
      <c r="C26" s="11" t="s">
        <v>3</v>
      </c>
      <c r="D26" s="14" t="s">
        <v>4</v>
      </c>
      <c r="E26" s="11" t="s">
        <v>9</v>
      </c>
      <c r="F26" s="11" t="s">
        <v>3</v>
      </c>
      <c r="G26" s="14" t="s">
        <v>4</v>
      </c>
      <c r="H26" s="11" t="s">
        <v>9</v>
      </c>
      <c r="I26" s="11" t="s">
        <v>3</v>
      </c>
      <c r="J26" s="14" t="s">
        <v>10</v>
      </c>
      <c r="K26" s="11" t="s">
        <v>9</v>
      </c>
      <c r="L26" s="11" t="s">
        <v>3</v>
      </c>
      <c r="M26" s="14" t="s">
        <v>10</v>
      </c>
      <c r="N26" s="11" t="s">
        <v>9</v>
      </c>
    </row>
    <row r="27" spans="1:14" x14ac:dyDescent="0.3">
      <c r="A27" s="1">
        <v>2011</v>
      </c>
      <c r="C27" s="9">
        <v>14.45</v>
      </c>
      <c r="D27" s="12">
        <v>1.4200000000000001E-2</v>
      </c>
      <c r="E27" s="9">
        <f t="shared" ref="E27" si="9">+C27+(D27*$B$4)</f>
        <v>25.810000000000002</v>
      </c>
      <c r="F27" s="9">
        <v>32.159999999999997</v>
      </c>
      <c r="G27" s="12">
        <v>8.3999999999999995E-3</v>
      </c>
      <c r="H27" s="9">
        <f t="shared" ref="H27" si="10">+F27+(G27*$B$5)</f>
        <v>48.959999999999994</v>
      </c>
      <c r="I27" s="9">
        <v>293.26</v>
      </c>
      <c r="J27" s="12">
        <v>2.0341</v>
      </c>
      <c r="K27" s="9">
        <f t="shared" ref="K27" si="11">+I27+(J27*$B$6)</f>
        <v>801.78499999999997</v>
      </c>
      <c r="L27" s="9">
        <v>22642.1</v>
      </c>
      <c r="M27" s="12">
        <v>1.3359000000000001</v>
      </c>
      <c r="N27" s="9">
        <f t="shared" ref="N27" si="12">+L27+(M27*$B$7)</f>
        <v>36001.1</v>
      </c>
    </row>
    <row r="28" spans="1:14" x14ac:dyDescent="0.3">
      <c r="C28" s="9"/>
      <c r="D28" s="12"/>
      <c r="E28" s="9"/>
      <c r="F28" s="9"/>
      <c r="H28" s="9"/>
      <c r="I28" s="9"/>
      <c r="K28" s="9"/>
      <c r="L28" s="9"/>
      <c r="N28" s="9"/>
    </row>
    <row r="29" spans="1:14" ht="18" x14ac:dyDescent="0.35">
      <c r="A29" s="6" t="s">
        <v>15</v>
      </c>
      <c r="C29" s="10" t="s">
        <v>2</v>
      </c>
      <c r="D29" s="13"/>
      <c r="E29" s="10"/>
      <c r="F29" s="10" t="s">
        <v>5</v>
      </c>
      <c r="G29" s="13"/>
      <c r="H29" s="10"/>
      <c r="I29" s="10" t="s">
        <v>6</v>
      </c>
      <c r="J29" s="13"/>
      <c r="K29" s="10"/>
      <c r="L29" s="10" t="s">
        <v>8</v>
      </c>
      <c r="M29" s="13"/>
      <c r="N29" s="10"/>
    </row>
    <row r="30" spans="1:14" x14ac:dyDescent="0.3">
      <c r="C30" s="11" t="s">
        <v>3</v>
      </c>
      <c r="D30" s="14" t="s">
        <v>4</v>
      </c>
      <c r="E30" s="11" t="s">
        <v>9</v>
      </c>
      <c r="F30" s="11" t="s">
        <v>3</v>
      </c>
      <c r="G30" s="14" t="s">
        <v>4</v>
      </c>
      <c r="H30" s="11" t="s">
        <v>9</v>
      </c>
      <c r="I30" s="11" t="s">
        <v>3</v>
      </c>
      <c r="J30" s="14" t="s">
        <v>10</v>
      </c>
      <c r="K30" s="11" t="s">
        <v>9</v>
      </c>
      <c r="L30" s="11" t="s">
        <v>3</v>
      </c>
      <c r="M30" s="14" t="s">
        <v>10</v>
      </c>
      <c r="N30" s="11" t="s">
        <v>9</v>
      </c>
    </row>
    <row r="31" spans="1:14" x14ac:dyDescent="0.3">
      <c r="A31" s="1">
        <v>2011</v>
      </c>
      <c r="C31" s="9">
        <v>9.75</v>
      </c>
      <c r="D31" s="12">
        <v>1.4200000000000001E-2</v>
      </c>
      <c r="E31" s="9">
        <f t="shared" ref="E31" si="13">+C31+(D31*$B$4)</f>
        <v>21.11</v>
      </c>
      <c r="F31" s="9">
        <v>17.61</v>
      </c>
      <c r="G31" s="12">
        <v>1.55E-2</v>
      </c>
      <c r="H31" s="9">
        <f t="shared" ref="H31" si="14">+F31+(G31*$B$5)</f>
        <v>48.61</v>
      </c>
      <c r="I31" s="9">
        <v>107.48</v>
      </c>
      <c r="J31" s="12">
        <v>2.4192</v>
      </c>
      <c r="K31" s="9">
        <f t="shared" ref="K31" si="15">+I31+(J31*$B$6)</f>
        <v>712.28</v>
      </c>
      <c r="L31" s="9">
        <v>4395.8500000000004</v>
      </c>
      <c r="M31" s="12">
        <v>2.1293000000000002</v>
      </c>
      <c r="N31" s="9">
        <f t="shared" ref="N31" si="16">+L31+(M31*$B$7)</f>
        <v>25688.850000000006</v>
      </c>
    </row>
    <row r="32" spans="1:14" x14ac:dyDescent="0.3">
      <c r="C32" s="9"/>
      <c r="D32" s="12"/>
      <c r="E32" s="9"/>
      <c r="F32" s="9"/>
      <c r="H32" s="9"/>
      <c r="I32" s="9"/>
      <c r="K32" s="9"/>
      <c r="L32" s="9"/>
      <c r="N32" s="9"/>
    </row>
    <row r="33" spans="1:14" ht="18" x14ac:dyDescent="0.35">
      <c r="A33" s="6" t="s">
        <v>16</v>
      </c>
      <c r="C33" s="10" t="s">
        <v>2</v>
      </c>
      <c r="D33" s="13"/>
      <c r="E33" s="10"/>
      <c r="F33" s="10" t="s">
        <v>5</v>
      </c>
      <c r="G33" s="13"/>
      <c r="H33" s="10"/>
      <c r="I33" s="10" t="s">
        <v>6</v>
      </c>
      <c r="J33" s="13"/>
      <c r="K33" s="10"/>
      <c r="L33" s="10" t="s">
        <v>8</v>
      </c>
      <c r="M33" s="13"/>
      <c r="N33" s="10"/>
    </row>
    <row r="34" spans="1:14" x14ac:dyDescent="0.3">
      <c r="C34" s="11" t="s">
        <v>3</v>
      </c>
      <c r="D34" s="14" t="s">
        <v>4</v>
      </c>
      <c r="E34" s="11" t="s">
        <v>9</v>
      </c>
      <c r="F34" s="11" t="s">
        <v>3</v>
      </c>
      <c r="G34" s="14" t="s">
        <v>4</v>
      </c>
      <c r="H34" s="11" t="s">
        <v>9</v>
      </c>
      <c r="I34" s="11" t="s">
        <v>3</v>
      </c>
      <c r="J34" s="14" t="s">
        <v>10</v>
      </c>
      <c r="K34" s="11" t="s">
        <v>9</v>
      </c>
      <c r="L34" s="11" t="s">
        <v>3</v>
      </c>
      <c r="M34" s="14" t="s">
        <v>10</v>
      </c>
      <c r="N34" s="11" t="s">
        <v>9</v>
      </c>
    </row>
    <row r="35" spans="1:14" x14ac:dyDescent="0.3">
      <c r="A35" s="1">
        <v>2011</v>
      </c>
      <c r="C35" s="9">
        <v>12.61</v>
      </c>
      <c r="D35" s="12">
        <v>1.4200000000000001E-2</v>
      </c>
      <c r="E35" s="9">
        <f t="shared" ref="E35" si="17">+C35+(D35*$B$4)</f>
        <v>23.97</v>
      </c>
      <c r="F35" s="9">
        <v>29.32</v>
      </c>
      <c r="G35" s="12">
        <v>9.1000000000000004E-3</v>
      </c>
      <c r="H35" s="9">
        <f t="shared" ref="H35" si="18">+F35+(G35*$B$5)</f>
        <v>47.519999999999996</v>
      </c>
      <c r="I35" s="9">
        <v>290.16000000000003</v>
      </c>
      <c r="J35" s="12">
        <v>1.6081000000000001</v>
      </c>
      <c r="K35" s="9">
        <f t="shared" ref="K35" si="19">+I35+(J35*$B$6)</f>
        <v>692.18500000000006</v>
      </c>
      <c r="L35" s="9">
        <v>20458.75</v>
      </c>
      <c r="M35" s="12">
        <v>2.2593000000000001</v>
      </c>
      <c r="N35" s="9">
        <f t="shared" ref="N35" si="20">+L35+(M35*$B$7)</f>
        <v>43051.75</v>
      </c>
    </row>
    <row r="36" spans="1:14" x14ac:dyDescent="0.3">
      <c r="C36" s="9"/>
      <c r="D36" s="12"/>
      <c r="E36" s="9"/>
      <c r="F36" s="9"/>
      <c r="H36" s="9"/>
      <c r="I36" s="9"/>
      <c r="K36" s="9"/>
      <c r="L36" s="9"/>
      <c r="N36" s="9"/>
    </row>
    <row r="37" spans="1:14" ht="18" x14ac:dyDescent="0.35">
      <c r="A37" s="6" t="s">
        <v>18</v>
      </c>
      <c r="C37" s="10" t="s">
        <v>2</v>
      </c>
      <c r="D37" s="13"/>
      <c r="E37" s="10"/>
      <c r="F37" s="10" t="s">
        <v>5</v>
      </c>
      <c r="G37" s="13"/>
      <c r="H37" s="10"/>
      <c r="I37" s="10" t="s">
        <v>6</v>
      </c>
      <c r="J37" s="13"/>
      <c r="K37" s="10"/>
      <c r="L37" s="10" t="s">
        <v>8</v>
      </c>
      <c r="M37" s="13"/>
      <c r="N37" s="10"/>
    </row>
    <row r="38" spans="1:14" x14ac:dyDescent="0.3">
      <c r="C38" s="11" t="s">
        <v>3</v>
      </c>
      <c r="D38" s="14" t="s">
        <v>4</v>
      </c>
      <c r="E38" s="11" t="s">
        <v>9</v>
      </c>
      <c r="F38" s="11" t="s">
        <v>3</v>
      </c>
      <c r="G38" s="14" t="s">
        <v>4</v>
      </c>
      <c r="H38" s="11" t="s">
        <v>9</v>
      </c>
      <c r="I38" s="11" t="s">
        <v>3</v>
      </c>
      <c r="J38" s="14" t="s">
        <v>10</v>
      </c>
      <c r="K38" s="11" t="s">
        <v>9</v>
      </c>
      <c r="L38" s="11" t="s">
        <v>3</v>
      </c>
      <c r="M38" s="14" t="s">
        <v>10</v>
      </c>
      <c r="N38" s="11" t="s">
        <v>9</v>
      </c>
    </row>
    <row r="39" spans="1:14" x14ac:dyDescent="0.3">
      <c r="A39" s="1">
        <v>2011</v>
      </c>
      <c r="C39" s="9">
        <v>11.08</v>
      </c>
      <c r="D39" s="12">
        <v>1.5599999999999999E-2</v>
      </c>
      <c r="E39" s="9">
        <f t="shared" ref="E39" si="21">+C39+(D39*$B$4)</f>
        <v>23.56</v>
      </c>
      <c r="F39" s="9">
        <v>13.69</v>
      </c>
      <c r="G39" s="12">
        <v>1.6899999999999998E-2</v>
      </c>
      <c r="H39" s="9">
        <f t="shared" ref="H39" si="22">+F39+(G39*$B$5)</f>
        <v>47.489999999999995</v>
      </c>
      <c r="I39" s="9">
        <v>134.96</v>
      </c>
      <c r="J39" s="12">
        <v>3.0226000000000002</v>
      </c>
      <c r="K39" s="9">
        <f t="shared" ref="K39" si="23">+I39+(J39*$B$6)</f>
        <v>890.61000000000013</v>
      </c>
      <c r="L39" s="9">
        <v>8025.79</v>
      </c>
      <c r="M39" s="12">
        <v>1.6837</v>
      </c>
      <c r="N39" s="9">
        <f t="shared" ref="N39" si="24">+L39+(M39*$B$7)</f>
        <v>24862.79</v>
      </c>
    </row>
    <row r="40" spans="1:14" x14ac:dyDescent="0.3">
      <c r="C40" s="9"/>
      <c r="D40" s="12"/>
      <c r="E40" s="9"/>
      <c r="F40" s="9"/>
      <c r="H40" s="9"/>
      <c r="I40" s="9"/>
      <c r="K40" s="9"/>
      <c r="L40" s="9"/>
      <c r="N40" s="9"/>
    </row>
    <row r="41" spans="1:14" ht="18" x14ac:dyDescent="0.35">
      <c r="A41" s="6" t="s">
        <v>17</v>
      </c>
      <c r="C41" s="10" t="s">
        <v>2</v>
      </c>
      <c r="D41" s="13"/>
      <c r="E41" s="10"/>
      <c r="F41" s="10" t="s">
        <v>5</v>
      </c>
      <c r="G41" s="13"/>
      <c r="H41" s="10"/>
      <c r="I41" s="10" t="s">
        <v>6</v>
      </c>
      <c r="J41" s="13"/>
      <c r="K41" s="10"/>
      <c r="L41" s="10" t="s">
        <v>8</v>
      </c>
      <c r="M41" s="13"/>
      <c r="N41" s="10"/>
    </row>
    <row r="42" spans="1:14" x14ac:dyDescent="0.3">
      <c r="C42" s="11" t="s">
        <v>3</v>
      </c>
      <c r="D42" s="14" t="s">
        <v>4</v>
      </c>
      <c r="E42" s="11" t="s">
        <v>9</v>
      </c>
      <c r="F42" s="11" t="s">
        <v>3</v>
      </c>
      <c r="G42" s="14" t="s">
        <v>4</v>
      </c>
      <c r="H42" s="11" t="s">
        <v>9</v>
      </c>
      <c r="I42" s="11" t="s">
        <v>3</v>
      </c>
      <c r="J42" s="14" t="s">
        <v>10</v>
      </c>
      <c r="K42" s="11" t="s">
        <v>9</v>
      </c>
      <c r="L42" s="11" t="s">
        <v>3</v>
      </c>
      <c r="M42" s="14" t="s">
        <v>10</v>
      </c>
      <c r="N42" s="11" t="s">
        <v>9</v>
      </c>
    </row>
    <row r="43" spans="1:14" x14ac:dyDescent="0.3">
      <c r="A43" s="1">
        <v>2011</v>
      </c>
      <c r="C43" s="9">
        <v>10.7</v>
      </c>
      <c r="D43" s="12">
        <v>0.02</v>
      </c>
      <c r="E43" s="9">
        <f t="shared" ref="E43" si="25">+C43+(D43*$B$4)</f>
        <v>26.7</v>
      </c>
      <c r="F43" s="9">
        <v>25.22</v>
      </c>
      <c r="G43" s="12">
        <v>1.6199999999999999E-2</v>
      </c>
      <c r="H43" s="9">
        <f t="shared" ref="H43" si="26">+F43+(G43*$B$5)</f>
        <v>57.62</v>
      </c>
      <c r="I43" s="9">
        <v>100.13</v>
      </c>
      <c r="J43" s="12">
        <v>4.6228999999999996</v>
      </c>
      <c r="K43" s="9">
        <f t="shared" ref="K43" si="27">+I43+(J43*$B$6)</f>
        <v>1255.855</v>
      </c>
      <c r="L43" s="9">
        <v>7583.89</v>
      </c>
      <c r="M43" s="12">
        <v>2.1863000000000001</v>
      </c>
      <c r="N43" s="9">
        <f t="shared" ref="N43" si="28">+L43+(M43*$B$7)</f>
        <v>29446.89</v>
      </c>
    </row>
    <row r="44" spans="1:14" x14ac:dyDescent="0.3">
      <c r="C44" s="9"/>
      <c r="D44" s="12"/>
      <c r="E44" s="9"/>
      <c r="F44" s="9"/>
      <c r="H44" s="9"/>
      <c r="I44" s="9"/>
      <c r="K44" s="9"/>
      <c r="L44" s="9"/>
      <c r="N44" s="9"/>
    </row>
    <row r="45" spans="1:14" ht="18" x14ac:dyDescent="0.35">
      <c r="A45" s="6" t="s">
        <v>19</v>
      </c>
      <c r="C45" s="10" t="s">
        <v>2</v>
      </c>
      <c r="D45" s="13"/>
      <c r="E45" s="10"/>
      <c r="F45" s="10" t="s">
        <v>5</v>
      </c>
      <c r="G45" s="13"/>
      <c r="H45" s="10"/>
      <c r="I45" s="10" t="s">
        <v>6</v>
      </c>
      <c r="J45" s="13"/>
      <c r="K45" s="10"/>
      <c r="L45" s="10" t="s">
        <v>8</v>
      </c>
      <c r="M45" s="13"/>
      <c r="N45" s="10"/>
    </row>
    <row r="46" spans="1:14" x14ac:dyDescent="0.3">
      <c r="C46" s="11" t="s">
        <v>3</v>
      </c>
      <c r="D46" s="14" t="s">
        <v>4</v>
      </c>
      <c r="E46" s="11" t="s">
        <v>9</v>
      </c>
      <c r="F46" s="11" t="s">
        <v>3</v>
      </c>
      <c r="G46" s="14" t="s">
        <v>4</v>
      </c>
      <c r="H46" s="11" t="s">
        <v>9</v>
      </c>
      <c r="I46" s="11" t="s">
        <v>3</v>
      </c>
      <c r="J46" s="14" t="s">
        <v>10</v>
      </c>
      <c r="K46" s="11" t="s">
        <v>9</v>
      </c>
      <c r="L46" s="11" t="s">
        <v>3</v>
      </c>
      <c r="M46" s="14" t="s">
        <v>10</v>
      </c>
      <c r="N46" s="11" t="s">
        <v>9</v>
      </c>
    </row>
    <row r="47" spans="1:14" x14ac:dyDescent="0.3">
      <c r="A47" s="1">
        <v>2011</v>
      </c>
      <c r="C47" s="9">
        <v>9.59</v>
      </c>
      <c r="D47" s="12">
        <v>1.7000000000000001E-2</v>
      </c>
      <c r="E47" s="9">
        <f t="shared" ref="E47" si="29">+C47+(D47*$B$4)</f>
        <v>23.19</v>
      </c>
      <c r="F47" s="9">
        <v>25.27</v>
      </c>
      <c r="G47" s="12">
        <v>1.2200000000000001E-2</v>
      </c>
      <c r="H47" s="9">
        <f t="shared" ref="H47" si="30">+F47+(G47*$B$5)</f>
        <v>49.67</v>
      </c>
      <c r="I47" s="9">
        <v>233.59</v>
      </c>
      <c r="J47" s="12">
        <v>3.9887999999999999</v>
      </c>
      <c r="K47" s="9">
        <f t="shared" ref="K47" si="31">+I47+(J47*$B$6)</f>
        <v>1230.79</v>
      </c>
      <c r="L47" s="9">
        <v>14249.77</v>
      </c>
      <c r="M47" s="12">
        <v>1.3580000000000001</v>
      </c>
      <c r="N47" s="9">
        <f t="shared" ref="N47" si="32">+L47+(M47*$B$7)</f>
        <v>27829.770000000004</v>
      </c>
    </row>
    <row r="48" spans="1:14" x14ac:dyDescent="0.3">
      <c r="C48" s="9"/>
      <c r="D48" s="12"/>
      <c r="E48" s="9"/>
      <c r="F48" s="9"/>
      <c r="H48" s="9"/>
      <c r="I48" s="9"/>
      <c r="K48" s="9"/>
      <c r="L48" s="9"/>
      <c r="N48" s="9"/>
    </row>
    <row r="49" spans="3:14" x14ac:dyDescent="0.3">
      <c r="C49" s="9"/>
      <c r="D49" s="12"/>
      <c r="E49" s="9"/>
      <c r="F49" s="9"/>
      <c r="H49" s="9"/>
      <c r="I49" s="9"/>
      <c r="K49" s="9"/>
      <c r="L49" s="9"/>
      <c r="N49" s="9"/>
    </row>
    <row r="50" spans="3:14" x14ac:dyDescent="0.3">
      <c r="C50" s="9"/>
      <c r="D50" s="12"/>
      <c r="E50" s="9"/>
      <c r="F50" s="9"/>
      <c r="H50" s="9"/>
      <c r="I50" s="9"/>
      <c r="K50" s="9"/>
      <c r="L50" s="9"/>
      <c r="N50" s="9"/>
    </row>
    <row r="51" spans="3:14" x14ac:dyDescent="0.3">
      <c r="C51" s="9"/>
      <c r="D51" s="9"/>
      <c r="E51" s="9"/>
      <c r="F51" s="9"/>
      <c r="H51" s="9"/>
      <c r="I51" s="9"/>
      <c r="K51" s="9"/>
      <c r="L51" s="9"/>
      <c r="N51" s="9"/>
    </row>
    <row r="52" spans="3:14" x14ac:dyDescent="0.3">
      <c r="C52" s="9"/>
      <c r="D52" s="9"/>
      <c r="E52" s="9"/>
      <c r="F52" s="9"/>
      <c r="H52" s="9"/>
      <c r="I52" s="9"/>
      <c r="K52" s="9"/>
      <c r="L52" s="9"/>
      <c r="N52" s="9"/>
    </row>
    <row r="53" spans="3:14" x14ac:dyDescent="0.3">
      <c r="C53" s="9"/>
      <c r="D53" s="9"/>
      <c r="E53" s="9"/>
      <c r="F53" s="9"/>
      <c r="H53" s="9"/>
      <c r="I53" s="9"/>
      <c r="K53" s="9"/>
      <c r="L53" s="9"/>
      <c r="N53" s="9"/>
    </row>
    <row r="54" spans="3:14" x14ac:dyDescent="0.3">
      <c r="C54" s="9"/>
      <c r="D54" s="9"/>
      <c r="E54" s="9"/>
      <c r="F54" s="9"/>
      <c r="H54" s="9"/>
      <c r="I54" s="9"/>
      <c r="K54" s="9"/>
      <c r="L54" s="9"/>
      <c r="N54" s="9"/>
    </row>
    <row r="55" spans="3:14" x14ac:dyDescent="0.3">
      <c r="C55" s="9"/>
      <c r="D55" s="9"/>
      <c r="E55" s="9"/>
      <c r="F55" s="9"/>
      <c r="H55" s="9"/>
      <c r="I55" s="9"/>
      <c r="K55" s="9"/>
      <c r="L55" s="9"/>
      <c r="N55" s="9"/>
    </row>
    <row r="56" spans="3:14" x14ac:dyDescent="0.3">
      <c r="C56" s="9"/>
      <c r="D56" s="9"/>
      <c r="E56" s="9"/>
      <c r="F56" s="9"/>
      <c r="H56" s="9"/>
      <c r="I56" s="9"/>
      <c r="K56" s="9"/>
      <c r="L56" s="9"/>
      <c r="N56" s="9"/>
    </row>
    <row r="57" spans="3:14" x14ac:dyDescent="0.3">
      <c r="C57" s="9"/>
      <c r="D57" s="9"/>
      <c r="E57" s="9"/>
      <c r="F57" s="9"/>
      <c r="H57" s="9"/>
      <c r="I57" s="9"/>
      <c r="K57" s="9"/>
      <c r="L57" s="9"/>
      <c r="N57" s="9"/>
    </row>
    <row r="58" spans="3:14" x14ac:dyDescent="0.3">
      <c r="C58" s="9"/>
      <c r="D58" s="9"/>
      <c r="E58" s="9"/>
      <c r="F58" s="9"/>
      <c r="H58" s="9"/>
      <c r="I58" s="9"/>
      <c r="K58" s="9"/>
      <c r="L58" s="9"/>
      <c r="N58" s="9"/>
    </row>
    <row r="59" spans="3:14" x14ac:dyDescent="0.3">
      <c r="C59" s="9"/>
      <c r="D59" s="9"/>
      <c r="E59" s="9"/>
      <c r="F59" s="9"/>
      <c r="H59" s="9"/>
      <c r="I59" s="9"/>
      <c r="K59" s="9"/>
      <c r="L59" s="9"/>
      <c r="N59" s="9"/>
    </row>
    <row r="60" spans="3:14" x14ac:dyDescent="0.3">
      <c r="C60" s="9"/>
      <c r="D60" s="9"/>
      <c r="E60" s="9"/>
      <c r="F60" s="9"/>
      <c r="H60" s="9"/>
      <c r="I60" s="9"/>
      <c r="K60" s="9"/>
      <c r="L60" s="9"/>
      <c r="N60" s="9"/>
    </row>
    <row r="61" spans="3:14" x14ac:dyDescent="0.3">
      <c r="C61" s="9"/>
      <c r="D61" s="9"/>
      <c r="E61" s="9"/>
      <c r="F61" s="9"/>
      <c r="H61" s="9"/>
      <c r="I61" s="9"/>
      <c r="K61" s="9"/>
      <c r="L61" s="9"/>
      <c r="N61" s="9"/>
    </row>
    <row r="62" spans="3:14" x14ac:dyDescent="0.3">
      <c r="C62" s="9"/>
      <c r="D62" s="9"/>
      <c r="E62" s="9"/>
      <c r="F62" s="9"/>
      <c r="H62" s="9"/>
      <c r="I62" s="9"/>
      <c r="K62" s="9"/>
      <c r="L62" s="9"/>
      <c r="N62" s="9"/>
    </row>
    <row r="63" spans="3:14" x14ac:dyDescent="0.3">
      <c r="C63" s="9"/>
      <c r="D63" s="9"/>
      <c r="E63" s="9"/>
      <c r="F63" s="9"/>
      <c r="H63" s="9"/>
      <c r="I63" s="9"/>
      <c r="K63" s="9"/>
      <c r="L63" s="9"/>
      <c r="N63" s="9"/>
    </row>
    <row r="64" spans="3:14" x14ac:dyDescent="0.3">
      <c r="C64" s="9"/>
      <c r="D64" s="9"/>
      <c r="E64" s="9"/>
      <c r="F64" s="9"/>
      <c r="H64" s="9"/>
      <c r="I64" s="9"/>
      <c r="K64" s="9"/>
      <c r="L64" s="9"/>
      <c r="N64" s="9"/>
    </row>
    <row r="65" spans="3:14" x14ac:dyDescent="0.3">
      <c r="C65" s="9"/>
      <c r="D65" s="9"/>
      <c r="E65" s="9"/>
      <c r="F65" s="9"/>
      <c r="H65" s="9"/>
      <c r="I65" s="9"/>
      <c r="K65" s="9"/>
      <c r="L65" s="9"/>
      <c r="N65" s="9"/>
    </row>
    <row r="66" spans="3:14" x14ac:dyDescent="0.3">
      <c r="C66" s="9"/>
      <c r="D66" s="9"/>
      <c r="E66" s="9"/>
      <c r="F66" s="9"/>
      <c r="H66" s="9"/>
      <c r="I66" s="9"/>
      <c r="K66" s="9"/>
      <c r="L66" s="9"/>
      <c r="N66" s="9"/>
    </row>
    <row r="67" spans="3:14" x14ac:dyDescent="0.3">
      <c r="C67" s="9"/>
      <c r="D67" s="9"/>
      <c r="E67" s="9"/>
      <c r="F67" s="9"/>
      <c r="H67" s="9"/>
      <c r="I67" s="9"/>
      <c r="K67" s="9"/>
      <c r="L67" s="9"/>
      <c r="N67" s="9"/>
    </row>
    <row r="68" spans="3:14" x14ac:dyDescent="0.3">
      <c r="C68" s="9"/>
      <c r="D68" s="9"/>
      <c r="E68" s="9"/>
      <c r="F68" s="9"/>
      <c r="H68" s="9"/>
      <c r="I68" s="9"/>
      <c r="K68" s="9"/>
      <c r="L68" s="9"/>
      <c r="N68" s="9"/>
    </row>
    <row r="69" spans="3:14" x14ac:dyDescent="0.3">
      <c r="C69" s="9"/>
      <c r="D69" s="9"/>
      <c r="E69" s="9"/>
      <c r="F69" s="9"/>
      <c r="H69" s="9"/>
      <c r="I69" s="9"/>
      <c r="K69" s="9"/>
      <c r="L69" s="9"/>
      <c r="N69" s="9"/>
    </row>
    <row r="70" spans="3:14" x14ac:dyDescent="0.3">
      <c r="C70" s="9"/>
      <c r="D70" s="9"/>
      <c r="E70" s="9"/>
      <c r="F70" s="9"/>
      <c r="H70" s="9"/>
      <c r="I70" s="9"/>
      <c r="K70" s="9"/>
      <c r="L70" s="9"/>
      <c r="N70" s="9"/>
    </row>
    <row r="71" spans="3:14" x14ac:dyDescent="0.3">
      <c r="C71" s="9"/>
      <c r="D71" s="9"/>
      <c r="E71" s="9"/>
      <c r="F71" s="9"/>
      <c r="H71" s="9"/>
      <c r="I71" s="9"/>
      <c r="K71" s="9"/>
      <c r="L71" s="9"/>
      <c r="N71" s="9"/>
    </row>
    <row r="72" spans="3:14" x14ac:dyDescent="0.3">
      <c r="C72" s="9"/>
      <c r="D72" s="9"/>
      <c r="E72" s="9"/>
      <c r="F72" s="9"/>
      <c r="H72" s="9"/>
      <c r="I72" s="9"/>
      <c r="K72" s="9"/>
      <c r="L72" s="9"/>
      <c r="N72" s="9"/>
    </row>
    <row r="73" spans="3:14" x14ac:dyDescent="0.3">
      <c r="C73" s="9"/>
      <c r="D73" s="9"/>
      <c r="E73" s="9"/>
      <c r="F73" s="9"/>
      <c r="H73" s="9"/>
      <c r="I73" s="9"/>
      <c r="K73" s="9"/>
      <c r="L73" s="9"/>
      <c r="N73" s="9"/>
    </row>
    <row r="74" spans="3:14" x14ac:dyDescent="0.3">
      <c r="C74" s="9"/>
      <c r="D74" s="9"/>
      <c r="E74" s="9"/>
      <c r="F74" s="9"/>
      <c r="H74" s="9"/>
      <c r="I74" s="9"/>
      <c r="K74" s="9"/>
      <c r="L74" s="9"/>
      <c r="N74" s="9"/>
    </row>
    <row r="75" spans="3:14" x14ac:dyDescent="0.3">
      <c r="C75" s="9"/>
      <c r="D75" s="9"/>
      <c r="E75" s="9"/>
      <c r="F75" s="9"/>
      <c r="H75" s="9"/>
      <c r="I75" s="9"/>
      <c r="K75" s="9"/>
      <c r="L75" s="9"/>
      <c r="N75" s="9"/>
    </row>
    <row r="76" spans="3:14" x14ac:dyDescent="0.3">
      <c r="C76" s="9"/>
      <c r="D76" s="9"/>
      <c r="E76" s="9"/>
      <c r="F76" s="9"/>
      <c r="H76" s="9"/>
      <c r="I76" s="9"/>
      <c r="K76" s="9"/>
      <c r="L76" s="9"/>
      <c r="N76" s="9"/>
    </row>
    <row r="77" spans="3:14" x14ac:dyDescent="0.3">
      <c r="C77" s="9"/>
      <c r="D77" s="9"/>
      <c r="E77" s="9"/>
      <c r="F77" s="9"/>
      <c r="H77" s="9"/>
      <c r="I77" s="9"/>
      <c r="K77" s="9"/>
      <c r="L77" s="9"/>
      <c r="N77" s="9"/>
    </row>
    <row r="78" spans="3:14" x14ac:dyDescent="0.3">
      <c r="C78" s="9"/>
      <c r="D78" s="9"/>
      <c r="E78" s="9"/>
      <c r="F78" s="9"/>
      <c r="H78" s="9"/>
      <c r="I78" s="9"/>
      <c r="K78" s="9"/>
      <c r="L78" s="9"/>
      <c r="N78" s="9"/>
    </row>
    <row r="79" spans="3:14" x14ac:dyDescent="0.3">
      <c r="C79" s="9"/>
      <c r="D79" s="9"/>
      <c r="E79" s="9"/>
      <c r="F79" s="9"/>
      <c r="H79" s="9"/>
      <c r="I79" s="9"/>
      <c r="K79" s="9"/>
      <c r="L79" s="9"/>
      <c r="N79" s="9"/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2011 Comparison</vt:lpstr>
      <vt:lpstr>Rate and Bill Data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2011-10-13T20:29:26Z</cp:lastPrinted>
  <dcterms:created xsi:type="dcterms:W3CDTF">2011-10-13T14:36:58Z</dcterms:created>
  <dcterms:modified xsi:type="dcterms:W3CDTF">2011-10-14T19:50:24Z</dcterms:modified>
</cp:coreProperties>
</file>