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270" yWindow="65521" windowWidth="9765" windowHeight="7845" firstSheet="2" activeTab="3"/>
  </bookViews>
  <sheets>
    <sheet name="App 1 - Continuity Schedule" sheetId="1" r:id="rId1"/>
    <sheet name="App28 -PILS Rev Mar02 to Feb 04" sheetId="2" r:id="rId2"/>
    <sheet name="App29 - PILS Rev Mar04 to Feb05" sheetId="3" r:id="rId3"/>
    <sheet name="App30 -PILS Rev Mar 05 to Apr06" sheetId="4" r:id="rId4"/>
    <sheet name="PILS Entitlement Summary" sheetId="5" state="hidden" r:id="rId5"/>
    <sheet name="Rate Derivation" sheetId="6" state="hidden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_xlnm.Print_Area" localSheetId="0">'App 1 - Continuity Schedule'!$A$1:$L$208</definedName>
    <definedName name="_xlnm.Print_Titles" localSheetId="0">'App 1 - Continuity Schedule'!$1:$2</definedName>
  </definedNames>
  <calcPr fullCalcOnLoad="1"/>
</workbook>
</file>

<file path=xl/comments1.xml><?xml version="1.0" encoding="utf-8"?>
<comments xmlns="http://schemas.openxmlformats.org/spreadsheetml/2006/main">
  <authors>
    <author>IMBSI</author>
  </authors>
  <commentList>
    <comment ref="B7" authorId="0">
      <text>
        <r>
          <rPr>
            <b/>
            <sz val="9"/>
            <rFont val="Tahoma"/>
            <family val="2"/>
          </rPr>
          <t>IMBSI:</t>
        </r>
        <r>
          <rPr>
            <sz val="9"/>
            <rFont val="Tahoma"/>
            <family val="2"/>
          </rPr>
          <t xml:space="preserve">
PILS approved in 2002 RAM for Q4 2001</t>
        </r>
      </text>
    </comment>
    <comment ref="B16" authorId="0">
      <text>
        <r>
          <rPr>
            <b/>
            <sz val="9"/>
            <rFont val="Tahoma"/>
            <family val="2"/>
          </rPr>
          <t>IMBSI:</t>
        </r>
        <r>
          <rPr>
            <sz val="9"/>
            <rFont val="Tahoma"/>
            <family val="2"/>
          </rPr>
          <t xml:space="preserve">
PILS Approved in 2002 RAM for 2002</t>
        </r>
      </text>
    </comment>
    <comment ref="B34" authorId="0">
      <text>
        <r>
          <rPr>
            <b/>
            <sz val="9"/>
            <rFont val="Tahoma"/>
            <family val="2"/>
          </rPr>
          <t>IMBSI:</t>
        </r>
        <r>
          <rPr>
            <sz val="9"/>
            <rFont val="Tahoma"/>
            <family val="2"/>
          </rPr>
          <t xml:space="preserve">
Q4 2001 + 2002 PILS as per 2002 RAM due to rate freeze</t>
        </r>
      </text>
    </comment>
    <comment ref="B54" authorId="0">
      <text>
        <r>
          <rPr>
            <b/>
            <sz val="9"/>
            <rFont val="Tahoma"/>
            <family val="2"/>
          </rPr>
          <t>IMBSI:</t>
        </r>
        <r>
          <rPr>
            <sz val="9"/>
            <rFont val="Tahoma"/>
            <family val="2"/>
          </rPr>
          <t xml:space="preserve">
2002 PILS as per 2002 RAM until rates set for April 2004
</t>
        </r>
      </text>
    </comment>
    <comment ref="B72" authorId="0">
      <text>
        <r>
          <rPr>
            <b/>
            <sz val="9"/>
            <rFont val="Tahoma"/>
            <family val="2"/>
          </rPr>
          <t>IMBSI:</t>
        </r>
        <r>
          <rPr>
            <sz val="9"/>
            <rFont val="Tahoma"/>
            <family val="2"/>
          </rPr>
          <t xml:space="preserve">
2005 PILS as approved in 2005 RAM, in effect for 13 months until April 30, 2006
</t>
        </r>
      </text>
    </comment>
  </commentList>
</comments>
</file>

<file path=xl/sharedStrings.xml><?xml version="1.0" encoding="utf-8"?>
<sst xmlns="http://schemas.openxmlformats.org/spreadsheetml/2006/main" count="537" uniqueCount="117">
  <si>
    <t>Year:</t>
  </si>
  <si>
    <t>Q4 2001</t>
  </si>
  <si>
    <t>Approved PILS Entitlement</t>
  </si>
  <si>
    <t>PILS Revenue</t>
  </si>
  <si>
    <t>Monthly</t>
  </si>
  <si>
    <t>Total Variance</t>
  </si>
  <si>
    <t>Approved Interest Rate</t>
  </si>
  <si>
    <t>January</t>
  </si>
  <si>
    <t>February</t>
  </si>
  <si>
    <t>March</t>
  </si>
  <si>
    <t>October</t>
  </si>
  <si>
    <t>November</t>
  </si>
  <si>
    <t>December</t>
  </si>
  <si>
    <t>Total</t>
  </si>
  <si>
    <t>Variance (neg. = payable)</t>
  </si>
  <si>
    <t>Interest Improvement (neg = payable)</t>
  </si>
  <si>
    <t>April</t>
  </si>
  <si>
    <t>May</t>
  </si>
  <si>
    <t>June</t>
  </si>
  <si>
    <t>July</t>
  </si>
  <si>
    <t>August</t>
  </si>
  <si>
    <t>September</t>
  </si>
  <si>
    <t>PILS Entitlement Amount</t>
  </si>
  <si>
    <t>Comments</t>
  </si>
  <si>
    <t>Monthly Amount</t>
  </si>
  <si>
    <t>Oct. 1, 2001</t>
  </si>
  <si>
    <t>Dec. 31, 2001</t>
  </si>
  <si>
    <t>Effective   Start Date</t>
  </si>
  <si>
    <t>Effective     End Date</t>
  </si>
  <si>
    <t>Jan. 1, 2002</t>
  </si>
  <si>
    <t>Dec. 31, 2002</t>
  </si>
  <si>
    <t>Jan. 1, 2003</t>
  </si>
  <si>
    <t>Dec. 31, 2003</t>
  </si>
  <si>
    <t>Jan. 1, 2004</t>
  </si>
  <si>
    <t>Feb. 28, 2004</t>
  </si>
  <si>
    <t>Mar. 1, 2005</t>
  </si>
  <si>
    <t>Mar. 1, 2004</t>
  </si>
  <si>
    <t>Feb. 28, 2005</t>
  </si>
  <si>
    <t>Apr. 30, 2006</t>
  </si>
  <si>
    <t>2005 Rate Year</t>
  </si>
  <si>
    <t>Effective Date</t>
  </si>
  <si>
    <t>Rate Class</t>
  </si>
  <si>
    <t>Approved Rates</t>
  </si>
  <si>
    <t>Fixed</t>
  </si>
  <si>
    <t>Variable</t>
  </si>
  <si>
    <t>PILS Portion</t>
  </si>
  <si>
    <t>Residential</t>
  </si>
  <si>
    <t>General Service &lt; 50 kW</t>
  </si>
  <si>
    <t>Sentinel Lights</t>
  </si>
  <si>
    <t>Street Lights</t>
  </si>
  <si>
    <t>Unmetered Loads</t>
  </si>
  <si>
    <t>Aug</t>
  </si>
  <si>
    <t>Sept</t>
  </si>
  <si>
    <t xml:space="preserve">Oct </t>
  </si>
  <si>
    <t>Nov</t>
  </si>
  <si>
    <t>Dec</t>
  </si>
  <si>
    <t>Jan</t>
  </si>
  <si>
    <t xml:space="preserve">Feb </t>
  </si>
  <si>
    <t xml:space="preserve">Mar </t>
  </si>
  <si>
    <t>Apr</t>
  </si>
  <si>
    <t>Calculated PILS Revenue</t>
  </si>
  <si>
    <t>2004 Rate Year</t>
  </si>
  <si>
    <t>Customer Counts</t>
  </si>
  <si>
    <t>2002 Rate Year</t>
  </si>
  <si>
    <t>Mar. 1, 2002</t>
  </si>
  <si>
    <t>Q4 2001 PILS Portion</t>
  </si>
  <si>
    <t>2002 PILS Portion</t>
  </si>
  <si>
    <t>Conclusion Date</t>
  </si>
  <si>
    <t>Billing Determinants</t>
  </si>
  <si>
    <t>Cumulative</t>
  </si>
  <si>
    <t>SIMPILS True-Up Adjustments    (neg = CR)</t>
  </si>
  <si>
    <t>Continuity Schedule</t>
  </si>
  <si>
    <t>Year</t>
  </si>
  <si>
    <t>Q4 2001 Entitlement / 3 months</t>
  </si>
  <si>
    <t>2002 Entitlement / 12 months</t>
  </si>
  <si>
    <t>(Q4 2001 + 2002 Entitlements) / 12 months</t>
  </si>
  <si>
    <t xml:space="preserve">2002 Entitlement / 12 months </t>
  </si>
  <si>
    <t>2004 Entitlement / 12 months</t>
  </si>
  <si>
    <t>2005 Entitlement / 12 months</t>
  </si>
  <si>
    <t>References</t>
  </si>
  <si>
    <t>Rate Model</t>
  </si>
  <si>
    <t>PILS Model</t>
  </si>
  <si>
    <t>Decision</t>
  </si>
  <si>
    <t>Appendix 2</t>
  </si>
  <si>
    <t>Appendix 3</t>
  </si>
  <si>
    <t>Appendix 5</t>
  </si>
  <si>
    <t>Appendix 4</t>
  </si>
  <si>
    <t>Appendices 3&amp;4</t>
  </si>
  <si>
    <t>Appendix 6</t>
  </si>
  <si>
    <t>Appendix 7</t>
  </si>
  <si>
    <t>Appendix 9</t>
  </si>
  <si>
    <t>Appendix 10</t>
  </si>
  <si>
    <t>Appendix 11</t>
  </si>
  <si>
    <t>Feb. 29, 2004</t>
  </si>
  <si>
    <t>Customer Class Allocation</t>
  </si>
  <si>
    <t>2012    Proposed DRR</t>
  </si>
  <si>
    <t>Rate Rider Calculations</t>
  </si>
  <si>
    <t>Allocated 1562 Value</t>
  </si>
  <si>
    <t>Recovery Period (years)</t>
  </si>
  <si>
    <t>Annual Recovery Amount</t>
  </si>
  <si>
    <t>Proposed Rate Rider</t>
  </si>
  <si>
    <t>per kWh</t>
  </si>
  <si>
    <t>per kW</t>
  </si>
  <si>
    <t>2012 Proposed    Billing Determinant (kWh / kW)</t>
  </si>
  <si>
    <t>Allocation %</t>
  </si>
  <si>
    <t>Geneal Service &gt; 50 kW - TOU</t>
  </si>
  <si>
    <t>General Service &gt; 50 kW - Non-TOU</t>
  </si>
  <si>
    <t>March 1, 2004</t>
  </si>
  <si>
    <t>July 1, 2004</t>
  </si>
  <si>
    <t xml:space="preserve"> (inlcudes unmetered loads)</t>
  </si>
  <si>
    <t>General Service 50 to 999 kW</t>
  </si>
  <si>
    <t>General Service 1,000 to 4,999 kW</t>
  </si>
  <si>
    <t>Large Use</t>
  </si>
  <si>
    <t xml:space="preserve">Oshawa PUC Networks Inc. - 1562 Deferred PILS </t>
  </si>
  <si>
    <t>Note: Oshawa did not have any LCT included in approved PILS entitlement, therefore no adjustment to revenue required.</t>
  </si>
  <si>
    <t>Allocated 1562 Disposition Value                         (including interest to Dec. 31, 2011)</t>
  </si>
  <si>
    <t>Appendix 8A &amp; 8B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</si>
</sst>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.0000_-;\-&quot;$&quot;* #,##0.0000_-;_-&quot;$&quot;* &quot;-&quot;??_-;_-@_-"/>
    <numFmt numFmtId="165" formatCode="_-* #,##0_-;\-* #,##0_-;_-* &quot;-&quot;??_-;_-@_-"/>
    <numFmt numFmtId="166" formatCode="#,##0;[Red]\(#,##0\)"/>
    <numFmt numFmtId="167" formatCode="_-&quot;$&quot;* #,##0_-;\-&quot;$&quot;* #,##0_-;_-&quot;$&quot;* &quot;-&quot;??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Calibri"/>
      <family val="2"/>
    </font>
    <font>
      <b/>
      <sz val="11"/>
      <color indexed="60"/>
      <name val="Calibri"/>
      <family val="2"/>
    </font>
    <font>
      <b/>
      <sz val="22"/>
      <color indexed="8"/>
      <name val="Calibri"/>
      <family val="2"/>
    </font>
    <font>
      <b/>
      <sz val="14"/>
      <color indexed="9"/>
      <name val="Calibri"/>
      <family val="2"/>
    </font>
    <font>
      <b/>
      <sz val="14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rgb="FFC00000"/>
      <name val="Calibri"/>
      <family val="2"/>
    </font>
    <font>
      <b/>
      <sz val="22"/>
      <color theme="1"/>
      <name val="Calibri"/>
      <family val="2"/>
    </font>
    <font>
      <b/>
      <sz val="14"/>
      <color theme="0"/>
      <name val="Calibri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008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2" fillId="0" borderId="0" xfId="0" applyFont="1" applyAlignment="1">
      <alignment/>
    </xf>
    <xf numFmtId="0" fontId="42" fillId="0" borderId="0" xfId="0" applyFont="1" applyAlignment="1">
      <alignment horizontal="center"/>
    </xf>
    <xf numFmtId="10" fontId="0" fillId="33" borderId="0" xfId="59" applyNumberFormat="1" applyFont="1" applyFill="1" applyAlignment="1">
      <alignment/>
    </xf>
    <xf numFmtId="0" fontId="44" fillId="0" borderId="0" xfId="0" applyFont="1" applyAlignment="1">
      <alignment/>
    </xf>
    <xf numFmtId="44" fontId="0" fillId="33" borderId="0" xfId="45" applyFont="1" applyFill="1" applyAlignment="1">
      <alignment/>
    </xf>
    <xf numFmtId="44" fontId="0" fillId="33" borderId="10" xfId="45" applyFont="1" applyFill="1" applyBorder="1" applyAlignment="1">
      <alignment/>
    </xf>
    <xf numFmtId="44" fontId="0" fillId="0" borderId="0" xfId="45" applyFont="1" applyAlignment="1">
      <alignment/>
    </xf>
    <xf numFmtId="44" fontId="44" fillId="0" borderId="0" xfId="45" applyFont="1" applyAlignment="1">
      <alignment/>
    </xf>
    <xf numFmtId="44" fontId="42" fillId="0" borderId="0" xfId="45" applyFont="1" applyAlignment="1">
      <alignment horizontal="center"/>
    </xf>
    <xf numFmtId="44" fontId="42" fillId="0" borderId="0" xfId="45" applyFont="1" applyAlignment="1">
      <alignment horizontal="center" wrapText="1"/>
    </xf>
    <xf numFmtId="44" fontId="0" fillId="0" borderId="0" xfId="45" applyFont="1" applyFill="1" applyAlignment="1">
      <alignment/>
    </xf>
    <xf numFmtId="44" fontId="0" fillId="0" borderId="10" xfId="45" applyFont="1" applyFill="1" applyBorder="1" applyAlignment="1">
      <alignment/>
    </xf>
    <xf numFmtId="44" fontId="0" fillId="0" borderId="10" xfId="45" applyFont="1" applyBorder="1" applyAlignment="1">
      <alignment/>
    </xf>
    <xf numFmtId="10" fontId="0" fillId="0" borderId="0" xfId="59" applyNumberFormat="1" applyFont="1" applyAlignment="1">
      <alignment/>
    </xf>
    <xf numFmtId="10" fontId="42" fillId="0" borderId="0" xfId="59" applyNumberFormat="1" applyFont="1" applyAlignment="1">
      <alignment horizontal="center" wrapText="1"/>
    </xf>
    <xf numFmtId="10" fontId="0" fillId="0" borderId="10" xfId="59" applyNumberFormat="1" applyFont="1" applyBorder="1" applyAlignment="1">
      <alignment/>
    </xf>
    <xf numFmtId="10" fontId="0" fillId="0" borderId="0" xfId="59" applyNumberFormat="1" applyFont="1" applyFill="1" applyAlignment="1">
      <alignment/>
    </xf>
    <xf numFmtId="1" fontId="44" fillId="0" borderId="0" xfId="45" applyNumberFormat="1" applyFont="1" applyAlignment="1">
      <alignment horizontal="left"/>
    </xf>
    <xf numFmtId="44" fontId="0" fillId="0" borderId="0" xfId="45" applyFont="1" applyFill="1" applyBorder="1" applyAlignment="1">
      <alignment/>
    </xf>
    <xf numFmtId="44" fontId="0" fillId="0" borderId="0" xfId="0" applyNumberFormat="1" applyAlignment="1">
      <alignment/>
    </xf>
    <xf numFmtId="0" fontId="0" fillId="0" borderId="0" xfId="0" applyAlignment="1">
      <alignment horizontal="left"/>
    </xf>
    <xf numFmtId="0" fontId="42" fillId="0" borderId="0" xfId="0" applyFont="1" applyAlignment="1">
      <alignment horizontal="center"/>
    </xf>
    <xf numFmtId="164" fontId="0" fillId="0" borderId="0" xfId="45" applyNumberFormat="1" applyFont="1" applyAlignment="1">
      <alignment/>
    </xf>
    <xf numFmtId="0" fontId="45" fillId="0" borderId="0" xfId="0" applyFont="1" applyAlignment="1">
      <alignment/>
    </xf>
    <xf numFmtId="165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165" fontId="0" fillId="0" borderId="10" xfId="0" applyNumberFormat="1" applyBorder="1" applyAlignment="1">
      <alignment/>
    </xf>
    <xf numFmtId="0" fontId="4" fillId="0" borderId="0" xfId="56">
      <alignment/>
      <protection/>
    </xf>
    <xf numFmtId="166" fontId="4" fillId="0" borderId="0" xfId="56" applyNumberFormat="1">
      <alignment/>
      <protection/>
    </xf>
    <xf numFmtId="0" fontId="4" fillId="0" borderId="0" xfId="56" applyAlignment="1">
      <alignment horizontal="center"/>
      <protection/>
    </xf>
    <xf numFmtId="165" fontId="0" fillId="0" borderId="0" xfId="0" applyNumberFormat="1" applyFill="1" applyAlignment="1">
      <alignment/>
    </xf>
    <xf numFmtId="0" fontId="0" fillId="33" borderId="0" xfId="0" applyFill="1" applyAlignment="1">
      <alignment/>
    </xf>
    <xf numFmtId="165" fontId="4" fillId="0" borderId="0" xfId="56" applyNumberFormat="1">
      <alignment/>
      <protection/>
    </xf>
    <xf numFmtId="0" fontId="0" fillId="0" borderId="0" xfId="0" applyAlignment="1" quotePrefix="1">
      <alignment horizontal="left"/>
    </xf>
    <xf numFmtId="0" fontId="31" fillId="34" borderId="0" xfId="0" applyFont="1" applyFill="1" applyAlignment="1">
      <alignment horizontal="center"/>
    </xf>
    <xf numFmtId="0" fontId="31" fillId="34" borderId="0" xfId="0" applyFont="1" applyFill="1" applyAlignment="1">
      <alignment horizontal="center" wrapText="1"/>
    </xf>
    <xf numFmtId="0" fontId="42" fillId="0" borderId="0" xfId="0" applyFont="1" applyAlignment="1">
      <alignment horizontal="center"/>
    </xf>
    <xf numFmtId="0" fontId="42" fillId="0" borderId="0" xfId="0" applyFont="1" applyAlignment="1">
      <alignment horizontal="center" wrapText="1"/>
    </xf>
    <xf numFmtId="3" fontId="0" fillId="0" borderId="0" xfId="0" applyNumberFormat="1" applyAlignment="1">
      <alignment/>
    </xf>
    <xf numFmtId="167" fontId="0" fillId="0" borderId="0" xfId="45" applyNumberFormat="1" applyFont="1" applyAlignment="1">
      <alignment/>
    </xf>
    <xf numFmtId="0" fontId="0" fillId="0" borderId="10" xfId="0" applyBorder="1" applyAlignment="1">
      <alignment/>
    </xf>
    <xf numFmtId="167" fontId="0" fillId="0" borderId="10" xfId="45" applyNumberFormat="1" applyFont="1" applyBorder="1" applyAlignment="1">
      <alignment/>
    </xf>
    <xf numFmtId="167" fontId="0" fillId="0" borderId="0" xfId="0" applyNumberFormat="1" applyAlignment="1">
      <alignment/>
    </xf>
    <xf numFmtId="167" fontId="0" fillId="0" borderId="10" xfId="0" applyNumberFormat="1" applyBorder="1" applyAlignment="1">
      <alignment/>
    </xf>
    <xf numFmtId="0" fontId="46" fillId="0" borderId="0" xfId="0" applyFont="1" applyAlignment="1">
      <alignment/>
    </xf>
    <xf numFmtId="167" fontId="42" fillId="0" borderId="0" xfId="45" applyNumberFormat="1" applyFont="1" applyAlignment="1">
      <alignment/>
    </xf>
    <xf numFmtId="10" fontId="42" fillId="0" borderId="0" xfId="0" applyNumberFormat="1" applyFont="1" applyAlignment="1">
      <alignment/>
    </xf>
    <xf numFmtId="167" fontId="42" fillId="0" borderId="0" xfId="0" applyNumberFormat="1" applyFont="1" applyAlignment="1">
      <alignment/>
    </xf>
    <xf numFmtId="3" fontId="0" fillId="0" borderId="10" xfId="0" applyNumberFormat="1" applyBorder="1" applyAlignment="1">
      <alignment/>
    </xf>
    <xf numFmtId="164" fontId="0" fillId="0" borderId="0" xfId="0" applyNumberFormat="1" applyAlignment="1">
      <alignment/>
    </xf>
    <xf numFmtId="164" fontId="0" fillId="0" borderId="10" xfId="0" applyNumberFormat="1" applyBorder="1" applyAlignment="1">
      <alignment/>
    </xf>
    <xf numFmtId="0" fontId="0" fillId="0" borderId="0" xfId="0" applyFill="1" applyAlignment="1">
      <alignment/>
    </xf>
    <xf numFmtId="0" fontId="4" fillId="0" borderId="0" xfId="56" applyFill="1">
      <alignment/>
      <protection/>
    </xf>
    <xf numFmtId="0" fontId="47" fillId="35" borderId="0" xfId="0" applyFont="1" applyFill="1" applyAlignment="1">
      <alignment/>
    </xf>
    <xf numFmtId="44" fontId="0" fillId="35" borderId="0" xfId="45" applyFont="1" applyFill="1" applyAlignment="1">
      <alignment/>
    </xf>
    <xf numFmtId="10" fontId="0" fillId="35" borderId="0" xfId="59" applyNumberFormat="1" applyFont="1" applyFill="1" applyAlignment="1">
      <alignment/>
    </xf>
    <xf numFmtId="167" fontId="0" fillId="0" borderId="0" xfId="0" applyNumberFormat="1" applyBorder="1" applyAlignment="1">
      <alignment/>
    </xf>
    <xf numFmtId="0" fontId="42" fillId="0" borderId="0" xfId="0" applyFont="1" applyAlignment="1">
      <alignment horizontal="center"/>
    </xf>
    <xf numFmtId="43" fontId="0" fillId="0" borderId="0" xfId="0" applyNumberFormat="1" applyFill="1" applyAlignment="1">
      <alignment/>
    </xf>
    <xf numFmtId="164" fontId="0" fillId="0" borderId="0" xfId="45" applyNumberFormat="1" applyFont="1" applyFill="1" applyAlignment="1">
      <alignment/>
    </xf>
    <xf numFmtId="10" fontId="0" fillId="0" borderId="0" xfId="59" applyNumberFormat="1" applyFont="1" applyBorder="1" applyAlignment="1">
      <alignment/>
    </xf>
    <xf numFmtId="44" fontId="42" fillId="0" borderId="0" xfId="45" applyFont="1" applyAlignment="1">
      <alignment horizontal="center" wrapText="1"/>
    </xf>
    <xf numFmtId="0" fontId="48" fillId="0" borderId="0" xfId="0" applyFont="1" applyAlignment="1">
      <alignment horizontal="center"/>
    </xf>
    <xf numFmtId="44" fontId="42" fillId="0" borderId="0" xfId="45" applyFont="1" applyAlignment="1">
      <alignment horizontal="center"/>
    </xf>
    <xf numFmtId="0" fontId="44" fillId="36" borderId="0" xfId="0" applyFont="1" applyFill="1" applyAlignment="1">
      <alignment horizontal="center"/>
    </xf>
    <xf numFmtId="0" fontId="42" fillId="0" borderId="0" xfId="0" applyFont="1" applyAlignment="1">
      <alignment horizontal="center"/>
    </xf>
    <xf numFmtId="0" fontId="49" fillId="37" borderId="0" xfId="0" applyFont="1" applyFill="1" applyAlignment="1">
      <alignment horizontal="center"/>
    </xf>
    <xf numFmtId="0" fontId="13" fillId="38" borderId="0" xfId="0" applyFont="1" applyFill="1" applyAlignment="1">
      <alignment horizontal="center"/>
    </xf>
    <xf numFmtId="15" fontId="0" fillId="0" borderId="0" xfId="0" applyNumberFormat="1" applyAlignment="1" quotePrefix="1">
      <alignment horizontal="center"/>
    </xf>
    <xf numFmtId="0" fontId="31" fillId="34" borderId="0" xfId="0" applyFont="1" applyFill="1" applyAlignment="1">
      <alignment horizontal="center"/>
    </xf>
    <xf numFmtId="0" fontId="31" fillId="34" borderId="0" xfId="0" applyFont="1" applyFill="1" applyAlignment="1">
      <alignment horizont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Percent 2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pmartin\LOCALS~1\Temp\Data%20Files\SIMPILS\Oshawa%20Revised%20SIMPILS%20-%202001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pmartin\LOCALS~1\Temp\Data%20Files\Rate%20Models\Files%20to%20use\2005%20Rates\Final%202005%20RAM%20for%20Rate%20Schedule%20-%20Oshawa%20PUC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gram%20Files\JetReports\JetReports.xla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pmartin\LOCALS~1\Temp\Data%20Files\SIMPILS\Oshawa%20Revised%20SIMPILS%20-%20200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pmartin\LOCALS~1\Temp\Data%20Files\SIMPILS\Oshawa%20Revised%20SIMPILS%20-%20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pmartin\LOCALS~1\Temp\Data%20Files\SIMPILS\Oshawa%20Revised%20SIMPILS%20-%2020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pmartin\LOCALS~1\Temp\Data%20Files\SIMPILS\Oshawa%20Revised%20SIMPILS%20-%202005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pmartin\LOCALS~1\Temp\Data%20Files\billing%20stats%20and%20revenues\customer%20counts%20and%20billing%20stats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pmartin\LOCALS~1\Temp\Data%20Files\billing%20stats%20and%20revenues\Load%20Forecast%20for%202012%20Cost%20of%20Service%20(as%20submitted%20May%202011)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pmartin\LOCALS~1\Temp\Data%20Files\billing%20stats%20and%20revenues\KW%20&amp;%20KWH%20Billing%20Data.xlsx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pmartin\LOCALS~1\Temp\Data%20Files\Rate%20Models\Files%20to%20use\2004%20Rates\Oshawa_2004rateadjustmentmodel_1501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GINFO"/>
      <sheetName val="TAXCALC"/>
      <sheetName val="TAXREC"/>
      <sheetName val="Tax Reserves"/>
      <sheetName val="TAXREC 2"/>
      <sheetName val="Tax Rates"/>
      <sheetName val="Checklist"/>
      <sheetName val="Background Questionnaire"/>
      <sheetName val="PILs Variance Analysis"/>
    </sheetNames>
    <sheetDataSet>
      <sheetData sheetId="1">
        <row r="183">
          <cell r="I183">
            <v>48923.93652892562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Info Sheet"/>
      <sheetName val="1. 2002 Base Rate Schedule"/>
      <sheetName val="2. Adding Final 3rd MARR"/>
      <sheetName val="3. 2005 Base Rate Schedule"/>
      <sheetName val="4. 2003 Data &amp; 2005 PILs"/>
      <sheetName val="5. 2005 Rate Sch. with PILs"/>
      <sheetName val="6. Dec. 31, 2003 Reg. Assets"/>
      <sheetName val="7. 2003 Data &amp; add RSVA"/>
      <sheetName val="8. 2003 Data &amp; Non-RSVA"/>
      <sheetName val="9. 2005 Rate Sch. Reg. Assets"/>
      <sheetName val="10. Rate Rider Calculations"/>
      <sheetName val="11. 2005 Final Rate Schedule "/>
      <sheetName val="12. Current Rates"/>
      <sheetName val="13. Bill Impact"/>
    </sheetNames>
    <sheetDataSet>
      <sheetData sheetId="4">
        <row r="14">
          <cell r="G14">
            <v>2327131</v>
          </cell>
        </row>
        <row r="50">
          <cell r="B50">
            <v>0.0025507954332297618</v>
          </cell>
        </row>
        <row r="67">
          <cell r="B67">
            <v>0.002424429993538352</v>
          </cell>
        </row>
        <row r="84">
          <cell r="B84">
            <v>0.5875211975948365</v>
          </cell>
        </row>
        <row r="101">
          <cell r="B101">
            <v>0.680647759461161</v>
          </cell>
        </row>
        <row r="135">
          <cell r="B135">
            <v>0.6381656546329125</v>
          </cell>
        </row>
        <row r="152">
          <cell r="B152">
            <v>0</v>
          </cell>
        </row>
        <row r="169">
          <cell r="B169">
            <v>1.3865062839837647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GINFO"/>
      <sheetName val="TAXCALC"/>
      <sheetName val="TAXREC"/>
      <sheetName val="Tax Reserves"/>
      <sheetName val="TAXREC 2"/>
      <sheetName val="TAXREC 3 No True-up"/>
      <sheetName val="Tax Rates"/>
      <sheetName val="PILs 1562 Calculation"/>
    </sheetNames>
    <sheetDataSet>
      <sheetData sheetId="1">
        <row r="185">
          <cell r="E185">
            <v>197747.37631999998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GINFO"/>
      <sheetName val="TAXCALC"/>
      <sheetName val="TAXREC"/>
      <sheetName val="Tax Reserves"/>
      <sheetName val="TAXREC 2"/>
      <sheetName val="TAXREC 3 No True-up"/>
      <sheetName val="Tax Rates"/>
      <sheetName val="PILs 1562 Calculation"/>
    </sheetNames>
    <sheetDataSet>
      <sheetData sheetId="1">
        <row r="185">
          <cell r="E185">
            <v>98706.10043615405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GINFO"/>
      <sheetName val="TAXCALC"/>
      <sheetName val="TAXREC"/>
      <sheetName val="Tax Reserves"/>
      <sheetName val="TAXREC 2"/>
      <sheetName val="TAXREC 3 No True-up"/>
      <sheetName val="Tax Rates"/>
      <sheetName val="PILs 1562 Calculation"/>
    </sheetNames>
    <sheetDataSet>
      <sheetData sheetId="1">
        <row r="185">
          <cell r="E185">
            <v>-139653.02823703224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EGINFO"/>
      <sheetName val="TAXCALC"/>
      <sheetName val="TAXREC"/>
      <sheetName val="Tax Reserves"/>
      <sheetName val="TAXREC 2"/>
      <sheetName val="TAXREC 3 No True-up"/>
      <sheetName val="Tax Rates"/>
      <sheetName val="PILs 1562 Calculation"/>
    </sheetNames>
    <sheetDataSet>
      <sheetData sheetId="1">
        <row r="185">
          <cell r="E185">
            <v>123171.4227692308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onsolidated Data"/>
    </sheetNames>
    <sheetDataSet>
      <sheetData sheetId="0">
        <row r="16">
          <cell r="AD16">
            <v>42960</v>
          </cell>
          <cell r="AE16">
            <v>3701</v>
          </cell>
          <cell r="AF16">
            <v>573</v>
          </cell>
          <cell r="AI16">
            <v>5</v>
          </cell>
          <cell r="AJ16">
            <v>2</v>
          </cell>
        </row>
        <row r="17">
          <cell r="AD17">
            <v>43019.916666666664</v>
          </cell>
          <cell r="AE17">
            <v>3723.4166666666665</v>
          </cell>
          <cell r="AF17">
            <v>570.6666666666666</v>
          </cell>
          <cell r="AI17">
            <v>5</v>
          </cell>
          <cell r="AJ17">
            <v>2</v>
          </cell>
        </row>
        <row r="18">
          <cell r="AD18">
            <v>43079.83333333333</v>
          </cell>
          <cell r="AE18">
            <v>3745.833333333333</v>
          </cell>
          <cell r="AF18">
            <v>568.3333333333333</v>
          </cell>
          <cell r="AI18">
            <v>5</v>
          </cell>
          <cell r="AJ18">
            <v>2</v>
          </cell>
        </row>
        <row r="19">
          <cell r="AD19">
            <v>43139.74999999999</v>
          </cell>
          <cell r="AE19">
            <v>3768.2499999999995</v>
          </cell>
          <cell r="AF19">
            <v>565.9999999999999</v>
          </cell>
          <cell r="AI19">
            <v>5</v>
          </cell>
          <cell r="AJ19">
            <v>2</v>
          </cell>
        </row>
        <row r="20">
          <cell r="AD20">
            <v>43199.66666666666</v>
          </cell>
          <cell r="AE20">
            <v>3790.666666666666</v>
          </cell>
          <cell r="AF20">
            <v>563.6666666666665</v>
          </cell>
          <cell r="AI20">
            <v>5</v>
          </cell>
          <cell r="AJ20">
            <v>2</v>
          </cell>
        </row>
        <row r="21">
          <cell r="AD21">
            <v>43259.58333333332</v>
          </cell>
          <cell r="AE21">
            <v>3813.0833333333326</v>
          </cell>
          <cell r="AF21">
            <v>561.3333333333331</v>
          </cell>
          <cell r="AI21">
            <v>5</v>
          </cell>
          <cell r="AJ21">
            <v>2</v>
          </cell>
        </row>
        <row r="22">
          <cell r="AD22">
            <v>43319.499999999985</v>
          </cell>
          <cell r="AE22">
            <v>3835.499999999999</v>
          </cell>
          <cell r="AF22">
            <v>558.9999999999998</v>
          </cell>
          <cell r="AI22">
            <v>5</v>
          </cell>
          <cell r="AJ22">
            <v>2</v>
          </cell>
        </row>
        <row r="23">
          <cell r="AD23">
            <v>43379.41666666665</v>
          </cell>
          <cell r="AE23">
            <v>3857.9166666666656</v>
          </cell>
          <cell r="AF23">
            <v>556.6666666666664</v>
          </cell>
          <cell r="AI23">
            <v>5</v>
          </cell>
          <cell r="AJ23">
            <v>3</v>
          </cell>
        </row>
        <row r="24">
          <cell r="AD24">
            <v>43439.333333333314</v>
          </cell>
          <cell r="AE24">
            <v>3880.333333333332</v>
          </cell>
          <cell r="AF24">
            <v>554.333333333333</v>
          </cell>
          <cell r="AI24">
            <v>5</v>
          </cell>
          <cell r="AJ24">
            <v>3</v>
          </cell>
        </row>
        <row r="25">
          <cell r="AD25">
            <v>43499.24999999998</v>
          </cell>
          <cell r="AE25">
            <v>3902.7499999999986</v>
          </cell>
          <cell r="AF25">
            <v>551.9999999999997</v>
          </cell>
          <cell r="AI25">
            <v>5</v>
          </cell>
          <cell r="AJ25">
            <v>3</v>
          </cell>
        </row>
        <row r="26">
          <cell r="AD26">
            <v>43559.16666666664</v>
          </cell>
          <cell r="AE26">
            <v>3925.166666666665</v>
          </cell>
          <cell r="AF26">
            <v>549.6666666666663</v>
          </cell>
          <cell r="AI26">
            <v>5</v>
          </cell>
          <cell r="AJ26">
            <v>3</v>
          </cell>
        </row>
        <row r="27">
          <cell r="AD27">
            <v>43619.08333333331</v>
          </cell>
          <cell r="AE27">
            <v>3947.5833333333317</v>
          </cell>
          <cell r="AF27">
            <v>547.3333333333329</v>
          </cell>
          <cell r="AI27">
            <v>5</v>
          </cell>
          <cell r="AJ27">
            <v>3</v>
          </cell>
        </row>
        <row r="28">
          <cell r="AD28">
            <v>43679</v>
          </cell>
          <cell r="AE28">
            <v>3970</v>
          </cell>
          <cell r="AF28">
            <v>545</v>
          </cell>
          <cell r="AI28">
            <v>5</v>
          </cell>
          <cell r="AJ28">
            <v>3</v>
          </cell>
        </row>
        <row r="29">
          <cell r="AD29">
            <v>43701</v>
          </cell>
          <cell r="AE29">
            <v>3951</v>
          </cell>
          <cell r="AF29">
            <v>546</v>
          </cell>
          <cell r="AI29">
            <v>5</v>
          </cell>
          <cell r="AJ29">
            <v>3</v>
          </cell>
        </row>
        <row r="30">
          <cell r="AD30">
            <v>43651</v>
          </cell>
          <cell r="AE30">
            <v>3985</v>
          </cell>
          <cell r="AF30">
            <v>513</v>
          </cell>
          <cell r="AI30">
            <v>5</v>
          </cell>
          <cell r="AJ30">
            <v>3</v>
          </cell>
        </row>
        <row r="31">
          <cell r="AD31">
            <v>43792</v>
          </cell>
          <cell r="AE31">
            <v>3981</v>
          </cell>
          <cell r="AF31">
            <v>511</v>
          </cell>
          <cell r="AI31">
            <v>5</v>
          </cell>
          <cell r="AJ31">
            <v>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Purchased Power Model "/>
      <sheetName val="10 Year"/>
      <sheetName val="20 Year"/>
      <sheetName val="Chart"/>
      <sheetName val="Residential"/>
      <sheetName val="GS &lt; 50 kW"/>
      <sheetName val="GS &gt; 50 kW"/>
      <sheetName val="I2"/>
      <sheetName val="Trends"/>
      <sheetName val="Large User"/>
      <sheetName val="UOIT"/>
      <sheetName val="CDM"/>
      <sheetName val="Streetlights"/>
      <sheetName val="USL"/>
      <sheetName val="Rate Class Energy Model"/>
      <sheetName val="Rate Class Customer Model"/>
      <sheetName val="Rate Class Load Model"/>
    </sheetNames>
    <sheetDataSet>
      <sheetData sheetId="0">
        <row r="13">
          <cell r="T13">
            <v>471794336.6754735</v>
          </cell>
        </row>
        <row r="17">
          <cell r="T17">
            <v>129536601.87650205</v>
          </cell>
        </row>
        <row r="22">
          <cell r="T22">
            <v>865475.3548866902</v>
          </cell>
        </row>
        <row r="27">
          <cell r="T27">
            <v>70585</v>
          </cell>
        </row>
        <row r="32">
          <cell r="T32">
            <v>182240.5752300452</v>
          </cell>
        </row>
        <row r="35">
          <cell r="B35">
            <v>10151</v>
          </cell>
          <cell r="C35">
            <v>10373</v>
          </cell>
        </row>
        <row r="37">
          <cell r="T37">
            <v>29268.766686718773</v>
          </cell>
        </row>
        <row r="40">
          <cell r="B40">
            <v>31</v>
          </cell>
          <cell r="C40">
            <v>29</v>
          </cell>
        </row>
        <row r="42">
          <cell r="T42">
            <v>107.13129012937128</v>
          </cell>
        </row>
        <row r="46">
          <cell r="T46">
            <v>3208501.6632417804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ummaries"/>
      <sheetName val="KW 2003"/>
      <sheetName val="KW 2004"/>
      <sheetName val="KWH 1995-2009"/>
      <sheetName val="Sheet1"/>
    </sheetNames>
    <sheetDataSet>
      <sheetData sheetId="0">
        <row r="5">
          <cell r="B5">
            <v>6424111</v>
          </cell>
          <cell r="C5">
            <v>17439799.81</v>
          </cell>
          <cell r="D5">
            <v>9756182</v>
          </cell>
          <cell r="E5">
            <v>1690492.71</v>
          </cell>
          <cell r="F5">
            <v>13622490.85</v>
          </cell>
          <cell r="G5">
            <v>10263243</v>
          </cell>
          <cell r="H5">
            <v>10231534.46</v>
          </cell>
          <cell r="I5">
            <v>11612701</v>
          </cell>
          <cell r="J5">
            <v>6942486.7</v>
          </cell>
          <cell r="K5">
            <v>18158610.869999997</v>
          </cell>
          <cell r="L5">
            <v>13296444.9</v>
          </cell>
          <cell r="M5">
            <v>11109817</v>
          </cell>
          <cell r="N5">
            <v>13073004.05</v>
          </cell>
          <cell r="O5">
            <v>10903640.94</v>
          </cell>
          <cell r="P5">
            <v>11844607.33</v>
          </cell>
          <cell r="Q5">
            <v>10097268.24</v>
          </cell>
          <cell r="R5">
            <v>12108880.32</v>
          </cell>
          <cell r="S5">
            <v>11002712.55</v>
          </cell>
          <cell r="T5">
            <v>10801429.379999999</v>
          </cell>
          <cell r="U5">
            <v>10482057.49</v>
          </cell>
          <cell r="W5">
            <v>12389595</v>
          </cell>
          <cell r="X5">
            <v>11159553.24</v>
          </cell>
          <cell r="Y5">
            <v>14474066.66</v>
          </cell>
          <cell r="Z5">
            <v>10779014.54</v>
          </cell>
          <cell r="AA5">
            <v>12200717.05</v>
          </cell>
          <cell r="AB5">
            <v>9552120.5</v>
          </cell>
          <cell r="AC5">
            <v>12682460.36</v>
          </cell>
          <cell r="AD5">
            <v>15254194.29</v>
          </cell>
          <cell r="AE5">
            <v>10882228.08</v>
          </cell>
          <cell r="AF5">
            <v>10836122.01</v>
          </cell>
          <cell r="AG5">
            <v>11144325.34</v>
          </cell>
          <cell r="AH5">
            <v>10365426.96</v>
          </cell>
          <cell r="AJ5">
            <v>12101539.4</v>
          </cell>
          <cell r="AK5">
            <v>12785625.74</v>
          </cell>
          <cell r="AL5">
            <v>11521058.42</v>
          </cell>
          <cell r="AM5">
            <v>12681821.790000001</v>
          </cell>
          <cell r="AN5">
            <v>11648292.26</v>
          </cell>
          <cell r="AO5">
            <v>10976309.689999998</v>
          </cell>
          <cell r="AP5">
            <v>9734431.299999999</v>
          </cell>
          <cell r="AQ5">
            <v>13811424.04</v>
          </cell>
          <cell r="AR5">
            <v>10621631.88</v>
          </cell>
          <cell r="AS5">
            <v>11684631.96</v>
          </cell>
          <cell r="AT5">
            <v>10256317.35</v>
          </cell>
          <cell r="AU5">
            <v>11024399.36</v>
          </cell>
          <cell r="AW5">
            <v>12471129.569999998</v>
          </cell>
          <cell r="AX5">
            <v>12378051.530000001</v>
          </cell>
          <cell r="AY5">
            <v>12610184.870000001</v>
          </cell>
          <cell r="AZ5">
            <v>11451938.61</v>
          </cell>
          <cell r="BA5">
            <v>10909291.629999999</v>
          </cell>
        </row>
        <row r="10">
          <cell r="B10">
            <v>22038093</v>
          </cell>
          <cell r="C10">
            <v>54024838.6</v>
          </cell>
          <cell r="D10">
            <v>30373536</v>
          </cell>
          <cell r="E10">
            <v>19670120</v>
          </cell>
          <cell r="F10">
            <v>39006345.9</v>
          </cell>
          <cell r="G10">
            <v>45250763.6</v>
          </cell>
          <cell r="H10">
            <v>23042521.2</v>
          </cell>
          <cell r="I10">
            <v>46742090.4</v>
          </cell>
          <cell r="J10">
            <v>22979826</v>
          </cell>
          <cell r="K10">
            <v>57698733</v>
          </cell>
          <cell r="L10">
            <v>49172740</v>
          </cell>
          <cell r="M10">
            <v>34864052</v>
          </cell>
          <cell r="N10">
            <v>50786127.4</v>
          </cell>
          <cell r="O10">
            <v>31938019</v>
          </cell>
          <cell r="P10">
            <v>39944699.7</v>
          </cell>
          <cell r="Q10">
            <v>33902903</v>
          </cell>
          <cell r="R10">
            <v>39108525.1</v>
          </cell>
          <cell r="S10">
            <v>42030192</v>
          </cell>
          <cell r="T10">
            <v>28624608.8</v>
          </cell>
          <cell r="U10">
            <v>40186869</v>
          </cell>
          <cell r="W10">
            <v>37554419.6</v>
          </cell>
          <cell r="X10">
            <v>41985280</v>
          </cell>
          <cell r="Y10">
            <v>55941136.8</v>
          </cell>
          <cell r="Z10">
            <v>43979734</v>
          </cell>
          <cell r="AA10">
            <v>34020644.9</v>
          </cell>
          <cell r="AB10">
            <v>36684039</v>
          </cell>
          <cell r="AC10">
            <v>38845732.6</v>
          </cell>
          <cell r="AD10">
            <v>46901463.6</v>
          </cell>
          <cell r="AE10">
            <v>33994098.6</v>
          </cell>
          <cell r="AF10">
            <v>32619670.3</v>
          </cell>
          <cell r="AG10">
            <v>37578864.9</v>
          </cell>
          <cell r="AH10">
            <v>34208828.3</v>
          </cell>
          <cell r="AJ10">
            <v>44668867</v>
          </cell>
          <cell r="AK10">
            <v>44845666.9</v>
          </cell>
          <cell r="AL10">
            <v>46098988.4</v>
          </cell>
          <cell r="AM10">
            <v>43439251.1</v>
          </cell>
          <cell r="AN10">
            <v>39647583.3</v>
          </cell>
          <cell r="AO10">
            <v>33899267.3</v>
          </cell>
          <cell r="AP10">
            <v>33586076.2</v>
          </cell>
          <cell r="AQ10">
            <v>53042347.9</v>
          </cell>
          <cell r="AR10">
            <v>36544285.2</v>
          </cell>
          <cell r="AS10">
            <v>38295937.9</v>
          </cell>
          <cell r="AT10">
            <v>33107636.7</v>
          </cell>
          <cell r="AU10">
            <v>38766634.6</v>
          </cell>
          <cell r="AW10">
            <v>46144502</v>
          </cell>
          <cell r="AX10">
            <v>44745053.9</v>
          </cell>
          <cell r="AY10">
            <v>43110864.4</v>
          </cell>
          <cell r="AZ10">
            <v>39740330.7</v>
          </cell>
          <cell r="BA10">
            <v>36190352.9</v>
          </cell>
        </row>
        <row r="18">
          <cell r="B18">
            <v>35260.34</v>
          </cell>
          <cell r="C18">
            <v>60830.880000000005</v>
          </cell>
          <cell r="D18">
            <v>56544.659999999996</v>
          </cell>
          <cell r="E18">
            <v>4384</v>
          </cell>
          <cell r="F18">
            <v>54077.80999999999</v>
          </cell>
          <cell r="G18">
            <v>58647.020000000004</v>
          </cell>
          <cell r="H18">
            <v>63328.38</v>
          </cell>
          <cell r="I18">
            <v>62150.18</v>
          </cell>
          <cell r="J18">
            <v>69315.54</v>
          </cell>
          <cell r="K18">
            <v>69646.64</v>
          </cell>
          <cell r="L18">
            <v>68859.39</v>
          </cell>
          <cell r="M18">
            <v>64405.63000000001</v>
          </cell>
          <cell r="N18">
            <v>71690.53</v>
          </cell>
          <cell r="O18">
            <v>59185.53</v>
          </cell>
          <cell r="P18">
            <v>55554.31</v>
          </cell>
          <cell r="Q18">
            <v>63472.67</v>
          </cell>
          <cell r="R18">
            <v>59511.57000000001</v>
          </cell>
          <cell r="S18">
            <v>76665.67</v>
          </cell>
          <cell r="T18">
            <v>75215.51000000001</v>
          </cell>
          <cell r="U18">
            <v>72676.5</v>
          </cell>
          <cell r="W18">
            <v>79022.84000000001</v>
          </cell>
          <cell r="X18">
            <v>85330.62000000001</v>
          </cell>
          <cell r="Y18">
            <v>83781.20000000001</v>
          </cell>
          <cell r="Z18">
            <v>138823.95999999996</v>
          </cell>
          <cell r="AA18">
            <v>14234.410000000003</v>
          </cell>
          <cell r="AB18">
            <v>128361.23999999999</v>
          </cell>
          <cell r="AC18">
            <v>67792.92</v>
          </cell>
          <cell r="AD18">
            <v>15866.07</v>
          </cell>
          <cell r="AE18">
            <v>124299.90999999999</v>
          </cell>
          <cell r="AF18">
            <v>70721.45999999999</v>
          </cell>
          <cell r="AG18">
            <v>67390.47</v>
          </cell>
          <cell r="AH18">
            <v>81825.71999999999</v>
          </cell>
          <cell r="AJ18">
            <v>145806.56</v>
          </cell>
          <cell r="AK18">
            <v>23932.539999999997</v>
          </cell>
          <cell r="AL18">
            <v>79591.08000000002</v>
          </cell>
          <cell r="AM18">
            <v>76365.30999999998</v>
          </cell>
          <cell r="AN18">
            <v>70851.46</v>
          </cell>
          <cell r="AO18">
            <v>72496.35999999997</v>
          </cell>
          <cell r="AP18">
            <v>91740.01999999999</v>
          </cell>
          <cell r="AQ18">
            <v>73059.37</v>
          </cell>
          <cell r="AR18">
            <v>56188.939999999995</v>
          </cell>
          <cell r="AS18">
            <v>57133.969999999994</v>
          </cell>
          <cell r="AT18">
            <v>88635.55000000006</v>
          </cell>
          <cell r="AU18">
            <v>78097.97</v>
          </cell>
          <cell r="AW18">
            <v>79216.95999999999</v>
          </cell>
          <cell r="AX18">
            <v>82272.95999999999</v>
          </cell>
          <cell r="AY18">
            <v>81264.93999999999</v>
          </cell>
          <cell r="AZ18">
            <v>74209.20999999999</v>
          </cell>
          <cell r="BA18">
            <v>77240.32</v>
          </cell>
        </row>
        <row r="19">
          <cell r="B19">
            <v>0</v>
          </cell>
          <cell r="C19">
            <v>39603.08</v>
          </cell>
          <cell r="D19">
            <v>0</v>
          </cell>
          <cell r="E19">
            <v>20768.97</v>
          </cell>
          <cell r="F19">
            <v>13513.1</v>
          </cell>
          <cell r="G19">
            <v>9460.449999999999</v>
          </cell>
          <cell r="H19">
            <v>42053.79</v>
          </cell>
          <cell r="I19">
            <v>16871.87</v>
          </cell>
          <cell r="J19">
            <v>15621.48</v>
          </cell>
          <cell r="K19">
            <v>18088.7</v>
          </cell>
          <cell r="L19">
            <v>16243.550000000001</v>
          </cell>
          <cell r="M19">
            <v>2286.42</v>
          </cell>
          <cell r="N19">
            <v>25550.28</v>
          </cell>
          <cell r="O19">
            <v>28478.82</v>
          </cell>
          <cell r="P19">
            <v>21835.42</v>
          </cell>
          <cell r="Q19">
            <v>18270.629999999997</v>
          </cell>
          <cell r="R19">
            <v>25290.22</v>
          </cell>
          <cell r="S19">
            <v>9619.619999999999</v>
          </cell>
          <cell r="T19">
            <v>8607</v>
          </cell>
          <cell r="U19">
            <v>7820.22</v>
          </cell>
          <cell r="W19">
            <v>7627.99</v>
          </cell>
          <cell r="X19">
            <v>8678.960000000001</v>
          </cell>
          <cell r="Y19">
            <v>8750.19</v>
          </cell>
          <cell r="Z19">
            <v>8614.460000000001</v>
          </cell>
          <cell r="AA19">
            <v>9642.44</v>
          </cell>
          <cell r="AB19">
            <v>9981.369999999999</v>
          </cell>
          <cell r="AC19">
            <v>10698.43</v>
          </cell>
          <cell r="AD19">
            <v>15164.05</v>
          </cell>
          <cell r="AE19">
            <v>15775.810000000001</v>
          </cell>
          <cell r="AF19">
            <v>10928.68</v>
          </cell>
          <cell r="AG19">
            <v>17591.64</v>
          </cell>
          <cell r="AH19">
            <v>11759.869999999999</v>
          </cell>
          <cell r="AJ19">
            <v>11284.099999999999</v>
          </cell>
          <cell r="AK19">
            <v>11808.3</v>
          </cell>
          <cell r="AL19">
            <v>10595.02</v>
          </cell>
          <cell r="AM19">
            <v>11007.61</v>
          </cell>
          <cell r="AN19">
            <v>10284.939999999999</v>
          </cell>
          <cell r="AO19">
            <v>11127.000000000002</v>
          </cell>
          <cell r="AP19">
            <v>12848.91</v>
          </cell>
          <cell r="AQ19">
            <v>13065.170000000002</v>
          </cell>
          <cell r="AR19">
            <v>12576.43</v>
          </cell>
          <cell r="AS19">
            <v>12960.01</v>
          </cell>
          <cell r="AT19">
            <v>12468.13</v>
          </cell>
          <cell r="AU19">
            <v>12161.849999999999</v>
          </cell>
          <cell r="AW19">
            <v>12120.359999999997</v>
          </cell>
          <cell r="AX19">
            <v>14414.18</v>
          </cell>
          <cell r="AY19">
            <v>12287.01</v>
          </cell>
          <cell r="AZ19">
            <v>12802.01</v>
          </cell>
          <cell r="BA19">
            <v>14361.020000000002</v>
          </cell>
        </row>
        <row r="20">
          <cell r="B20">
            <v>0</v>
          </cell>
          <cell r="C20">
            <v>61163.45</v>
          </cell>
          <cell r="D20">
            <v>0</v>
          </cell>
          <cell r="E20">
            <v>30607.75</v>
          </cell>
          <cell r="F20">
            <v>29783.59</v>
          </cell>
          <cell r="G20">
            <v>0</v>
          </cell>
          <cell r="H20">
            <v>59288.35</v>
          </cell>
          <cell r="I20">
            <v>29226.08</v>
          </cell>
          <cell r="J20">
            <v>29210.39</v>
          </cell>
          <cell r="K20">
            <v>29389.37</v>
          </cell>
          <cell r="L20">
            <v>28853.54</v>
          </cell>
          <cell r="M20">
            <v>0</v>
          </cell>
          <cell r="N20">
            <v>58761.41</v>
          </cell>
          <cell r="O20">
            <v>29018.88</v>
          </cell>
          <cell r="P20">
            <v>29345.79</v>
          </cell>
          <cell r="Q20">
            <v>28739.07</v>
          </cell>
          <cell r="R20">
            <v>29259.49</v>
          </cell>
          <cell r="S20">
            <v>29091.2</v>
          </cell>
          <cell r="T20">
            <v>28761.42</v>
          </cell>
          <cell r="U20">
            <v>28614.59</v>
          </cell>
          <cell r="W20">
            <v>27829.16</v>
          </cell>
          <cell r="X20">
            <v>26238.24</v>
          </cell>
          <cell r="Y20">
            <v>23742.07</v>
          </cell>
          <cell r="Z20">
            <v>22251.44</v>
          </cell>
          <cell r="AA20">
            <v>21885.35</v>
          </cell>
          <cell r="AB20">
            <v>21763.75</v>
          </cell>
          <cell r="AC20">
            <v>21620.28</v>
          </cell>
          <cell r="AD20">
            <v>15590.88</v>
          </cell>
          <cell r="AE20">
            <v>15813.6</v>
          </cell>
          <cell r="AF20">
            <v>15535.8</v>
          </cell>
          <cell r="AG20">
            <v>15381.84</v>
          </cell>
          <cell r="AH20">
            <v>15478.44</v>
          </cell>
          <cell r="AJ20">
            <v>15146.41</v>
          </cell>
          <cell r="AK20">
            <v>15193.57</v>
          </cell>
          <cell r="AL20">
            <v>13686.71</v>
          </cell>
          <cell r="AM20">
            <v>13323.9</v>
          </cell>
          <cell r="AN20">
            <v>13043.29</v>
          </cell>
          <cell r="AO20">
            <v>13231.23</v>
          </cell>
          <cell r="AP20">
            <v>12463.84</v>
          </cell>
          <cell r="AQ20">
            <v>10949.86</v>
          </cell>
          <cell r="AR20">
            <v>11951.52</v>
          </cell>
          <cell r="AS20">
            <v>11949.2</v>
          </cell>
          <cell r="AT20">
            <v>11979.56</v>
          </cell>
          <cell r="AU20">
            <v>11785.92</v>
          </cell>
          <cell r="AW20">
            <v>11835.93</v>
          </cell>
          <cell r="AX20">
            <v>11422.14</v>
          </cell>
          <cell r="AY20">
            <v>12017.22</v>
          </cell>
          <cell r="AZ20">
            <v>11725.09</v>
          </cell>
          <cell r="BA20">
            <v>9888.09</v>
          </cell>
        </row>
        <row r="23">
          <cell r="C23">
            <v>1872.95</v>
          </cell>
          <cell r="D23">
            <v>0</v>
          </cell>
          <cell r="F23">
            <v>1872.95</v>
          </cell>
          <cell r="G23">
            <v>1872.95</v>
          </cell>
          <cell r="H23">
            <v>3785.81</v>
          </cell>
          <cell r="I23">
            <v>1912.86</v>
          </cell>
          <cell r="J23">
            <v>1912.86</v>
          </cell>
          <cell r="K23">
            <v>1919.67</v>
          </cell>
          <cell r="L23">
            <v>1920.19</v>
          </cell>
          <cell r="M23">
            <v>0</v>
          </cell>
          <cell r="N23">
            <v>3840.56</v>
          </cell>
          <cell r="O23">
            <v>1947.65</v>
          </cell>
          <cell r="P23">
            <v>1947.65</v>
          </cell>
          <cell r="Q23">
            <v>1947.65</v>
          </cell>
          <cell r="R23">
            <v>1947.65</v>
          </cell>
          <cell r="S23">
            <v>1947.65</v>
          </cell>
          <cell r="T23">
            <v>1947.65</v>
          </cell>
          <cell r="U23">
            <v>1947.76</v>
          </cell>
          <cell r="W23">
            <v>1947.76</v>
          </cell>
          <cell r="Z23">
            <v>1965.06</v>
          </cell>
          <cell r="AA23">
            <v>1965.06</v>
          </cell>
          <cell r="AB23">
            <v>1965.06</v>
          </cell>
          <cell r="AC23">
            <v>0</v>
          </cell>
          <cell r="AD23">
            <v>-3930.12</v>
          </cell>
          <cell r="AE23">
            <v>9825.3</v>
          </cell>
          <cell r="AF23">
            <v>1965.06</v>
          </cell>
          <cell r="AG23">
            <v>1978.39</v>
          </cell>
          <cell r="AH23">
            <v>1990.29</v>
          </cell>
          <cell r="AJ23">
            <v>1992.5</v>
          </cell>
          <cell r="AK23">
            <v>1992.5</v>
          </cell>
          <cell r="AL23">
            <v>1992.5</v>
          </cell>
          <cell r="AM23">
            <v>1997.77</v>
          </cell>
          <cell r="AN23">
            <v>1997.77</v>
          </cell>
          <cell r="AO23">
            <v>2005.29</v>
          </cell>
          <cell r="AP23">
            <v>2005.29</v>
          </cell>
          <cell r="AQ23">
            <v>2005.79</v>
          </cell>
          <cell r="AR23">
            <v>2029.74</v>
          </cell>
          <cell r="AS23">
            <v>2031.51</v>
          </cell>
          <cell r="AT23">
            <v>2031.51</v>
          </cell>
          <cell r="AU23">
            <v>2032.16</v>
          </cell>
          <cell r="AW23">
            <v>2016.44</v>
          </cell>
          <cell r="AX23">
            <v>2036.06</v>
          </cell>
          <cell r="AY23">
            <v>2037.16</v>
          </cell>
          <cell r="AZ23">
            <v>2038.85</v>
          </cell>
          <cell r="BA23">
            <v>2060.79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. Dec. 31, 2002 Reg. Assets"/>
      <sheetName val="2. 2002 Base Rate Schedule"/>
      <sheetName val="3. 2002 Data &amp; add 4 RSVAs"/>
      <sheetName val="4. 2004 Rate Sch. with 4 RSVAs"/>
      <sheetName val="5. 2002 Data &amp; Int. Reg. Assets"/>
      <sheetName val="6. 2004 Rate Sch. with Interims"/>
      <sheetName val="7. 2002 Data &amp; 2004 PILs"/>
      <sheetName val="8. 2004 Rate Sch. with PILs"/>
      <sheetName val="9. Service Charge Adj."/>
      <sheetName val="10. 2004 Rate Schedule "/>
      <sheetName val="11.Bill Impact (no commod. in.)"/>
      <sheetName val="12. Bill Impact (commod. inc.) "/>
    </sheetNames>
    <sheetDataSet>
      <sheetData sheetId="6">
        <row r="14">
          <cell r="G14">
            <v>2123753</v>
          </cell>
        </row>
        <row r="48">
          <cell r="B48">
            <v>0.002505810371479081</v>
          </cell>
        </row>
        <row r="66">
          <cell r="B66">
            <v>0.003005418794089805</v>
          </cell>
        </row>
        <row r="84">
          <cell r="B84">
            <v>0.45161918506177967</v>
          </cell>
        </row>
        <row r="102">
          <cell r="B102">
            <v>1.2906457884656752</v>
          </cell>
        </row>
        <row r="138">
          <cell r="B138">
            <v>0.4976127226449502</v>
          </cell>
        </row>
        <row r="156">
          <cell r="B156">
            <v>1.4064644652704115</v>
          </cell>
        </row>
        <row r="174">
          <cell r="B174">
            <v>1.1779645442954028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2"/>
  <sheetViews>
    <sheetView zoomScalePageLayoutView="40" workbookViewId="0" topLeftCell="A173">
      <selection activeCell="I173" sqref="I173"/>
    </sheetView>
  </sheetViews>
  <sheetFormatPr defaultColWidth="9.140625" defaultRowHeight="15"/>
  <cols>
    <col min="1" max="1" width="10.421875" style="0" bestFit="1" customWidth="1"/>
    <col min="2" max="2" width="15.00390625" style="0" customWidth="1"/>
    <col min="3" max="3" width="14.28125" style="0" bestFit="1" customWidth="1"/>
    <col min="4" max="4" width="16.57421875" style="0" customWidth="1"/>
    <col min="5" max="6" width="14.28125" style="0" bestFit="1" customWidth="1"/>
    <col min="7" max="7" width="2.57421875" style="0" customWidth="1"/>
    <col min="8" max="8" width="13.00390625" style="15" customWidth="1"/>
    <col min="9" max="9" width="12.57421875" style="0" bestFit="1" customWidth="1"/>
    <col min="10" max="10" width="14.28125" style="0" bestFit="1" customWidth="1"/>
    <col min="11" max="11" width="3.57421875" style="0" customWidth="1"/>
    <col min="12" max="12" width="15.28125" style="0" bestFit="1" customWidth="1"/>
    <col min="14" max="14" width="14.28125" style="0" bestFit="1" customWidth="1"/>
  </cols>
  <sheetData>
    <row r="1" spans="1:12" ht="28.5">
      <c r="A1" s="65" t="s">
        <v>113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</row>
    <row r="2" spans="1:12" ht="28.5">
      <c r="A2" s="65" t="s">
        <v>71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</row>
    <row r="3" ht="15"/>
    <row r="4" spans="1:12" ht="18.75">
      <c r="A4" s="5" t="s">
        <v>0</v>
      </c>
      <c r="B4" s="9" t="s">
        <v>1</v>
      </c>
      <c r="C4" s="8"/>
      <c r="D4" s="8"/>
      <c r="E4" s="8"/>
      <c r="F4" s="8"/>
      <c r="G4" s="8"/>
      <c r="I4" s="8"/>
      <c r="J4" s="8"/>
      <c r="K4" s="8"/>
      <c r="L4" s="8"/>
    </row>
    <row r="5" spans="2:13" ht="15">
      <c r="B5" s="10"/>
      <c r="C5" s="10"/>
      <c r="D5" s="64" t="s">
        <v>70</v>
      </c>
      <c r="E5" s="66" t="s">
        <v>14</v>
      </c>
      <c r="F5" s="66"/>
      <c r="G5" s="10"/>
      <c r="H5" s="66" t="s">
        <v>15</v>
      </c>
      <c r="I5" s="66"/>
      <c r="J5" s="66"/>
      <c r="K5" s="10"/>
      <c r="L5" s="64" t="s">
        <v>5</v>
      </c>
      <c r="M5" s="3"/>
    </row>
    <row r="6" spans="2:13" ht="28.5" customHeight="1">
      <c r="B6" s="11" t="s">
        <v>2</v>
      </c>
      <c r="C6" s="11" t="s">
        <v>3</v>
      </c>
      <c r="D6" s="64"/>
      <c r="E6" s="10" t="s">
        <v>4</v>
      </c>
      <c r="F6" s="10" t="s">
        <v>69</v>
      </c>
      <c r="G6" s="10"/>
      <c r="H6" s="16" t="s">
        <v>6</v>
      </c>
      <c r="I6" s="10" t="s">
        <v>4</v>
      </c>
      <c r="J6" s="10" t="s">
        <v>69</v>
      </c>
      <c r="K6" s="10"/>
      <c r="L6" s="64"/>
      <c r="M6" s="3"/>
    </row>
    <row r="7" spans="1:12" ht="15">
      <c r="A7" t="s">
        <v>10</v>
      </c>
      <c r="B7" s="6">
        <f>'PILS Entitlement Summary'!H3</f>
        <v>197479.66666666666</v>
      </c>
      <c r="C7" s="6">
        <v>0</v>
      </c>
      <c r="D7" s="8"/>
      <c r="E7" s="8">
        <f>B7-C7+D7</f>
        <v>197479.66666666666</v>
      </c>
      <c r="F7" s="8">
        <f>E7</f>
        <v>197479.66666666666</v>
      </c>
      <c r="G7" s="8"/>
      <c r="H7" s="4">
        <v>0.0725</v>
      </c>
      <c r="I7" s="8">
        <v>0</v>
      </c>
      <c r="J7" s="8">
        <f>I7</f>
        <v>0</v>
      </c>
      <c r="K7" s="8"/>
      <c r="L7" s="8">
        <f>F7+J7</f>
        <v>197479.66666666666</v>
      </c>
    </row>
    <row r="8" spans="1:12" ht="15">
      <c r="A8" t="s">
        <v>11</v>
      </c>
      <c r="B8" s="12">
        <f>B7</f>
        <v>197479.66666666666</v>
      </c>
      <c r="C8" s="6">
        <v>0</v>
      </c>
      <c r="D8" s="8"/>
      <c r="E8" s="8">
        <f>B8-C8+D8</f>
        <v>197479.66666666666</v>
      </c>
      <c r="F8" s="8">
        <f>F7+E8</f>
        <v>394959.3333333333</v>
      </c>
      <c r="G8" s="8"/>
      <c r="H8" s="15">
        <f>H7</f>
        <v>0.0725</v>
      </c>
      <c r="I8" s="8">
        <f>F7*H8/12</f>
        <v>1193.1063194444444</v>
      </c>
      <c r="J8" s="8">
        <f>I8+J7</f>
        <v>1193.1063194444444</v>
      </c>
      <c r="K8" s="8"/>
      <c r="L8" s="8">
        <f>F8+J8</f>
        <v>396152.43965277774</v>
      </c>
    </row>
    <row r="9" spans="1:12" ht="15">
      <c r="A9" t="s">
        <v>12</v>
      </c>
      <c r="B9" s="13">
        <f>B8</f>
        <v>197479.66666666666</v>
      </c>
      <c r="C9" s="7">
        <v>0</v>
      </c>
      <c r="D9" s="14"/>
      <c r="E9" s="14">
        <f>B9-C9+D9</f>
        <v>197479.66666666666</v>
      </c>
      <c r="F9" s="14">
        <f>F8+E9</f>
        <v>592439</v>
      </c>
      <c r="G9" s="14"/>
      <c r="H9" s="17">
        <f>H8</f>
        <v>0.0725</v>
      </c>
      <c r="I9" s="14">
        <f>F8*H9/12</f>
        <v>2386.2126388888887</v>
      </c>
      <c r="J9" s="14">
        <f>I9+J8</f>
        <v>3579.3189583333333</v>
      </c>
      <c r="K9" s="14"/>
      <c r="L9" s="14">
        <f>F9+J9</f>
        <v>596018.3189583333</v>
      </c>
    </row>
    <row r="10" spans="1:12" ht="15">
      <c r="A10" s="2" t="s">
        <v>13</v>
      </c>
      <c r="B10" s="8">
        <f>SUM(B7:B9)</f>
        <v>592439</v>
      </c>
      <c r="C10" s="8">
        <f>SUM(C7:C9)</f>
        <v>0</v>
      </c>
      <c r="D10" s="8">
        <f>SUM(D7:D9)</f>
        <v>0</v>
      </c>
      <c r="E10" s="8">
        <f>SUM(E7:E9)</f>
        <v>592439</v>
      </c>
      <c r="F10" s="8"/>
      <c r="G10" s="8"/>
      <c r="I10" s="8">
        <f>SUM(I7:I9)</f>
        <v>3579.3189583333333</v>
      </c>
      <c r="J10" s="8"/>
      <c r="K10" s="8"/>
      <c r="L10" s="8"/>
    </row>
    <row r="11" spans="2:12" ht="15">
      <c r="B11" s="8"/>
      <c r="C11" s="8"/>
      <c r="D11" s="8"/>
      <c r="E11" s="8"/>
      <c r="F11" s="8"/>
      <c r="G11" s="8"/>
      <c r="I11" s="8"/>
      <c r="J11" s="8"/>
      <c r="K11" s="8"/>
      <c r="L11" s="8"/>
    </row>
    <row r="12" spans="2:12" ht="15">
      <c r="B12" s="8"/>
      <c r="C12" s="8"/>
      <c r="D12" s="8"/>
      <c r="E12" s="8"/>
      <c r="F12" s="8"/>
      <c r="G12" s="8"/>
      <c r="I12" s="8"/>
      <c r="J12" s="8"/>
      <c r="K12" s="8"/>
      <c r="L12" s="8"/>
    </row>
    <row r="13" spans="1:12" ht="18.75">
      <c r="A13" s="5" t="s">
        <v>0</v>
      </c>
      <c r="B13" s="19">
        <v>2002</v>
      </c>
      <c r="C13" s="8"/>
      <c r="D13" s="8"/>
      <c r="E13" s="8"/>
      <c r="F13" s="8"/>
      <c r="G13" s="8"/>
      <c r="I13" s="8"/>
      <c r="J13" s="8"/>
      <c r="K13" s="8"/>
      <c r="L13" s="8"/>
    </row>
    <row r="14" spans="2:12" ht="15">
      <c r="B14" s="10"/>
      <c r="C14" s="10"/>
      <c r="D14" s="64" t="str">
        <f>$D$5</f>
        <v>SIMPILS True-Up Adjustments    (neg = CR)</v>
      </c>
      <c r="E14" s="66" t="s">
        <v>14</v>
      </c>
      <c r="F14" s="66"/>
      <c r="G14" s="10"/>
      <c r="H14" s="66" t="s">
        <v>15</v>
      </c>
      <c r="I14" s="66"/>
      <c r="J14" s="66"/>
      <c r="K14" s="10"/>
      <c r="L14" s="64" t="s">
        <v>5</v>
      </c>
    </row>
    <row r="15" spans="2:12" ht="45">
      <c r="B15" s="11" t="s">
        <v>2</v>
      </c>
      <c r="C15" s="11" t="s">
        <v>3</v>
      </c>
      <c r="D15" s="64"/>
      <c r="E15" s="10" t="s">
        <v>4</v>
      </c>
      <c r="F15" s="10" t="s">
        <v>69</v>
      </c>
      <c r="G15" s="10"/>
      <c r="H15" s="16" t="s">
        <v>6</v>
      </c>
      <c r="I15" s="10" t="s">
        <v>4</v>
      </c>
      <c r="J15" s="10" t="s">
        <v>69</v>
      </c>
      <c r="K15" s="10"/>
      <c r="L15" s="64"/>
    </row>
    <row r="16" spans="1:12" ht="15">
      <c r="A16" t="s">
        <v>7</v>
      </c>
      <c r="B16" s="6">
        <f>'PILS Entitlement Summary'!H4</f>
        <v>176979.41666666666</v>
      </c>
      <c r="C16" s="6">
        <v>0</v>
      </c>
      <c r="D16" s="8"/>
      <c r="E16" s="8">
        <f aca="true" t="shared" si="0" ref="E16:E27">B16-C16+D16</f>
        <v>176979.41666666666</v>
      </c>
      <c r="F16" s="8">
        <f>F9+E16</f>
        <v>769418.4166666666</v>
      </c>
      <c r="G16" s="8"/>
      <c r="H16" s="15">
        <f>H9</f>
        <v>0.0725</v>
      </c>
      <c r="I16" s="8">
        <f>H16*F9/12</f>
        <v>3579.3189583333333</v>
      </c>
      <c r="J16" s="8">
        <f>J9+I16</f>
        <v>7158.637916666667</v>
      </c>
      <c r="K16" s="8"/>
      <c r="L16" s="8">
        <f aca="true" t="shared" si="1" ref="L16:L27">F16+J16</f>
        <v>776577.0545833333</v>
      </c>
    </row>
    <row r="17" spans="1:12" ht="15">
      <c r="A17" t="s">
        <v>8</v>
      </c>
      <c r="B17" s="12">
        <f>B16</f>
        <v>176979.41666666666</v>
      </c>
      <c r="C17" s="6">
        <v>0</v>
      </c>
      <c r="D17" s="8"/>
      <c r="E17" s="8">
        <f t="shared" si="0"/>
        <v>176979.41666666666</v>
      </c>
      <c r="F17" s="8">
        <f>F16+E17</f>
        <v>946397.8333333333</v>
      </c>
      <c r="G17" s="8"/>
      <c r="H17" s="15">
        <f>H16</f>
        <v>0.0725</v>
      </c>
      <c r="I17" s="8">
        <f>H17*F16/12</f>
        <v>4648.5696006944445</v>
      </c>
      <c r="J17" s="8">
        <f>I17+J16</f>
        <v>11807.207517361112</v>
      </c>
      <c r="K17" s="8"/>
      <c r="L17" s="8">
        <f t="shared" si="1"/>
        <v>958205.0408506944</v>
      </c>
    </row>
    <row r="18" spans="1:12" ht="15">
      <c r="A18" t="s">
        <v>9</v>
      </c>
      <c r="B18" s="12">
        <f>B17</f>
        <v>176979.41666666666</v>
      </c>
      <c r="C18" s="6">
        <f>'App28 -PILS Rev Mar02 to Feb 04'!B$51</f>
        <v>93109.36093752546</v>
      </c>
      <c r="D18" s="8"/>
      <c r="E18" s="8">
        <f t="shared" si="0"/>
        <v>83870.0557291412</v>
      </c>
      <c r="F18" s="8">
        <f aca="true" t="shared" si="2" ref="F18:F27">F17+E18</f>
        <v>1030267.8890624745</v>
      </c>
      <c r="G18" s="8"/>
      <c r="H18" s="15">
        <f aca="true" t="shared" si="3" ref="H18:H27">H17</f>
        <v>0.0725</v>
      </c>
      <c r="I18" s="8">
        <f aca="true" t="shared" si="4" ref="I18:I27">H18*F17/12</f>
        <v>5717.820243055555</v>
      </c>
      <c r="J18" s="8">
        <f aca="true" t="shared" si="5" ref="J18:J27">I18+J17</f>
        <v>17525.027760416666</v>
      </c>
      <c r="K18" s="8"/>
      <c r="L18" s="8">
        <f t="shared" si="1"/>
        <v>1047792.9168228911</v>
      </c>
    </row>
    <row r="19" spans="1:12" ht="15">
      <c r="A19" t="s">
        <v>16</v>
      </c>
      <c r="B19" s="12">
        <f aca="true" t="shared" si="6" ref="B19:B27">B18</f>
        <v>176979.41666666666</v>
      </c>
      <c r="C19" s="6">
        <f>'App28 -PILS Rev Mar02 to Feb 04'!C$51</f>
        <v>178342.1624140202</v>
      </c>
      <c r="D19" s="8"/>
      <c r="E19" s="8">
        <f t="shared" si="0"/>
        <v>-1362.7457473535324</v>
      </c>
      <c r="F19" s="8">
        <f t="shared" si="2"/>
        <v>1028905.143315121</v>
      </c>
      <c r="G19" s="8"/>
      <c r="H19" s="15">
        <f t="shared" si="3"/>
        <v>0.0725</v>
      </c>
      <c r="I19" s="8">
        <f>H19*F18/12</f>
        <v>6224.535163085783</v>
      </c>
      <c r="J19" s="8">
        <f>I19+J18</f>
        <v>23749.56292350245</v>
      </c>
      <c r="K19" s="8"/>
      <c r="L19" s="8">
        <f t="shared" si="1"/>
        <v>1052654.7062386235</v>
      </c>
    </row>
    <row r="20" spans="1:12" ht="15">
      <c r="A20" t="s">
        <v>17</v>
      </c>
      <c r="B20" s="12">
        <f t="shared" si="6"/>
        <v>176979.41666666666</v>
      </c>
      <c r="C20" s="6">
        <f>'App28 -PILS Rev Mar02 to Feb 04'!D$51</f>
        <v>138542.28053176237</v>
      </c>
      <c r="D20" s="8"/>
      <c r="E20" s="8">
        <f t="shared" si="0"/>
        <v>38437.136134904285</v>
      </c>
      <c r="F20" s="8">
        <f t="shared" si="2"/>
        <v>1067342.2794500252</v>
      </c>
      <c r="G20" s="8"/>
      <c r="H20" s="15">
        <f t="shared" si="3"/>
        <v>0.0725</v>
      </c>
      <c r="I20" s="8">
        <f t="shared" si="4"/>
        <v>6216.301907528855</v>
      </c>
      <c r="J20" s="8">
        <f t="shared" si="5"/>
        <v>29965.864831031304</v>
      </c>
      <c r="K20" s="8"/>
      <c r="L20" s="8">
        <f t="shared" si="1"/>
        <v>1097308.1442810565</v>
      </c>
    </row>
    <row r="21" spans="1:12" ht="15">
      <c r="A21" t="s">
        <v>18</v>
      </c>
      <c r="B21" s="12">
        <f t="shared" si="6"/>
        <v>176979.41666666666</v>
      </c>
      <c r="C21" s="6">
        <f>'App28 -PILS Rev Mar02 to Feb 04'!E$51</f>
        <v>275851.3144853392</v>
      </c>
      <c r="D21" s="8"/>
      <c r="E21" s="8">
        <f t="shared" si="0"/>
        <v>-98871.89781867256</v>
      </c>
      <c r="F21" s="8">
        <f t="shared" si="2"/>
        <v>968470.3816313526</v>
      </c>
      <c r="G21" s="8"/>
      <c r="H21" s="15">
        <f t="shared" si="3"/>
        <v>0.0725</v>
      </c>
      <c r="I21" s="8">
        <f t="shared" si="4"/>
        <v>6448.526271677235</v>
      </c>
      <c r="J21" s="8">
        <f t="shared" si="5"/>
        <v>36414.39110270854</v>
      </c>
      <c r="K21" s="8"/>
      <c r="L21" s="8">
        <f t="shared" si="1"/>
        <v>1004884.7727340611</v>
      </c>
    </row>
    <row r="22" spans="1:12" ht="15">
      <c r="A22" t="s">
        <v>19</v>
      </c>
      <c r="B22" s="12">
        <f t="shared" si="6"/>
        <v>176979.41666666666</v>
      </c>
      <c r="C22" s="6">
        <f>'App28 -PILS Rev Mar02 to Feb 04'!F$51</f>
        <v>168890.2833117201</v>
      </c>
      <c r="D22" s="6">
        <f>'[1]TAXCALC'!$I$183</f>
        <v>48923.93652892562</v>
      </c>
      <c r="E22" s="8">
        <f t="shared" si="0"/>
        <v>57013.06988387218</v>
      </c>
      <c r="F22" s="8">
        <f t="shared" si="2"/>
        <v>1025483.4515152248</v>
      </c>
      <c r="G22" s="8"/>
      <c r="H22" s="15">
        <f t="shared" si="3"/>
        <v>0.0725</v>
      </c>
      <c r="I22" s="8">
        <f t="shared" si="4"/>
        <v>5851.175222356088</v>
      </c>
      <c r="J22" s="8">
        <f t="shared" si="5"/>
        <v>42265.56632506463</v>
      </c>
      <c r="K22" s="8"/>
      <c r="L22" s="8">
        <f t="shared" si="1"/>
        <v>1067749.0178402895</v>
      </c>
    </row>
    <row r="23" spans="1:12" ht="15">
      <c r="A23" t="s">
        <v>20</v>
      </c>
      <c r="B23" s="12">
        <f t="shared" si="6"/>
        <v>176979.41666666666</v>
      </c>
      <c r="C23" s="6">
        <f>'App28 -PILS Rev Mar02 to Feb 04'!G$51</f>
        <v>140277.27748658485</v>
      </c>
      <c r="D23" s="8"/>
      <c r="E23" s="8">
        <f t="shared" si="0"/>
        <v>36702.13918008181</v>
      </c>
      <c r="F23" s="8">
        <f t="shared" si="2"/>
        <v>1062185.5906953067</v>
      </c>
      <c r="G23" s="8"/>
      <c r="H23" s="15">
        <f t="shared" si="3"/>
        <v>0.0725</v>
      </c>
      <c r="I23" s="8">
        <f t="shared" si="4"/>
        <v>6195.629186237816</v>
      </c>
      <c r="J23" s="8">
        <f t="shared" si="5"/>
        <v>48461.195511302445</v>
      </c>
      <c r="K23" s="8"/>
      <c r="L23" s="8">
        <f t="shared" si="1"/>
        <v>1110646.786206609</v>
      </c>
    </row>
    <row r="24" spans="1:12" ht="15">
      <c r="A24" t="s">
        <v>21</v>
      </c>
      <c r="B24" s="12">
        <f t="shared" si="6"/>
        <v>176979.41666666666</v>
      </c>
      <c r="C24" s="6">
        <f>'App28 -PILS Rev Mar02 to Feb 04'!H$51</f>
        <v>209866.63650145565</v>
      </c>
      <c r="D24" s="8"/>
      <c r="E24" s="8">
        <f t="shared" si="0"/>
        <v>-32887.21983478899</v>
      </c>
      <c r="F24" s="8">
        <f t="shared" si="2"/>
        <v>1029298.3708605177</v>
      </c>
      <c r="G24" s="8"/>
      <c r="H24" s="15">
        <f t="shared" si="3"/>
        <v>0.0725</v>
      </c>
      <c r="I24" s="8">
        <f t="shared" si="4"/>
        <v>6417.371277117477</v>
      </c>
      <c r="J24" s="8">
        <f t="shared" si="5"/>
        <v>54878.56678841992</v>
      </c>
      <c r="K24" s="8"/>
      <c r="L24" s="8">
        <f t="shared" si="1"/>
        <v>1084176.9376489376</v>
      </c>
    </row>
    <row r="25" spans="1:12" ht="15">
      <c r="A25" t="s">
        <v>10</v>
      </c>
      <c r="B25" s="12">
        <f t="shared" si="6"/>
        <v>176979.41666666666</v>
      </c>
      <c r="C25" s="6">
        <f>'App28 -PILS Rev Mar02 to Feb 04'!I$51</f>
        <v>202166.23243257738</v>
      </c>
      <c r="D25" s="8"/>
      <c r="E25" s="8">
        <f t="shared" si="0"/>
        <v>-25186.815765910724</v>
      </c>
      <c r="F25" s="8">
        <f t="shared" si="2"/>
        <v>1004111.5550946069</v>
      </c>
      <c r="G25" s="8"/>
      <c r="H25" s="15">
        <f t="shared" si="3"/>
        <v>0.0725</v>
      </c>
      <c r="I25" s="8">
        <f t="shared" si="4"/>
        <v>6218.677657282294</v>
      </c>
      <c r="J25" s="8">
        <f t="shared" si="5"/>
        <v>61097.244445702214</v>
      </c>
      <c r="K25" s="8"/>
      <c r="L25" s="8">
        <f t="shared" si="1"/>
        <v>1065208.7995403092</v>
      </c>
    </row>
    <row r="26" spans="1:12" ht="15">
      <c r="A26" t="s">
        <v>11</v>
      </c>
      <c r="B26" s="12">
        <f t="shared" si="6"/>
        <v>176979.41666666666</v>
      </c>
      <c r="C26" s="6">
        <f>'App28 -PILS Rev Mar02 to Feb 04'!J$51</f>
        <v>235299.17096504234</v>
      </c>
      <c r="D26" s="8"/>
      <c r="E26" s="8">
        <f t="shared" si="0"/>
        <v>-58319.75429837569</v>
      </c>
      <c r="F26" s="8">
        <f t="shared" si="2"/>
        <v>945791.8007962313</v>
      </c>
      <c r="G26" s="8"/>
      <c r="H26" s="15">
        <f t="shared" si="3"/>
        <v>0.0725</v>
      </c>
      <c r="I26" s="8">
        <f t="shared" si="4"/>
        <v>6066.507312029917</v>
      </c>
      <c r="J26" s="8">
        <f t="shared" si="5"/>
        <v>67163.75175773213</v>
      </c>
      <c r="K26" s="8"/>
      <c r="L26" s="8">
        <f t="shared" si="1"/>
        <v>1012955.5525539634</v>
      </c>
    </row>
    <row r="27" spans="1:12" ht="15">
      <c r="A27" t="s">
        <v>12</v>
      </c>
      <c r="B27" s="13">
        <f t="shared" si="6"/>
        <v>176979.41666666666</v>
      </c>
      <c r="C27" s="7">
        <f>'App28 -PILS Rev Mar02 to Feb 04'!K$51</f>
        <v>229962.42705226003</v>
      </c>
      <c r="D27" s="14"/>
      <c r="E27" s="14">
        <f t="shared" si="0"/>
        <v>-52983.01038559337</v>
      </c>
      <c r="F27" s="14">
        <f t="shared" si="2"/>
        <v>892808.7904106379</v>
      </c>
      <c r="G27" s="14"/>
      <c r="H27" s="17">
        <f t="shared" si="3"/>
        <v>0.0725</v>
      </c>
      <c r="I27" s="14">
        <f t="shared" si="4"/>
        <v>5714.15879647723</v>
      </c>
      <c r="J27" s="14">
        <f t="shared" si="5"/>
        <v>72877.91055420936</v>
      </c>
      <c r="K27" s="14"/>
      <c r="L27" s="14">
        <f t="shared" si="1"/>
        <v>965686.7009648472</v>
      </c>
    </row>
    <row r="28" spans="1:12" ht="15">
      <c r="A28" s="2" t="s">
        <v>13</v>
      </c>
      <c r="B28" s="8">
        <f>SUM(B16:B27)</f>
        <v>2123753.0000000005</v>
      </c>
      <c r="C28" s="8">
        <f>SUM(C16:C27)</f>
        <v>1872307.1461182875</v>
      </c>
      <c r="D28" s="8">
        <f>SUM(D16:D27)</f>
        <v>48923.93652892562</v>
      </c>
      <c r="E28" s="8">
        <f>SUM(E16:E27)</f>
        <v>300369.79041063786</v>
      </c>
      <c r="F28" s="8"/>
      <c r="G28" s="8"/>
      <c r="I28" s="8">
        <f>SUM(I16:I27)</f>
        <v>69298.59159587603</v>
      </c>
      <c r="J28" s="8"/>
      <c r="K28" s="8"/>
      <c r="L28" s="8"/>
    </row>
    <row r="29" spans="2:12" ht="15">
      <c r="B29" s="8"/>
      <c r="C29" s="8"/>
      <c r="D29" s="8"/>
      <c r="E29" s="8"/>
      <c r="F29" s="8"/>
      <c r="G29" s="8"/>
      <c r="I29" s="8"/>
      <c r="J29" s="8"/>
      <c r="K29" s="8"/>
      <c r="L29" s="8"/>
    </row>
    <row r="30" spans="2:12" ht="15">
      <c r="B30" s="8"/>
      <c r="C30" s="8"/>
      <c r="D30" s="8"/>
      <c r="E30" s="8"/>
      <c r="F30" s="8"/>
      <c r="G30" s="8"/>
      <c r="I30" s="8"/>
      <c r="J30" s="8"/>
      <c r="K30" s="8"/>
      <c r="L30" s="8"/>
    </row>
    <row r="31" spans="1:12" ht="18.75">
      <c r="A31" s="5" t="s">
        <v>0</v>
      </c>
      <c r="B31" s="19">
        <v>2003</v>
      </c>
      <c r="C31" s="8"/>
      <c r="D31" s="8"/>
      <c r="E31" s="8"/>
      <c r="F31" s="8"/>
      <c r="G31" s="8"/>
      <c r="I31" s="8"/>
      <c r="J31" s="8"/>
      <c r="K31" s="8"/>
      <c r="L31" s="8"/>
    </row>
    <row r="32" spans="2:12" ht="15">
      <c r="B32" s="10"/>
      <c r="C32" s="10"/>
      <c r="D32" s="64" t="str">
        <f>$D$5</f>
        <v>SIMPILS True-Up Adjustments    (neg = CR)</v>
      </c>
      <c r="E32" s="66" t="s">
        <v>14</v>
      </c>
      <c r="F32" s="66"/>
      <c r="G32" s="10"/>
      <c r="H32" s="66" t="s">
        <v>15</v>
      </c>
      <c r="I32" s="66"/>
      <c r="J32" s="66"/>
      <c r="K32" s="10"/>
      <c r="L32" s="64" t="s">
        <v>5</v>
      </c>
    </row>
    <row r="33" spans="2:12" ht="45">
      <c r="B33" s="11" t="s">
        <v>2</v>
      </c>
      <c r="C33" s="11" t="s">
        <v>3</v>
      </c>
      <c r="D33" s="64"/>
      <c r="E33" s="10" t="s">
        <v>4</v>
      </c>
      <c r="F33" s="10" t="s">
        <v>69</v>
      </c>
      <c r="G33" s="10"/>
      <c r="H33" s="16" t="s">
        <v>6</v>
      </c>
      <c r="I33" s="10" t="s">
        <v>4</v>
      </c>
      <c r="J33" s="10" t="s">
        <v>69</v>
      </c>
      <c r="K33" s="10"/>
      <c r="L33" s="64"/>
    </row>
    <row r="34" spans="1:12" ht="15">
      <c r="A34" t="s">
        <v>7</v>
      </c>
      <c r="B34" s="6">
        <f>'PILS Entitlement Summary'!H5</f>
        <v>226349.33333333334</v>
      </c>
      <c r="C34" s="6">
        <f>'App28 -PILS Rev Mar02 to Feb 04'!L$51</f>
        <v>200134.9190064031</v>
      </c>
      <c r="D34" s="8"/>
      <c r="E34" s="8">
        <f aca="true" t="shared" si="7" ref="E34:E45">B34-C34+D34</f>
        <v>26214.414326930244</v>
      </c>
      <c r="F34" s="8">
        <f>F27+E34</f>
        <v>919023.204737568</v>
      </c>
      <c r="G34" s="8"/>
      <c r="H34" s="15">
        <f>H27</f>
        <v>0.0725</v>
      </c>
      <c r="I34" s="8">
        <f>H34*F27/12</f>
        <v>5394.053108730936</v>
      </c>
      <c r="J34" s="8">
        <f>J27+I34</f>
        <v>78271.9636629403</v>
      </c>
      <c r="K34" s="8"/>
      <c r="L34" s="8">
        <f aca="true" t="shared" si="8" ref="L34:L45">F34+J34</f>
        <v>997295.1684005084</v>
      </c>
    </row>
    <row r="35" spans="1:12" ht="15">
      <c r="A35" t="s">
        <v>8</v>
      </c>
      <c r="B35" s="12">
        <f>B34</f>
        <v>226349.33333333334</v>
      </c>
      <c r="C35" s="6">
        <f>'App28 -PILS Rev Mar02 to Feb 04'!M$51</f>
        <v>256239.02398825795</v>
      </c>
      <c r="D35" s="8"/>
      <c r="E35" s="8">
        <f t="shared" si="7"/>
        <v>-29889.690654924605</v>
      </c>
      <c r="F35" s="8">
        <f>F34+E35</f>
        <v>889133.5140826434</v>
      </c>
      <c r="G35" s="8"/>
      <c r="H35" s="15">
        <f>H34</f>
        <v>0.0725</v>
      </c>
      <c r="I35" s="8">
        <f>H35*F34/12</f>
        <v>5552.431861956139</v>
      </c>
      <c r="J35" s="8">
        <f>I35+J34</f>
        <v>83824.39552489643</v>
      </c>
      <c r="K35" s="8"/>
      <c r="L35" s="8">
        <f t="shared" si="8"/>
        <v>972957.9096075399</v>
      </c>
    </row>
    <row r="36" spans="1:12" ht="15">
      <c r="A36" t="s">
        <v>9</v>
      </c>
      <c r="B36" s="12">
        <f aca="true" t="shared" si="9" ref="B36:B45">B35</f>
        <v>226349.33333333334</v>
      </c>
      <c r="C36" s="6">
        <f>'App28 -PILS Rev Mar02 to Feb 04'!N$51</f>
        <v>239775.55065989512</v>
      </c>
      <c r="D36" s="8"/>
      <c r="E36" s="8">
        <f t="shared" si="7"/>
        <v>-13426.217326561775</v>
      </c>
      <c r="F36" s="8">
        <f aca="true" t="shared" si="10" ref="F36:F45">F35+E36</f>
        <v>875707.2967560816</v>
      </c>
      <c r="G36" s="8"/>
      <c r="H36" s="15">
        <f aca="true" t="shared" si="11" ref="H36:H45">H35</f>
        <v>0.0725</v>
      </c>
      <c r="I36" s="8">
        <f>H36*F35/12</f>
        <v>5371.848314249303</v>
      </c>
      <c r="J36" s="8">
        <f>I36+J35</f>
        <v>89196.24383914574</v>
      </c>
      <c r="K36" s="8"/>
      <c r="L36" s="8">
        <f t="shared" si="8"/>
        <v>964903.5405952274</v>
      </c>
    </row>
    <row r="37" spans="1:12" ht="15">
      <c r="A37" t="s">
        <v>16</v>
      </c>
      <c r="B37" s="12">
        <f t="shared" si="9"/>
        <v>226349.33333333334</v>
      </c>
      <c r="C37" s="6">
        <f>'App28 -PILS Rev Mar02 to Feb 04'!O$51</f>
        <v>185414.59691153342</v>
      </c>
      <c r="D37" s="8"/>
      <c r="E37" s="8">
        <f t="shared" si="7"/>
        <v>40934.73642179993</v>
      </c>
      <c r="F37" s="8">
        <f t="shared" si="10"/>
        <v>916642.0331778815</v>
      </c>
      <c r="G37" s="8"/>
      <c r="H37" s="15">
        <f t="shared" si="11"/>
        <v>0.0725</v>
      </c>
      <c r="I37" s="8">
        <f>H37*F36/12</f>
        <v>5290.731584567992</v>
      </c>
      <c r="J37" s="8">
        <f>I37+J36</f>
        <v>94486.97542371374</v>
      </c>
      <c r="K37" s="8"/>
      <c r="L37" s="8">
        <f t="shared" si="8"/>
        <v>1011129.0086015952</v>
      </c>
    </row>
    <row r="38" spans="1:12" ht="15">
      <c r="A38" t="s">
        <v>17</v>
      </c>
      <c r="B38" s="12">
        <f t="shared" si="9"/>
        <v>226349.33333333334</v>
      </c>
      <c r="C38" s="6">
        <f>'App28 -PILS Rev Mar02 to Feb 04'!P$51</f>
        <v>270867.12162279856</v>
      </c>
      <c r="D38" s="8"/>
      <c r="E38" s="8">
        <f t="shared" si="7"/>
        <v>-44517.788289465214</v>
      </c>
      <c r="F38" s="8">
        <f t="shared" si="10"/>
        <v>872124.2448884163</v>
      </c>
      <c r="G38" s="8"/>
      <c r="H38" s="15">
        <f t="shared" si="11"/>
        <v>0.0725</v>
      </c>
      <c r="I38" s="8">
        <f aca="true" t="shared" si="12" ref="I38:I45">H38*F37/12</f>
        <v>5538.045617116367</v>
      </c>
      <c r="J38" s="8">
        <f aca="true" t="shared" si="13" ref="J38:J45">I38+J37</f>
        <v>100025.0210408301</v>
      </c>
      <c r="K38" s="8"/>
      <c r="L38" s="8">
        <f t="shared" si="8"/>
        <v>972149.2659292463</v>
      </c>
    </row>
    <row r="39" spans="1:12" ht="15">
      <c r="A39" t="s">
        <v>18</v>
      </c>
      <c r="B39" s="12">
        <f t="shared" si="9"/>
        <v>226349.33333333334</v>
      </c>
      <c r="C39" s="6">
        <f>'App28 -PILS Rev Mar02 to Feb 04'!Q$51</f>
        <v>215185.8563943601</v>
      </c>
      <c r="D39" s="8"/>
      <c r="E39" s="8">
        <f t="shared" si="7"/>
        <v>11163.47693897324</v>
      </c>
      <c r="F39" s="8">
        <f t="shared" si="10"/>
        <v>883287.7218273894</v>
      </c>
      <c r="G39" s="8"/>
      <c r="H39" s="15">
        <f t="shared" si="11"/>
        <v>0.0725</v>
      </c>
      <c r="I39" s="8">
        <f t="shared" si="12"/>
        <v>5269.083979534181</v>
      </c>
      <c r="J39" s="8">
        <f t="shared" si="13"/>
        <v>105294.10502036428</v>
      </c>
      <c r="K39" s="8"/>
      <c r="L39" s="8">
        <f t="shared" si="8"/>
        <v>988581.8268477537</v>
      </c>
    </row>
    <row r="40" spans="1:12" ht="15">
      <c r="A40" t="s">
        <v>19</v>
      </c>
      <c r="B40" s="12">
        <f t="shared" si="9"/>
        <v>226349.33333333334</v>
      </c>
      <c r="C40" s="6">
        <f>'App28 -PILS Rev Mar02 to Feb 04'!R$51</f>
        <v>221071.8172540795</v>
      </c>
      <c r="D40" s="6">
        <f>'[2]TAXCALC'!$E$185</f>
        <v>197747.37631999998</v>
      </c>
      <c r="E40" s="8">
        <f t="shared" si="7"/>
        <v>203024.89239925382</v>
      </c>
      <c r="F40" s="8">
        <f t="shared" si="10"/>
        <v>1086312.6142266432</v>
      </c>
      <c r="G40" s="8"/>
      <c r="H40" s="15">
        <f t="shared" si="11"/>
        <v>0.0725</v>
      </c>
      <c r="I40" s="8">
        <f t="shared" si="12"/>
        <v>5336.5299860404775</v>
      </c>
      <c r="J40" s="8">
        <f t="shared" si="13"/>
        <v>110630.63500640476</v>
      </c>
      <c r="K40" s="8"/>
      <c r="L40" s="8">
        <f t="shared" si="8"/>
        <v>1196943.249233048</v>
      </c>
    </row>
    <row r="41" spans="1:12" ht="15">
      <c r="A41" t="s">
        <v>20</v>
      </c>
      <c r="B41" s="12">
        <f t="shared" si="9"/>
        <v>226349.33333333334</v>
      </c>
      <c r="C41" s="6">
        <f>'App28 -PILS Rev Mar02 to Feb 04'!S$51</f>
        <v>216094.50603458498</v>
      </c>
      <c r="D41" s="8"/>
      <c r="E41" s="8">
        <f t="shared" si="7"/>
        <v>10254.827298748365</v>
      </c>
      <c r="F41" s="8">
        <f t="shared" si="10"/>
        <v>1096567.4415253915</v>
      </c>
      <c r="G41" s="8"/>
      <c r="H41" s="15">
        <f t="shared" si="11"/>
        <v>0.0725</v>
      </c>
      <c r="I41" s="8">
        <f t="shared" si="12"/>
        <v>6563.138710952636</v>
      </c>
      <c r="J41" s="8">
        <f t="shared" si="13"/>
        <v>117193.7737173574</v>
      </c>
      <c r="K41" s="8"/>
      <c r="L41" s="8">
        <f t="shared" si="8"/>
        <v>1213761.2152427488</v>
      </c>
    </row>
    <row r="42" spans="1:12" ht="15">
      <c r="A42" t="s">
        <v>21</v>
      </c>
      <c r="B42" s="12">
        <f t="shared" si="9"/>
        <v>226349.33333333334</v>
      </c>
      <c r="C42" s="6">
        <f>'App28 -PILS Rev Mar02 to Feb 04'!T$51</f>
        <v>226362.89260598773</v>
      </c>
      <c r="D42" s="8"/>
      <c r="E42" s="8">
        <f t="shared" si="7"/>
        <v>-13.559272654383676</v>
      </c>
      <c r="F42" s="8">
        <f t="shared" si="10"/>
        <v>1096553.8822527372</v>
      </c>
      <c r="G42" s="8"/>
      <c r="H42" s="15">
        <f t="shared" si="11"/>
        <v>0.0725</v>
      </c>
      <c r="I42" s="8">
        <f t="shared" si="12"/>
        <v>6625.094959215906</v>
      </c>
      <c r="J42" s="8">
        <f t="shared" si="13"/>
        <v>123818.8686765733</v>
      </c>
      <c r="K42" s="8"/>
      <c r="L42" s="8">
        <f t="shared" si="8"/>
        <v>1220372.7509293105</v>
      </c>
    </row>
    <row r="43" spans="1:12" ht="15">
      <c r="A43" t="s">
        <v>10</v>
      </c>
      <c r="B43" s="12">
        <f t="shared" si="9"/>
        <v>226349.33333333334</v>
      </c>
      <c r="C43" s="6">
        <f>'App28 -PILS Rev Mar02 to Feb 04'!U$51</f>
        <v>233782.8825790396</v>
      </c>
      <c r="D43" s="8"/>
      <c r="E43" s="8">
        <f t="shared" si="7"/>
        <v>-7433.549245706265</v>
      </c>
      <c r="F43" s="8">
        <f t="shared" si="10"/>
        <v>1089120.333007031</v>
      </c>
      <c r="G43" s="8"/>
      <c r="H43" s="15">
        <f t="shared" si="11"/>
        <v>0.0725</v>
      </c>
      <c r="I43" s="8">
        <f t="shared" si="12"/>
        <v>6625.0130386102865</v>
      </c>
      <c r="J43" s="8">
        <f t="shared" si="13"/>
        <v>130443.88171518358</v>
      </c>
      <c r="K43" s="8"/>
      <c r="L43" s="8">
        <f t="shared" si="8"/>
        <v>1219564.2147222145</v>
      </c>
    </row>
    <row r="44" spans="1:12" ht="15">
      <c r="A44" t="s">
        <v>11</v>
      </c>
      <c r="B44" s="12">
        <f t="shared" si="9"/>
        <v>226349.33333333334</v>
      </c>
      <c r="C44" s="6">
        <f>'App28 -PILS Rev Mar02 to Feb 04'!V$51</f>
        <v>212523.24178988693</v>
      </c>
      <c r="D44" s="8"/>
      <c r="E44" s="8">
        <f t="shared" si="7"/>
        <v>13826.091543446411</v>
      </c>
      <c r="F44" s="8">
        <f t="shared" si="10"/>
        <v>1102946.4245504774</v>
      </c>
      <c r="G44" s="8"/>
      <c r="H44" s="15">
        <f t="shared" si="11"/>
        <v>0.0725</v>
      </c>
      <c r="I44" s="8">
        <f t="shared" si="12"/>
        <v>6580.102011917478</v>
      </c>
      <c r="J44" s="8">
        <f t="shared" si="13"/>
        <v>137023.98372710106</v>
      </c>
      <c r="K44" s="8"/>
      <c r="L44" s="8">
        <f t="shared" si="8"/>
        <v>1239970.4082775784</v>
      </c>
    </row>
    <row r="45" spans="1:12" ht="15">
      <c r="A45" t="s">
        <v>12</v>
      </c>
      <c r="B45" s="13">
        <f t="shared" si="9"/>
        <v>226349.33333333334</v>
      </c>
      <c r="C45" s="7">
        <f>'App28 -PILS Rev Mar02 to Feb 04'!W$51</f>
        <v>225747.64663809256</v>
      </c>
      <c r="D45" s="14"/>
      <c r="E45" s="14">
        <f t="shared" si="7"/>
        <v>601.6866952407872</v>
      </c>
      <c r="F45" s="14">
        <f t="shared" si="10"/>
        <v>1103548.1112457183</v>
      </c>
      <c r="G45" s="14"/>
      <c r="H45" s="17">
        <f t="shared" si="11"/>
        <v>0.0725</v>
      </c>
      <c r="I45" s="14">
        <f t="shared" si="12"/>
        <v>6663.634648325801</v>
      </c>
      <c r="J45" s="14">
        <f t="shared" si="13"/>
        <v>143687.61837542686</v>
      </c>
      <c r="K45" s="14"/>
      <c r="L45" s="14">
        <f t="shared" si="8"/>
        <v>1247235.7296211452</v>
      </c>
    </row>
    <row r="46" spans="1:12" ht="15">
      <c r="A46" s="2" t="s">
        <v>13</v>
      </c>
      <c r="B46" s="8">
        <f>SUM(B34:B45)</f>
        <v>2716192</v>
      </c>
      <c r="C46" s="8">
        <f>SUM(C34:C45)</f>
        <v>2703200.0554849193</v>
      </c>
      <c r="D46" s="8">
        <f>SUM(D34:D45)</f>
        <v>197747.37631999998</v>
      </c>
      <c r="E46" s="8">
        <f>SUM(E34:E45)</f>
        <v>210739.32083508055</v>
      </c>
      <c r="F46" s="8"/>
      <c r="G46" s="8"/>
      <c r="I46" s="8">
        <f>SUM(I34:I45)</f>
        <v>70809.7078212175</v>
      </c>
      <c r="J46" s="8"/>
      <c r="K46" s="8"/>
      <c r="L46" s="8"/>
    </row>
    <row r="47" spans="2:12" ht="15">
      <c r="B47" s="8"/>
      <c r="C47" s="8"/>
      <c r="D47" s="8"/>
      <c r="E47" s="8"/>
      <c r="F47" s="8"/>
      <c r="G47" s="8"/>
      <c r="I47" s="8"/>
      <c r="J47" s="8"/>
      <c r="K47" s="8"/>
      <c r="L47" s="8"/>
    </row>
    <row r="48" spans="2:12" ht="15">
      <c r="B48" s="8"/>
      <c r="C48" s="8"/>
      <c r="D48" s="8"/>
      <c r="E48" s="8"/>
      <c r="F48" s="8"/>
      <c r="G48" s="8"/>
      <c r="I48" s="8"/>
      <c r="J48" s="8"/>
      <c r="K48" s="8"/>
      <c r="L48" s="8"/>
    </row>
    <row r="49" spans="1:12" ht="18.75">
      <c r="A49" s="5" t="s">
        <v>0</v>
      </c>
      <c r="B49" s="19">
        <v>2004</v>
      </c>
      <c r="C49" s="8"/>
      <c r="D49" s="8"/>
      <c r="E49" s="8"/>
      <c r="F49" s="8"/>
      <c r="G49" s="8"/>
      <c r="I49" s="8"/>
      <c r="J49" s="8"/>
      <c r="K49" s="8"/>
      <c r="L49" s="8"/>
    </row>
    <row r="50" spans="2:12" ht="15">
      <c r="B50" s="10"/>
      <c r="C50" s="10"/>
      <c r="D50" s="64" t="str">
        <f>$D$5</f>
        <v>SIMPILS True-Up Adjustments    (neg = CR)</v>
      </c>
      <c r="E50" s="66" t="s">
        <v>14</v>
      </c>
      <c r="F50" s="66"/>
      <c r="G50" s="10"/>
      <c r="H50" s="66" t="s">
        <v>15</v>
      </c>
      <c r="I50" s="66"/>
      <c r="J50" s="66"/>
      <c r="K50" s="10"/>
      <c r="L50" s="64" t="s">
        <v>5</v>
      </c>
    </row>
    <row r="51" spans="2:12" ht="45">
      <c r="B51" s="11" t="s">
        <v>2</v>
      </c>
      <c r="C51" s="11" t="s">
        <v>3</v>
      </c>
      <c r="D51" s="64"/>
      <c r="E51" s="10" t="s">
        <v>4</v>
      </c>
      <c r="F51" s="10" t="s">
        <v>69</v>
      </c>
      <c r="G51" s="10"/>
      <c r="H51" s="16" t="s">
        <v>6</v>
      </c>
      <c r="I51" s="10" t="s">
        <v>4</v>
      </c>
      <c r="J51" s="10" t="s">
        <v>69</v>
      </c>
      <c r="K51" s="10"/>
      <c r="L51" s="64"/>
    </row>
    <row r="52" spans="1:12" ht="15">
      <c r="A52" t="s">
        <v>7</v>
      </c>
      <c r="B52" s="12">
        <f>B45</f>
        <v>226349.33333333334</v>
      </c>
      <c r="C52" s="6">
        <f>'App28 -PILS Rev Mar02 to Feb 04'!X$51</f>
        <v>228166.54640510067</v>
      </c>
      <c r="D52" s="8"/>
      <c r="E52" s="8">
        <f aca="true" t="shared" si="14" ref="E52:E63">B52-C52+D52</f>
        <v>-1817.213071767328</v>
      </c>
      <c r="F52" s="8">
        <f>F45+E52</f>
        <v>1101730.898173951</v>
      </c>
      <c r="G52" s="8"/>
      <c r="H52" s="15">
        <f>H45</f>
        <v>0.0725</v>
      </c>
      <c r="I52" s="8">
        <f>H52*F45/12</f>
        <v>6667.269838776214</v>
      </c>
      <c r="J52" s="8">
        <f>J45+I52</f>
        <v>150354.88821420306</v>
      </c>
      <c r="K52" s="8"/>
      <c r="L52" s="8">
        <f aca="true" t="shared" si="15" ref="L52:L63">F52+J52</f>
        <v>1252085.7863881541</v>
      </c>
    </row>
    <row r="53" spans="1:12" ht="15">
      <c r="A53" t="s">
        <v>8</v>
      </c>
      <c r="B53" s="12">
        <f>B52</f>
        <v>226349.33333333334</v>
      </c>
      <c r="C53" s="6">
        <f>'App28 -PILS Rev Mar02 to Feb 04'!Y$51</f>
        <v>239212.00565699974</v>
      </c>
      <c r="D53" s="8"/>
      <c r="E53" s="8">
        <f t="shared" si="14"/>
        <v>-12862.672323666397</v>
      </c>
      <c r="F53" s="8">
        <f>F52+E53</f>
        <v>1088868.2258502846</v>
      </c>
      <c r="G53" s="8"/>
      <c r="H53" s="15">
        <f>H52</f>
        <v>0.0725</v>
      </c>
      <c r="I53" s="8">
        <f>H53*F52/12</f>
        <v>6656.290843134288</v>
      </c>
      <c r="J53" s="8">
        <f>I53+J52</f>
        <v>157011.17905733734</v>
      </c>
      <c r="K53" s="8"/>
      <c r="L53" s="8">
        <f t="shared" si="15"/>
        <v>1245879.404907622</v>
      </c>
    </row>
    <row r="54" spans="1:12" ht="15">
      <c r="A54" t="s">
        <v>9</v>
      </c>
      <c r="B54" s="6">
        <f>'PILS Entitlement Summary'!H6</f>
        <v>176979.41666666666</v>
      </c>
      <c r="C54" s="6">
        <f>'App28 -PILS Rev Mar02 to Feb 04'!Z$51+'App29 - PILS Rev Mar04 to Feb05'!B40</f>
        <v>240771.17821947578</v>
      </c>
      <c r="D54" s="8"/>
      <c r="E54" s="8">
        <f t="shared" si="14"/>
        <v>-63791.76155280913</v>
      </c>
      <c r="F54" s="8">
        <f aca="true" t="shared" si="16" ref="F54:F63">F53+E54</f>
        <v>1025076.4642974754</v>
      </c>
      <c r="G54" s="8"/>
      <c r="H54" s="15">
        <f aca="true" t="shared" si="17" ref="H54:H63">H53</f>
        <v>0.0725</v>
      </c>
      <c r="I54" s="8">
        <f>H54*F53/12</f>
        <v>6578.578864512136</v>
      </c>
      <c r="J54" s="8">
        <f>I54+J53</f>
        <v>163589.7579218495</v>
      </c>
      <c r="K54" s="8"/>
      <c r="L54" s="8">
        <f t="shared" si="15"/>
        <v>1188666.222219325</v>
      </c>
    </row>
    <row r="55" spans="1:12" ht="15">
      <c r="A55" t="s">
        <v>16</v>
      </c>
      <c r="B55" s="12">
        <f>B54</f>
        <v>176979.41666666666</v>
      </c>
      <c r="C55" s="6">
        <f>'App29 - PILS Rev Mar04 to Feb05'!C$40</f>
        <v>229805.78787623867</v>
      </c>
      <c r="D55" s="8"/>
      <c r="E55" s="8">
        <f t="shared" si="14"/>
        <v>-52826.37120957201</v>
      </c>
      <c r="F55" s="8">
        <f t="shared" si="16"/>
        <v>972250.0930879035</v>
      </c>
      <c r="G55" s="8"/>
      <c r="H55" s="15">
        <f t="shared" si="17"/>
        <v>0.0725</v>
      </c>
      <c r="I55" s="8">
        <f>H55*F54/12</f>
        <v>6193.17030513058</v>
      </c>
      <c r="J55" s="8">
        <f>I55+J54</f>
        <v>169782.92822698006</v>
      </c>
      <c r="K55" s="8"/>
      <c r="L55" s="8">
        <f t="shared" si="15"/>
        <v>1142033.0213148836</v>
      </c>
    </row>
    <row r="56" spans="1:12" ht="15">
      <c r="A56" t="s">
        <v>17</v>
      </c>
      <c r="B56" s="20">
        <f>B55</f>
        <v>176979.41666666666</v>
      </c>
      <c r="C56" s="6">
        <f>'App29 - PILS Rev Mar04 to Feb05'!D$40</f>
        <v>154000.56653991307</v>
      </c>
      <c r="D56" s="8"/>
      <c r="E56" s="8">
        <f t="shared" si="14"/>
        <v>22978.85012675359</v>
      </c>
      <c r="F56" s="8">
        <f t="shared" si="16"/>
        <v>995228.943214657</v>
      </c>
      <c r="G56" s="8"/>
      <c r="H56" s="15">
        <f t="shared" si="17"/>
        <v>0.0725</v>
      </c>
      <c r="I56" s="8">
        <f aca="true" t="shared" si="18" ref="I56:I63">H56*F55/12</f>
        <v>5874.01097907275</v>
      </c>
      <c r="J56" s="8">
        <f aca="true" t="shared" si="19" ref="J56:J63">I56+J55</f>
        <v>175656.9392060528</v>
      </c>
      <c r="K56" s="8"/>
      <c r="L56" s="8">
        <f t="shared" si="15"/>
        <v>1170885.8824207098</v>
      </c>
    </row>
    <row r="57" spans="1:12" ht="15">
      <c r="A57" t="s">
        <v>18</v>
      </c>
      <c r="B57" s="20">
        <f aca="true" t="shared" si="20" ref="B57:B63">B56</f>
        <v>176979.41666666666</v>
      </c>
      <c r="C57" s="6">
        <f>'App29 - PILS Rev Mar04 to Feb05'!E$40</f>
        <v>204633.18007799314</v>
      </c>
      <c r="D57" s="8"/>
      <c r="E57" s="8">
        <f t="shared" si="14"/>
        <v>-27653.76341132648</v>
      </c>
      <c r="F57" s="8">
        <f t="shared" si="16"/>
        <v>967575.1798033306</v>
      </c>
      <c r="G57" s="8"/>
      <c r="H57" s="15">
        <f t="shared" si="17"/>
        <v>0.0725</v>
      </c>
      <c r="I57" s="8">
        <f t="shared" si="18"/>
        <v>6012.841531921887</v>
      </c>
      <c r="J57" s="8">
        <f t="shared" si="19"/>
        <v>181669.78073797468</v>
      </c>
      <c r="K57" s="8"/>
      <c r="L57" s="8">
        <f t="shared" si="15"/>
        <v>1149244.9605413051</v>
      </c>
    </row>
    <row r="58" spans="1:12" ht="15">
      <c r="A58" t="s">
        <v>19</v>
      </c>
      <c r="B58" s="20">
        <f t="shared" si="20"/>
        <v>176979.41666666666</v>
      </c>
      <c r="C58" s="6">
        <f>'App29 - PILS Rev Mar04 to Feb05'!F$40</f>
        <v>190639.1376592254</v>
      </c>
      <c r="D58" s="6">
        <f>'[3]TAXCALC'!$E$185</f>
        <v>98706.10043615405</v>
      </c>
      <c r="E58" s="8">
        <f t="shared" si="14"/>
        <v>85046.3794435953</v>
      </c>
      <c r="F58" s="8">
        <f t="shared" si="16"/>
        <v>1052621.5592469259</v>
      </c>
      <c r="G58" s="8"/>
      <c r="H58" s="15">
        <f t="shared" si="17"/>
        <v>0.0725</v>
      </c>
      <c r="I58" s="8">
        <f t="shared" si="18"/>
        <v>5845.766711311789</v>
      </c>
      <c r="J58" s="8">
        <f t="shared" si="19"/>
        <v>187515.54744928647</v>
      </c>
      <c r="K58" s="8"/>
      <c r="L58" s="8">
        <f t="shared" si="15"/>
        <v>1240137.1066962124</v>
      </c>
    </row>
    <row r="59" spans="1:12" ht="15">
      <c r="A59" t="s">
        <v>20</v>
      </c>
      <c r="B59" s="20">
        <f t="shared" si="20"/>
        <v>176979.41666666666</v>
      </c>
      <c r="C59" s="6">
        <f>'App29 - PILS Rev Mar04 to Feb05'!G$40</f>
        <v>193228.312128562</v>
      </c>
      <c r="D59" s="8"/>
      <c r="E59" s="8">
        <f t="shared" si="14"/>
        <v>-16248.895461895358</v>
      </c>
      <c r="F59" s="8">
        <f t="shared" si="16"/>
        <v>1036372.6637850305</v>
      </c>
      <c r="G59" s="8"/>
      <c r="H59" s="15">
        <f t="shared" si="17"/>
        <v>0.0725</v>
      </c>
      <c r="I59" s="8">
        <f t="shared" si="18"/>
        <v>6359.588587116843</v>
      </c>
      <c r="J59" s="8">
        <f t="shared" si="19"/>
        <v>193875.1360364033</v>
      </c>
      <c r="K59" s="8"/>
      <c r="L59" s="8">
        <f t="shared" si="15"/>
        <v>1230247.7998214338</v>
      </c>
    </row>
    <row r="60" spans="1:12" ht="15">
      <c r="A60" t="s">
        <v>21</v>
      </c>
      <c r="B60" s="20">
        <f t="shared" si="20"/>
        <v>176979.41666666666</v>
      </c>
      <c r="C60" s="6">
        <f>'App29 - PILS Rev Mar04 to Feb05'!H$40</f>
        <v>213850.0807862635</v>
      </c>
      <c r="D60" s="8"/>
      <c r="E60" s="8">
        <f t="shared" si="14"/>
        <v>-36870.664119596855</v>
      </c>
      <c r="F60" s="8">
        <f t="shared" si="16"/>
        <v>999501.9996654337</v>
      </c>
      <c r="G60" s="8"/>
      <c r="H60" s="15">
        <f t="shared" si="17"/>
        <v>0.0725</v>
      </c>
      <c r="I60" s="8">
        <f t="shared" si="18"/>
        <v>6261.418177034559</v>
      </c>
      <c r="J60" s="8">
        <f t="shared" si="19"/>
        <v>200136.55421343786</v>
      </c>
      <c r="K60" s="8"/>
      <c r="L60" s="8">
        <f t="shared" si="15"/>
        <v>1199638.5538788715</v>
      </c>
    </row>
    <row r="61" spans="1:12" ht="15">
      <c r="A61" t="s">
        <v>10</v>
      </c>
      <c r="B61" s="20">
        <f t="shared" si="20"/>
        <v>176979.41666666666</v>
      </c>
      <c r="C61" s="6">
        <f>'App29 - PILS Rev Mar04 to Feb05'!I$40</f>
        <v>170399.90914094643</v>
      </c>
      <c r="D61" s="8"/>
      <c r="E61" s="8">
        <f t="shared" si="14"/>
        <v>6579.507525720226</v>
      </c>
      <c r="F61" s="8">
        <f t="shared" si="16"/>
        <v>1006081.5071911539</v>
      </c>
      <c r="G61" s="8"/>
      <c r="H61" s="15">
        <f t="shared" si="17"/>
        <v>0.0725</v>
      </c>
      <c r="I61" s="8">
        <f t="shared" si="18"/>
        <v>6038.657914645329</v>
      </c>
      <c r="J61" s="8">
        <f t="shared" si="19"/>
        <v>206175.2121280832</v>
      </c>
      <c r="K61" s="8"/>
      <c r="L61" s="8">
        <f t="shared" si="15"/>
        <v>1212256.7193192372</v>
      </c>
    </row>
    <row r="62" spans="1:12" ht="15">
      <c r="A62" t="s">
        <v>11</v>
      </c>
      <c r="B62" s="20">
        <f t="shared" si="20"/>
        <v>176979.41666666666</v>
      </c>
      <c r="C62" s="6">
        <f>'App29 - PILS Rev Mar04 to Feb05'!J$40</f>
        <v>190787.29181093376</v>
      </c>
      <c r="D62" s="8"/>
      <c r="E62" s="8">
        <f t="shared" si="14"/>
        <v>-13807.875144267105</v>
      </c>
      <c r="F62" s="8">
        <f t="shared" si="16"/>
        <v>992273.6320468868</v>
      </c>
      <c r="G62" s="8"/>
      <c r="H62" s="15">
        <f t="shared" si="17"/>
        <v>0.0725</v>
      </c>
      <c r="I62" s="8">
        <f t="shared" si="18"/>
        <v>6078.4091059465545</v>
      </c>
      <c r="J62" s="8">
        <f t="shared" si="19"/>
        <v>212253.62123402974</v>
      </c>
      <c r="K62" s="8"/>
      <c r="L62" s="8">
        <f t="shared" si="15"/>
        <v>1204527.2532809165</v>
      </c>
    </row>
    <row r="63" spans="1:12" ht="15">
      <c r="A63" t="s">
        <v>12</v>
      </c>
      <c r="B63" s="13">
        <f t="shared" si="20"/>
        <v>176979.41666666666</v>
      </c>
      <c r="C63" s="7">
        <f>'App29 - PILS Rev Mar04 to Feb05'!K$40</f>
        <v>179056.3030387297</v>
      </c>
      <c r="D63" s="14"/>
      <c r="E63" s="14">
        <f t="shared" si="14"/>
        <v>-2076.886372063047</v>
      </c>
      <c r="F63" s="14">
        <f t="shared" si="16"/>
        <v>990196.7456748238</v>
      </c>
      <c r="G63" s="14"/>
      <c r="H63" s="17">
        <f t="shared" si="17"/>
        <v>0.0725</v>
      </c>
      <c r="I63" s="14">
        <f t="shared" si="18"/>
        <v>5994.986526949941</v>
      </c>
      <c r="J63" s="14">
        <f t="shared" si="19"/>
        <v>218248.60776097968</v>
      </c>
      <c r="K63" s="14"/>
      <c r="L63" s="14">
        <f t="shared" si="15"/>
        <v>1208445.3534358034</v>
      </c>
    </row>
    <row r="64" spans="1:12" ht="15">
      <c r="A64" s="2" t="s">
        <v>13</v>
      </c>
      <c r="B64" s="8">
        <f>SUM(B52:B63)</f>
        <v>2222492.8333333335</v>
      </c>
      <c r="C64" s="8">
        <f>SUM(C52:C63)</f>
        <v>2434550.299340382</v>
      </c>
      <c r="D64" s="8">
        <f>SUM(D52:D63)</f>
        <v>98706.10043615405</v>
      </c>
      <c r="E64" s="8">
        <f>SUM(E52:E63)</f>
        <v>-113351.36557089459</v>
      </c>
      <c r="F64" s="8"/>
      <c r="G64" s="8"/>
      <c r="I64" s="8">
        <f>SUM(I52:I63)</f>
        <v>74560.98938555286</v>
      </c>
      <c r="J64" s="8"/>
      <c r="K64" s="8"/>
      <c r="L64" s="8"/>
    </row>
    <row r="65" spans="2:12" ht="15">
      <c r="B65" s="8"/>
      <c r="C65" s="8"/>
      <c r="D65" s="8"/>
      <c r="E65" s="8"/>
      <c r="F65" s="8"/>
      <c r="G65" s="8"/>
      <c r="I65" s="8"/>
      <c r="J65" s="8"/>
      <c r="K65" s="8"/>
      <c r="L65" s="8"/>
    </row>
    <row r="66" spans="2:12" ht="15">
      <c r="B66" s="8"/>
      <c r="C66" s="8"/>
      <c r="D66" s="8"/>
      <c r="E66" s="8"/>
      <c r="F66" s="8"/>
      <c r="G66" s="8"/>
      <c r="I66" s="8"/>
      <c r="J66" s="8"/>
      <c r="K66" s="8"/>
      <c r="L66" s="8"/>
    </row>
    <row r="67" spans="1:12" ht="18.75">
      <c r="A67" s="5" t="s">
        <v>0</v>
      </c>
      <c r="B67" s="19">
        <v>2005</v>
      </c>
      <c r="C67" s="8"/>
      <c r="D67" s="8"/>
      <c r="E67" s="8"/>
      <c r="F67" s="8"/>
      <c r="G67" s="8"/>
      <c r="I67" s="8"/>
      <c r="J67" s="8"/>
      <c r="K67" s="8"/>
      <c r="L67" s="8"/>
    </row>
    <row r="68" spans="2:12" ht="15">
      <c r="B68" s="10"/>
      <c r="C68" s="10"/>
      <c r="D68" s="64" t="str">
        <f>$D$5</f>
        <v>SIMPILS True-Up Adjustments    (neg = CR)</v>
      </c>
      <c r="E68" s="66" t="s">
        <v>14</v>
      </c>
      <c r="F68" s="66"/>
      <c r="G68" s="10"/>
      <c r="H68" s="66" t="s">
        <v>15</v>
      </c>
      <c r="I68" s="66"/>
      <c r="J68" s="66"/>
      <c r="K68" s="10"/>
      <c r="L68" s="64" t="s">
        <v>5</v>
      </c>
    </row>
    <row r="69" spans="2:12" ht="45">
      <c r="B69" s="11" t="s">
        <v>2</v>
      </c>
      <c r="C69" s="11" t="s">
        <v>3</v>
      </c>
      <c r="D69" s="64"/>
      <c r="E69" s="10" t="s">
        <v>4</v>
      </c>
      <c r="F69" s="10" t="s">
        <v>69</v>
      </c>
      <c r="G69" s="10"/>
      <c r="H69" s="16" t="s">
        <v>6</v>
      </c>
      <c r="I69" s="10" t="s">
        <v>4</v>
      </c>
      <c r="J69" s="10" t="s">
        <v>69</v>
      </c>
      <c r="K69" s="10"/>
      <c r="L69" s="64"/>
    </row>
    <row r="70" spans="1:12" ht="15">
      <c r="A70" t="s">
        <v>7</v>
      </c>
      <c r="B70" s="12">
        <f>B63</f>
        <v>176979.41666666666</v>
      </c>
      <c r="C70" s="6">
        <f>'App29 - PILS Rev Mar04 to Feb05'!L$40</f>
        <v>238603.23152587865</v>
      </c>
      <c r="D70" s="8"/>
      <c r="E70" s="8">
        <f aca="true" t="shared" si="21" ref="E70:E81">B70-C70+D70</f>
        <v>-61623.814859212</v>
      </c>
      <c r="F70" s="8">
        <f>F63+E70</f>
        <v>928572.9308156117</v>
      </c>
      <c r="G70" s="8"/>
      <c r="H70" s="15">
        <f>H63</f>
        <v>0.0725</v>
      </c>
      <c r="I70" s="8">
        <f>H70*F63/12</f>
        <v>5982.438671785393</v>
      </c>
      <c r="J70" s="8">
        <f>J63+I70</f>
        <v>224231.04643276508</v>
      </c>
      <c r="K70" s="8"/>
      <c r="L70" s="8">
        <f aca="true" t="shared" si="22" ref="L70:L81">F70+J70</f>
        <v>1152803.9772483767</v>
      </c>
    </row>
    <row r="71" spans="1:12" ht="15">
      <c r="A71" t="s">
        <v>8</v>
      </c>
      <c r="B71" s="12">
        <f>B63</f>
        <v>176979.41666666666</v>
      </c>
      <c r="C71" s="6">
        <f>'App29 - PILS Rev Mar04 to Feb05'!M$40</f>
        <v>186761.60283770182</v>
      </c>
      <c r="D71" s="8"/>
      <c r="E71" s="8">
        <f t="shared" si="21"/>
        <v>-9782.186171035166</v>
      </c>
      <c r="F71" s="8">
        <f>F70+E71</f>
        <v>918790.7446445766</v>
      </c>
      <c r="G71" s="8"/>
      <c r="H71" s="15">
        <f>H70</f>
        <v>0.0725</v>
      </c>
      <c r="I71" s="8">
        <f>H71*F70/12</f>
        <v>5610.128123677653</v>
      </c>
      <c r="J71" s="8">
        <f>I71+J70</f>
        <v>229841.17455644274</v>
      </c>
      <c r="K71" s="8"/>
      <c r="L71" s="8">
        <f t="shared" si="22"/>
        <v>1148631.9192010192</v>
      </c>
    </row>
    <row r="72" spans="1:12" ht="15">
      <c r="A72" t="s">
        <v>9</v>
      </c>
      <c r="B72" s="6">
        <f>'PILS Entitlement Summary'!H8</f>
        <v>193927.58333333334</v>
      </c>
      <c r="C72" s="6">
        <f>'App29 - PILS Rev Mar04 to Feb05'!N$40+'App30 -PILS Rev Mar 05 to Apr06'!B39</f>
        <v>209943.42218789615</v>
      </c>
      <c r="D72" s="8"/>
      <c r="E72" s="8">
        <f t="shared" si="21"/>
        <v>-16015.838854562811</v>
      </c>
      <c r="F72" s="8">
        <f aca="true" t="shared" si="23" ref="F72:F81">F71+E72</f>
        <v>902774.9057900137</v>
      </c>
      <c r="G72" s="8"/>
      <c r="H72" s="15">
        <f aca="true" t="shared" si="24" ref="H72:H81">H71</f>
        <v>0.0725</v>
      </c>
      <c r="I72" s="8">
        <f>H72*F71/12</f>
        <v>5551.027415560983</v>
      </c>
      <c r="J72" s="8">
        <f>I72+J71</f>
        <v>235392.20197200374</v>
      </c>
      <c r="K72" s="8"/>
      <c r="L72" s="8">
        <f t="shared" si="22"/>
        <v>1138167.1077620175</v>
      </c>
    </row>
    <row r="73" spans="1:12" ht="15">
      <c r="A73" t="s">
        <v>16</v>
      </c>
      <c r="B73" s="12">
        <f>B72</f>
        <v>193927.58333333334</v>
      </c>
      <c r="C73" s="6">
        <f>'App30 -PILS Rev Mar 05 to Apr06'!C$39</f>
        <v>205155.5607050001</v>
      </c>
      <c r="D73" s="8"/>
      <c r="E73" s="8">
        <f t="shared" si="21"/>
        <v>-11227.977371666755</v>
      </c>
      <c r="F73" s="8">
        <f t="shared" si="23"/>
        <v>891546.9284183469</v>
      </c>
      <c r="G73" s="8"/>
      <c r="H73" s="15">
        <f t="shared" si="24"/>
        <v>0.0725</v>
      </c>
      <c r="I73" s="8">
        <f>H73*F72/12</f>
        <v>5454.265055814666</v>
      </c>
      <c r="J73" s="8">
        <f>I73+J72</f>
        <v>240846.4670278184</v>
      </c>
      <c r="K73" s="8"/>
      <c r="L73" s="8">
        <f t="shared" si="22"/>
        <v>1132393.3954461652</v>
      </c>
    </row>
    <row r="74" spans="1:12" ht="15">
      <c r="A74" t="s">
        <v>17</v>
      </c>
      <c r="B74" s="12">
        <f>B73</f>
        <v>193927.58333333334</v>
      </c>
      <c r="C74" s="6">
        <f>'App30 -PILS Rev Mar 05 to Apr06'!D$39</f>
        <v>189067.60866866153</v>
      </c>
      <c r="D74" s="8"/>
      <c r="E74" s="8">
        <f t="shared" si="21"/>
        <v>4859.974664671812</v>
      </c>
      <c r="F74" s="8">
        <f t="shared" si="23"/>
        <v>896406.9030830187</v>
      </c>
      <c r="G74" s="8"/>
      <c r="H74" s="15">
        <f t="shared" si="24"/>
        <v>0.0725</v>
      </c>
      <c r="I74" s="8">
        <f aca="true" t="shared" si="25" ref="I74:I81">H74*F73/12</f>
        <v>5386.429359194179</v>
      </c>
      <c r="J74" s="8">
        <f aca="true" t="shared" si="26" ref="J74:J81">I74+J73</f>
        <v>246232.8963870126</v>
      </c>
      <c r="K74" s="8"/>
      <c r="L74" s="8">
        <f t="shared" si="22"/>
        <v>1142639.7994700314</v>
      </c>
    </row>
    <row r="75" spans="1:12" ht="15">
      <c r="A75" t="s">
        <v>18</v>
      </c>
      <c r="B75" s="12">
        <f aca="true" t="shared" si="27" ref="B75:B81">B74</f>
        <v>193927.58333333334</v>
      </c>
      <c r="C75" s="6">
        <f>'App30 -PILS Rev Mar 05 to Apr06'!E$39</f>
        <v>174445.47892523816</v>
      </c>
      <c r="D75" s="8"/>
      <c r="E75" s="8">
        <f t="shared" si="21"/>
        <v>19482.104408095183</v>
      </c>
      <c r="F75" s="8">
        <f t="shared" si="23"/>
        <v>915889.0074911139</v>
      </c>
      <c r="G75" s="8"/>
      <c r="H75" s="15">
        <f t="shared" si="24"/>
        <v>0.0725</v>
      </c>
      <c r="I75" s="8">
        <f t="shared" si="25"/>
        <v>5415.791706126572</v>
      </c>
      <c r="J75" s="8">
        <f t="shared" si="26"/>
        <v>251648.68809313915</v>
      </c>
      <c r="K75" s="8"/>
      <c r="L75" s="8">
        <f t="shared" si="22"/>
        <v>1167537.695584253</v>
      </c>
    </row>
    <row r="76" spans="1:12" ht="15">
      <c r="A76" t="s">
        <v>19</v>
      </c>
      <c r="B76" s="12">
        <f t="shared" si="27"/>
        <v>193927.58333333334</v>
      </c>
      <c r="C76" s="6">
        <f>'App30 -PILS Rev Mar 05 to Apr06'!F$39</f>
        <v>182624.09569167974</v>
      </c>
      <c r="D76" s="6">
        <f>'[4]TAXCALC'!$E$185</f>
        <v>-139653.02823703224</v>
      </c>
      <c r="E76" s="8">
        <f t="shared" si="21"/>
        <v>-128349.54059537864</v>
      </c>
      <c r="F76" s="8">
        <f t="shared" si="23"/>
        <v>787539.4668957352</v>
      </c>
      <c r="G76" s="8"/>
      <c r="H76" s="15">
        <f t="shared" si="24"/>
        <v>0.0725</v>
      </c>
      <c r="I76" s="8">
        <f t="shared" si="25"/>
        <v>5533.496086925479</v>
      </c>
      <c r="J76" s="8">
        <f t="shared" si="26"/>
        <v>257182.18418006462</v>
      </c>
      <c r="K76" s="8"/>
      <c r="L76" s="8">
        <f t="shared" si="22"/>
        <v>1044721.6510757998</v>
      </c>
    </row>
    <row r="77" spans="1:12" ht="15">
      <c r="A77" t="s">
        <v>20</v>
      </c>
      <c r="B77" s="12">
        <f t="shared" si="27"/>
        <v>193927.58333333334</v>
      </c>
      <c r="C77" s="6">
        <f>'App30 -PILS Rev Mar 05 to Apr06'!G$39</f>
        <v>230343.88375873308</v>
      </c>
      <c r="D77" s="8"/>
      <c r="E77" s="8">
        <f t="shared" si="21"/>
        <v>-36416.300425399735</v>
      </c>
      <c r="F77" s="8">
        <f t="shared" si="23"/>
        <v>751123.1664703356</v>
      </c>
      <c r="G77" s="8"/>
      <c r="H77" s="15">
        <f t="shared" si="24"/>
        <v>0.0725</v>
      </c>
      <c r="I77" s="8">
        <f t="shared" si="25"/>
        <v>4758.0509458284005</v>
      </c>
      <c r="J77" s="8">
        <f t="shared" si="26"/>
        <v>261940.23512589303</v>
      </c>
      <c r="K77" s="8"/>
      <c r="L77" s="8">
        <f t="shared" si="22"/>
        <v>1013063.4015962286</v>
      </c>
    </row>
    <row r="78" spans="1:12" ht="15">
      <c r="A78" t="s">
        <v>21</v>
      </c>
      <c r="B78" s="12">
        <f t="shared" si="27"/>
        <v>193927.58333333334</v>
      </c>
      <c r="C78" s="6">
        <f>'App30 -PILS Rev Mar 05 to Apr06'!H$39</f>
        <v>170954.99100667465</v>
      </c>
      <c r="D78" s="8"/>
      <c r="E78" s="8">
        <f t="shared" si="21"/>
        <v>22972.59232665869</v>
      </c>
      <c r="F78" s="8">
        <f t="shared" si="23"/>
        <v>774095.7587969942</v>
      </c>
      <c r="G78" s="8"/>
      <c r="H78" s="15">
        <f t="shared" si="24"/>
        <v>0.0725</v>
      </c>
      <c r="I78" s="8">
        <f t="shared" si="25"/>
        <v>4538.035797424944</v>
      </c>
      <c r="J78" s="8">
        <f t="shared" si="26"/>
        <v>266478.270923318</v>
      </c>
      <c r="K78" s="8"/>
      <c r="L78" s="8">
        <f t="shared" si="22"/>
        <v>1040574.0297203122</v>
      </c>
    </row>
    <row r="79" spans="1:12" ht="15">
      <c r="A79" t="s">
        <v>10</v>
      </c>
      <c r="B79" s="12">
        <f t="shared" si="27"/>
        <v>193927.58333333334</v>
      </c>
      <c r="C79" s="6">
        <f>'App30 -PILS Rev Mar 05 to Apr06'!I$39</f>
        <v>178817.52602875113</v>
      </c>
      <c r="D79" s="8"/>
      <c r="E79" s="8">
        <f t="shared" si="21"/>
        <v>15110.05730458221</v>
      </c>
      <c r="F79" s="8">
        <f t="shared" si="23"/>
        <v>789205.8161015764</v>
      </c>
      <c r="G79" s="8"/>
      <c r="H79" s="15">
        <f t="shared" si="24"/>
        <v>0.0725</v>
      </c>
      <c r="I79" s="8">
        <f t="shared" si="25"/>
        <v>4676.82854273184</v>
      </c>
      <c r="J79" s="8">
        <f t="shared" si="26"/>
        <v>271155.0994660498</v>
      </c>
      <c r="K79" s="8"/>
      <c r="L79" s="8">
        <f t="shared" si="22"/>
        <v>1060360.9155676262</v>
      </c>
    </row>
    <row r="80" spans="1:12" ht="15">
      <c r="A80" t="s">
        <v>11</v>
      </c>
      <c r="B80" s="12">
        <f t="shared" si="27"/>
        <v>193927.58333333334</v>
      </c>
      <c r="C80" s="6">
        <f>'App30 -PILS Rev Mar 05 to Apr06'!J$39</f>
        <v>180312.8059379581</v>
      </c>
      <c r="D80" s="8"/>
      <c r="E80" s="8">
        <f t="shared" si="21"/>
        <v>13614.777395375248</v>
      </c>
      <c r="F80" s="8">
        <f t="shared" si="23"/>
        <v>802820.5934969517</v>
      </c>
      <c r="G80" s="8"/>
      <c r="H80" s="15">
        <f t="shared" si="24"/>
        <v>0.0725</v>
      </c>
      <c r="I80" s="8">
        <f t="shared" si="25"/>
        <v>4768.118472280357</v>
      </c>
      <c r="J80" s="8">
        <f t="shared" si="26"/>
        <v>275923.21793833014</v>
      </c>
      <c r="K80" s="8"/>
      <c r="L80" s="8">
        <f t="shared" si="22"/>
        <v>1078743.8114352818</v>
      </c>
    </row>
    <row r="81" spans="1:12" ht="15">
      <c r="A81" t="s">
        <v>12</v>
      </c>
      <c r="B81" s="13">
        <f t="shared" si="27"/>
        <v>193927.58333333334</v>
      </c>
      <c r="C81" s="7">
        <f>'App30 -PILS Rev Mar 05 to Apr06'!K$39</f>
        <v>190087.71076327923</v>
      </c>
      <c r="D81" s="14"/>
      <c r="E81" s="14">
        <f t="shared" si="21"/>
        <v>3839.872570054111</v>
      </c>
      <c r="F81" s="14">
        <f t="shared" si="23"/>
        <v>806660.4660670059</v>
      </c>
      <c r="G81" s="14"/>
      <c r="H81" s="17">
        <f t="shared" si="24"/>
        <v>0.0725</v>
      </c>
      <c r="I81" s="14">
        <f t="shared" si="25"/>
        <v>4850.374419044083</v>
      </c>
      <c r="J81" s="14">
        <f t="shared" si="26"/>
        <v>280773.5923573742</v>
      </c>
      <c r="K81" s="14"/>
      <c r="L81" s="14">
        <f t="shared" si="22"/>
        <v>1087434.0584243801</v>
      </c>
    </row>
    <row r="82" spans="1:12" ht="15">
      <c r="A82" s="2" t="s">
        <v>13</v>
      </c>
      <c r="B82" s="8">
        <f>SUM(B70:B81)</f>
        <v>2293234.6666666665</v>
      </c>
      <c r="C82" s="8">
        <f>SUM(C70:C81)</f>
        <v>2337117.9180374527</v>
      </c>
      <c r="D82" s="8">
        <f>SUM(D70:D81)</f>
        <v>-139653.02823703224</v>
      </c>
      <c r="E82" s="8">
        <f>SUM(E70:E81)</f>
        <v>-183536.27960781785</v>
      </c>
      <c r="F82" s="8"/>
      <c r="G82" s="8"/>
      <c r="I82" s="8">
        <f>SUM(I70:I81)</f>
        <v>62524.98459639455</v>
      </c>
      <c r="J82" s="8"/>
      <c r="K82" s="8"/>
      <c r="L82" s="8"/>
    </row>
    <row r="83" spans="2:12" ht="15">
      <c r="B83" s="8"/>
      <c r="C83" s="8"/>
      <c r="D83" s="8"/>
      <c r="E83" s="8"/>
      <c r="F83" s="8"/>
      <c r="G83" s="8"/>
      <c r="I83" s="8"/>
      <c r="J83" s="8"/>
      <c r="K83" s="8"/>
      <c r="L83" s="8"/>
    </row>
    <row r="84" spans="2:12" ht="15">
      <c r="B84" s="8"/>
      <c r="C84" s="8"/>
      <c r="D84" s="8"/>
      <c r="E84" s="8"/>
      <c r="F84" s="8"/>
      <c r="G84" s="8"/>
      <c r="I84" s="8"/>
      <c r="J84" s="8"/>
      <c r="K84" s="8"/>
      <c r="L84" s="8"/>
    </row>
    <row r="85" spans="1:12" ht="18.75">
      <c r="A85" s="5" t="s">
        <v>0</v>
      </c>
      <c r="B85" s="19">
        <v>2006</v>
      </c>
      <c r="C85" s="8"/>
      <c r="D85" s="8"/>
      <c r="E85" s="8"/>
      <c r="F85" s="8"/>
      <c r="G85" s="8"/>
      <c r="I85" s="8"/>
      <c r="J85" s="8"/>
      <c r="K85" s="8"/>
      <c r="L85" s="8"/>
    </row>
    <row r="86" spans="2:12" ht="15">
      <c r="B86" s="10"/>
      <c r="C86" s="10"/>
      <c r="D86" s="64" t="str">
        <f>$D$5</f>
        <v>SIMPILS True-Up Adjustments    (neg = CR)</v>
      </c>
      <c r="E86" s="66" t="s">
        <v>14</v>
      </c>
      <c r="F86" s="66"/>
      <c r="G86" s="10"/>
      <c r="H86" s="66" t="s">
        <v>15</v>
      </c>
      <c r="I86" s="66"/>
      <c r="J86" s="66"/>
      <c r="K86" s="10"/>
      <c r="L86" s="64" t="s">
        <v>5</v>
      </c>
    </row>
    <row r="87" spans="2:12" ht="30">
      <c r="B87" s="11" t="s">
        <v>2</v>
      </c>
      <c r="C87" s="11" t="s">
        <v>3</v>
      </c>
      <c r="D87" s="64"/>
      <c r="E87" s="10" t="s">
        <v>4</v>
      </c>
      <c r="F87" s="10" t="s">
        <v>69</v>
      </c>
      <c r="G87" s="10"/>
      <c r="H87" s="16" t="s">
        <v>6</v>
      </c>
      <c r="I87" s="10" t="s">
        <v>4</v>
      </c>
      <c r="J87" s="10" t="s">
        <v>69</v>
      </c>
      <c r="K87" s="10"/>
      <c r="L87" s="64"/>
    </row>
    <row r="88" spans="1:12" ht="15">
      <c r="A88" t="s">
        <v>7</v>
      </c>
      <c r="B88" s="12">
        <f>B81</f>
        <v>193927.58333333334</v>
      </c>
      <c r="C88" s="6">
        <f>'App30 -PILS Rev Mar 05 to Apr06'!L$39</f>
        <v>213054.15564325292</v>
      </c>
      <c r="D88" s="8"/>
      <c r="E88" s="8">
        <f aca="true" t="shared" si="28" ref="E88:E99">B88-C88+D88</f>
        <v>-19126.572309919575</v>
      </c>
      <c r="F88" s="8">
        <f>F81+E88</f>
        <v>787533.8937570862</v>
      </c>
      <c r="G88" s="8"/>
      <c r="H88" s="15">
        <f>H81</f>
        <v>0.0725</v>
      </c>
      <c r="I88" s="8">
        <f>H88*F81/12</f>
        <v>4873.573649154827</v>
      </c>
      <c r="J88" s="8">
        <f>J81+I88</f>
        <v>285647.166006529</v>
      </c>
      <c r="K88" s="8"/>
      <c r="L88" s="8">
        <f aca="true" t="shared" si="29" ref="L88:L99">F88+J88</f>
        <v>1073181.0597636153</v>
      </c>
    </row>
    <row r="89" spans="1:12" ht="15">
      <c r="A89" t="s">
        <v>8</v>
      </c>
      <c r="B89" s="12">
        <f>B88</f>
        <v>193927.58333333334</v>
      </c>
      <c r="C89" s="6">
        <f>'App30 -PILS Rev Mar 05 to Apr06'!M$39</f>
        <v>212378.4123881017</v>
      </c>
      <c r="D89" s="8"/>
      <c r="E89" s="8">
        <f t="shared" si="28"/>
        <v>-18450.829054768343</v>
      </c>
      <c r="F89" s="8">
        <f>F88+E89</f>
        <v>769083.0647023179</v>
      </c>
      <c r="G89" s="8"/>
      <c r="H89" s="15">
        <f>H88</f>
        <v>0.0725</v>
      </c>
      <c r="I89" s="8">
        <f>H89*F88/12</f>
        <v>4758.017274782395</v>
      </c>
      <c r="J89" s="8">
        <f>I89+J88</f>
        <v>290405.1832813114</v>
      </c>
      <c r="K89" s="8"/>
      <c r="L89" s="8">
        <f t="shared" si="29"/>
        <v>1059488.2479836293</v>
      </c>
    </row>
    <row r="90" spans="1:12" ht="15">
      <c r="A90" t="s">
        <v>9</v>
      </c>
      <c r="B90" s="12">
        <f>B89</f>
        <v>193927.58333333334</v>
      </c>
      <c r="C90" s="6">
        <f>'App30 -PILS Rev Mar 05 to Apr06'!N$39</f>
        <v>207113.90382753828</v>
      </c>
      <c r="D90" s="8"/>
      <c r="E90" s="8">
        <f t="shared" si="28"/>
        <v>-13186.320494204934</v>
      </c>
      <c r="F90" s="8">
        <f aca="true" t="shared" si="30" ref="F90:F99">F89+E90</f>
        <v>755896.744208113</v>
      </c>
      <c r="G90" s="8"/>
      <c r="H90" s="15">
        <f aca="true" t="shared" si="31" ref="H90:H99">H89</f>
        <v>0.0725</v>
      </c>
      <c r="I90" s="8">
        <f>H90*F89/12</f>
        <v>4646.543515909837</v>
      </c>
      <c r="J90" s="8">
        <f>I90+J89</f>
        <v>295051.7267972212</v>
      </c>
      <c r="K90" s="8"/>
      <c r="L90" s="8">
        <f t="shared" si="29"/>
        <v>1050948.4710053343</v>
      </c>
    </row>
    <row r="91" spans="1:12" ht="15">
      <c r="A91" t="s">
        <v>16</v>
      </c>
      <c r="B91" s="12">
        <f>B90</f>
        <v>193927.58333333334</v>
      </c>
      <c r="C91" s="6">
        <f>'App30 -PILS Rev Mar 05 to Apr06'!O$39</f>
        <v>191729.31091025443</v>
      </c>
      <c r="D91" s="8"/>
      <c r="E91" s="8">
        <f t="shared" si="28"/>
        <v>2198.272423078917</v>
      </c>
      <c r="F91" s="8">
        <f t="shared" si="30"/>
        <v>758095.016631192</v>
      </c>
      <c r="G91" s="8"/>
      <c r="H91" s="18">
        <f>H90</f>
        <v>0.0725</v>
      </c>
      <c r="I91" s="8">
        <f>H91*F90/12</f>
        <v>4566.876162924016</v>
      </c>
      <c r="J91" s="8">
        <f>I91+J90</f>
        <v>299618.6029601452</v>
      </c>
      <c r="K91" s="8"/>
      <c r="L91" s="8">
        <f t="shared" si="29"/>
        <v>1057713.6195913372</v>
      </c>
    </row>
    <row r="92" spans="1:12" ht="15">
      <c r="A92" t="s">
        <v>17</v>
      </c>
      <c r="B92" s="12"/>
      <c r="C92" s="6">
        <f>'App30 -PILS Rev Mar 05 to Apr06'!P39</f>
        <v>91529.114892631</v>
      </c>
      <c r="D92" s="8"/>
      <c r="E92" s="8">
        <f t="shared" si="28"/>
        <v>-91529.114892631</v>
      </c>
      <c r="F92" s="8">
        <f t="shared" si="30"/>
        <v>666565.901738561</v>
      </c>
      <c r="G92" s="8"/>
      <c r="H92" s="4">
        <v>0.0414</v>
      </c>
      <c r="I92" s="8">
        <f aca="true" t="shared" si="32" ref="I92:I99">H92*F91/12</f>
        <v>2615.427807377612</v>
      </c>
      <c r="J92" s="8">
        <f aca="true" t="shared" si="33" ref="J92:J99">I92+J91</f>
        <v>302234.0307675228</v>
      </c>
      <c r="K92" s="8"/>
      <c r="L92" s="8">
        <f t="shared" si="29"/>
        <v>968799.9325060837</v>
      </c>
    </row>
    <row r="93" spans="1:12" ht="15">
      <c r="A93" t="s">
        <v>18</v>
      </c>
      <c r="B93" s="12"/>
      <c r="C93" s="12"/>
      <c r="D93" s="8"/>
      <c r="E93" s="8">
        <f t="shared" si="28"/>
        <v>0</v>
      </c>
      <c r="F93" s="8">
        <f t="shared" si="30"/>
        <v>666565.901738561</v>
      </c>
      <c r="G93" s="8"/>
      <c r="H93" s="15">
        <f t="shared" si="31"/>
        <v>0.0414</v>
      </c>
      <c r="I93" s="8">
        <f t="shared" si="32"/>
        <v>2299.6523609980354</v>
      </c>
      <c r="J93" s="8">
        <f t="shared" si="33"/>
        <v>304533.68312852085</v>
      </c>
      <c r="K93" s="8"/>
      <c r="L93" s="8">
        <f t="shared" si="29"/>
        <v>971099.5848670818</v>
      </c>
    </row>
    <row r="94" spans="1:12" ht="15">
      <c r="A94" t="s">
        <v>19</v>
      </c>
      <c r="B94" s="12"/>
      <c r="C94" s="12"/>
      <c r="D94" s="6">
        <f>'[5]TAXCALC'!$E$185</f>
        <v>123171.4227692308</v>
      </c>
      <c r="E94" s="8">
        <f t="shared" si="28"/>
        <v>123171.4227692308</v>
      </c>
      <c r="F94" s="8">
        <f t="shared" si="30"/>
        <v>789737.3245077918</v>
      </c>
      <c r="G94" s="8"/>
      <c r="H94" s="4">
        <v>0.0459</v>
      </c>
      <c r="I94" s="8">
        <f t="shared" si="32"/>
        <v>2549.614574149996</v>
      </c>
      <c r="J94" s="8">
        <f t="shared" si="33"/>
        <v>307083.29770267085</v>
      </c>
      <c r="K94" s="8"/>
      <c r="L94" s="8">
        <f t="shared" si="29"/>
        <v>1096820.6222104626</v>
      </c>
    </row>
    <row r="95" spans="1:12" ht="15">
      <c r="A95" t="s">
        <v>20</v>
      </c>
      <c r="B95" s="12"/>
      <c r="C95" s="12"/>
      <c r="D95" s="8"/>
      <c r="E95" s="8">
        <f t="shared" si="28"/>
        <v>0</v>
      </c>
      <c r="F95" s="8">
        <f t="shared" si="30"/>
        <v>789737.3245077918</v>
      </c>
      <c r="G95" s="8"/>
      <c r="H95" s="15">
        <f t="shared" si="31"/>
        <v>0.0459</v>
      </c>
      <c r="I95" s="8">
        <f t="shared" si="32"/>
        <v>3020.745266242304</v>
      </c>
      <c r="J95" s="8">
        <f t="shared" si="33"/>
        <v>310104.04296891316</v>
      </c>
      <c r="K95" s="8"/>
      <c r="L95" s="8">
        <f t="shared" si="29"/>
        <v>1099841.367476705</v>
      </c>
    </row>
    <row r="96" spans="1:12" ht="15">
      <c r="A96" t="s">
        <v>21</v>
      </c>
      <c r="B96" s="12"/>
      <c r="C96" s="12"/>
      <c r="D96" s="8"/>
      <c r="E96" s="8">
        <f t="shared" si="28"/>
        <v>0</v>
      </c>
      <c r="F96" s="8">
        <f t="shared" si="30"/>
        <v>789737.3245077918</v>
      </c>
      <c r="G96" s="8"/>
      <c r="H96" s="15">
        <f t="shared" si="31"/>
        <v>0.0459</v>
      </c>
      <c r="I96" s="8">
        <f t="shared" si="32"/>
        <v>3020.745266242304</v>
      </c>
      <c r="J96" s="8">
        <f t="shared" si="33"/>
        <v>313124.78823515546</v>
      </c>
      <c r="K96" s="8"/>
      <c r="L96" s="8">
        <f t="shared" si="29"/>
        <v>1102862.1127429472</v>
      </c>
    </row>
    <row r="97" spans="1:12" ht="15">
      <c r="A97" t="s">
        <v>10</v>
      </c>
      <c r="B97" s="12"/>
      <c r="C97" s="12"/>
      <c r="D97" s="8"/>
      <c r="E97" s="8">
        <f t="shared" si="28"/>
        <v>0</v>
      </c>
      <c r="F97" s="8">
        <f t="shared" si="30"/>
        <v>789737.3245077918</v>
      </c>
      <c r="G97" s="8"/>
      <c r="H97" s="18">
        <f t="shared" si="31"/>
        <v>0.0459</v>
      </c>
      <c r="I97" s="8">
        <f t="shared" si="32"/>
        <v>3020.745266242304</v>
      </c>
      <c r="J97" s="8">
        <f t="shared" si="33"/>
        <v>316145.53350139776</v>
      </c>
      <c r="K97" s="8"/>
      <c r="L97" s="8">
        <f t="shared" si="29"/>
        <v>1105882.8580091896</v>
      </c>
    </row>
    <row r="98" spans="1:12" ht="15">
      <c r="A98" t="s">
        <v>11</v>
      </c>
      <c r="B98" s="12"/>
      <c r="C98" s="12"/>
      <c r="D98" s="8"/>
      <c r="E98" s="8">
        <f t="shared" si="28"/>
        <v>0</v>
      </c>
      <c r="F98" s="8">
        <f t="shared" si="30"/>
        <v>789737.3245077918</v>
      </c>
      <c r="G98" s="8"/>
      <c r="H98" s="15">
        <f t="shared" si="31"/>
        <v>0.0459</v>
      </c>
      <c r="I98" s="8">
        <f t="shared" si="32"/>
        <v>3020.745266242304</v>
      </c>
      <c r="J98" s="8">
        <f t="shared" si="33"/>
        <v>319166.27876764006</v>
      </c>
      <c r="K98" s="8"/>
      <c r="L98" s="8">
        <f t="shared" si="29"/>
        <v>1108903.6032754318</v>
      </c>
    </row>
    <row r="99" spans="1:12" ht="15">
      <c r="A99" t="s">
        <v>12</v>
      </c>
      <c r="B99" s="13"/>
      <c r="C99" s="13"/>
      <c r="D99" s="14"/>
      <c r="E99" s="14">
        <f t="shared" si="28"/>
        <v>0</v>
      </c>
      <c r="F99" s="14">
        <f t="shared" si="30"/>
        <v>789737.3245077918</v>
      </c>
      <c r="G99" s="14"/>
      <c r="H99" s="17">
        <f t="shared" si="31"/>
        <v>0.0459</v>
      </c>
      <c r="I99" s="14">
        <f t="shared" si="32"/>
        <v>3020.745266242304</v>
      </c>
      <c r="J99" s="14">
        <f t="shared" si="33"/>
        <v>322187.02403388236</v>
      </c>
      <c r="K99" s="14"/>
      <c r="L99" s="14">
        <f t="shared" si="29"/>
        <v>1111924.3485416742</v>
      </c>
    </row>
    <row r="100" spans="1:14" ht="15">
      <c r="A100" s="2" t="s">
        <v>13</v>
      </c>
      <c r="B100" s="8">
        <f>SUM(B88:B99)</f>
        <v>775710.3333333334</v>
      </c>
      <c r="C100" s="8">
        <f>SUM(C88:C99)</f>
        <v>915804.8976617783</v>
      </c>
      <c r="D100" s="8">
        <f>SUM(D88:D99)</f>
        <v>123171.4227692308</v>
      </c>
      <c r="E100" s="8">
        <f>SUM(E88:E99)</f>
        <v>-16923.141559214142</v>
      </c>
      <c r="F100" s="8"/>
      <c r="G100" s="8"/>
      <c r="I100" s="8">
        <f>SUM(I88:I99)</f>
        <v>41413.43167650823</v>
      </c>
      <c r="J100" s="8"/>
      <c r="K100" s="8"/>
      <c r="L100" s="8"/>
      <c r="N100" s="21"/>
    </row>
    <row r="101" spans="1:12" ht="30" customHeight="1">
      <c r="A101" s="56" t="s">
        <v>114</v>
      </c>
      <c r="B101" s="57"/>
      <c r="C101" s="57"/>
      <c r="D101" s="57"/>
      <c r="E101" s="57"/>
      <c r="F101" s="57"/>
      <c r="G101" s="57"/>
      <c r="H101" s="58"/>
      <c r="I101" s="57"/>
      <c r="J101" s="8"/>
      <c r="K101" s="8"/>
      <c r="L101" s="8"/>
    </row>
    <row r="102" spans="2:12" ht="15">
      <c r="B102" s="8"/>
      <c r="C102" s="8"/>
      <c r="D102" s="8"/>
      <c r="E102" s="8"/>
      <c r="F102" s="8"/>
      <c r="G102" s="8"/>
      <c r="I102" s="8"/>
      <c r="J102" s="8"/>
      <c r="K102" s="8"/>
      <c r="L102" s="8"/>
    </row>
    <row r="103" spans="1:12" ht="18.75">
      <c r="A103" s="5" t="s">
        <v>0</v>
      </c>
      <c r="B103" s="19">
        <v>2007</v>
      </c>
      <c r="C103" s="8"/>
      <c r="D103" s="8"/>
      <c r="E103" s="8"/>
      <c r="F103" s="8"/>
      <c r="G103" s="8"/>
      <c r="I103" s="8"/>
      <c r="J103" s="8"/>
      <c r="K103" s="8"/>
      <c r="L103" s="8"/>
    </row>
    <row r="104" spans="2:12" ht="15">
      <c r="B104" s="10"/>
      <c r="C104" s="10"/>
      <c r="D104" s="64" t="str">
        <f>$D$5</f>
        <v>SIMPILS True-Up Adjustments    (neg = CR)</v>
      </c>
      <c r="E104" s="66" t="s">
        <v>14</v>
      </c>
      <c r="F104" s="66"/>
      <c r="G104" s="10"/>
      <c r="H104" s="66" t="s">
        <v>15</v>
      </c>
      <c r="I104" s="66"/>
      <c r="J104" s="66"/>
      <c r="K104" s="10"/>
      <c r="L104" s="64" t="s">
        <v>5</v>
      </c>
    </row>
    <row r="105" spans="2:12" ht="30">
      <c r="B105" s="11" t="s">
        <v>2</v>
      </c>
      <c r="C105" s="11" t="s">
        <v>3</v>
      </c>
      <c r="D105" s="64"/>
      <c r="E105" s="10" t="s">
        <v>4</v>
      </c>
      <c r="F105" s="10" t="s">
        <v>69</v>
      </c>
      <c r="G105" s="10"/>
      <c r="H105" s="16" t="s">
        <v>6</v>
      </c>
      <c r="I105" s="10" t="s">
        <v>4</v>
      </c>
      <c r="J105" s="10" t="s">
        <v>69</v>
      </c>
      <c r="K105" s="10"/>
      <c r="L105" s="64"/>
    </row>
    <row r="106" spans="1:12" ht="15">
      <c r="A106" t="s">
        <v>7</v>
      </c>
      <c r="B106" s="12"/>
      <c r="C106" s="12"/>
      <c r="D106" s="8"/>
      <c r="E106" s="8">
        <f aca="true" t="shared" si="34" ref="E106:E117">B106-C106+D106</f>
        <v>0</v>
      </c>
      <c r="F106" s="8">
        <f>F99+E106</f>
        <v>789737.3245077918</v>
      </c>
      <c r="G106" s="8"/>
      <c r="H106" s="15">
        <f>H99</f>
        <v>0.0459</v>
      </c>
      <c r="I106" s="8">
        <f>H106*F99/12</f>
        <v>3020.745266242304</v>
      </c>
      <c r="J106" s="8">
        <f>J99+I106</f>
        <v>325207.76930012467</v>
      </c>
      <c r="K106" s="8"/>
      <c r="L106" s="8">
        <f aca="true" t="shared" si="35" ref="L106:L117">F106+J106</f>
        <v>1114945.0938079164</v>
      </c>
    </row>
    <row r="107" spans="1:12" ht="15">
      <c r="A107" t="s">
        <v>8</v>
      </c>
      <c r="B107" s="12"/>
      <c r="C107" s="12"/>
      <c r="D107" s="8"/>
      <c r="E107" s="8">
        <f t="shared" si="34"/>
        <v>0</v>
      </c>
      <c r="F107" s="8">
        <f>F106+E107</f>
        <v>789737.3245077918</v>
      </c>
      <c r="G107" s="8"/>
      <c r="H107" s="15">
        <f>H106</f>
        <v>0.0459</v>
      </c>
      <c r="I107" s="8">
        <f>H107*F106/12</f>
        <v>3020.745266242304</v>
      </c>
      <c r="J107" s="8">
        <f>I107+J106</f>
        <v>328228.51456636697</v>
      </c>
      <c r="K107" s="8"/>
      <c r="L107" s="8">
        <f t="shared" si="35"/>
        <v>1117965.8390741588</v>
      </c>
    </row>
    <row r="108" spans="1:12" ht="15">
      <c r="A108" t="s">
        <v>9</v>
      </c>
      <c r="B108" s="12"/>
      <c r="C108" s="12"/>
      <c r="D108" s="8"/>
      <c r="E108" s="8">
        <f t="shared" si="34"/>
        <v>0</v>
      </c>
      <c r="F108" s="8">
        <f aca="true" t="shared" si="36" ref="F108:F117">F107+E108</f>
        <v>789737.3245077918</v>
      </c>
      <c r="G108" s="8"/>
      <c r="H108" s="15">
        <f aca="true" t="shared" si="37" ref="H108:H117">H107</f>
        <v>0.0459</v>
      </c>
      <c r="I108" s="8">
        <f>H108*F107/12</f>
        <v>3020.745266242304</v>
      </c>
      <c r="J108" s="8">
        <f>I108+J107</f>
        <v>331249.25983260927</v>
      </c>
      <c r="K108" s="8"/>
      <c r="L108" s="8">
        <f t="shared" si="35"/>
        <v>1120986.584340401</v>
      </c>
    </row>
    <row r="109" spans="1:12" ht="15">
      <c r="A109" t="s">
        <v>16</v>
      </c>
      <c r="B109" s="12"/>
      <c r="C109" s="12"/>
      <c r="D109" s="8"/>
      <c r="E109" s="8">
        <f t="shared" si="34"/>
        <v>0</v>
      </c>
      <c r="F109" s="8">
        <f t="shared" si="36"/>
        <v>789737.3245077918</v>
      </c>
      <c r="G109" s="8"/>
      <c r="H109" s="15">
        <f t="shared" si="37"/>
        <v>0.0459</v>
      </c>
      <c r="I109" s="8">
        <f>H109*F108/12</f>
        <v>3020.745266242304</v>
      </c>
      <c r="J109" s="8">
        <f>I109+J108</f>
        <v>334270.0050988516</v>
      </c>
      <c r="K109" s="8"/>
      <c r="L109" s="8">
        <f t="shared" si="35"/>
        <v>1124007.3296066434</v>
      </c>
    </row>
    <row r="110" spans="1:12" ht="15">
      <c r="A110" t="s">
        <v>17</v>
      </c>
      <c r="B110" s="12"/>
      <c r="C110" s="12"/>
      <c r="D110" s="8"/>
      <c r="E110" s="8">
        <f t="shared" si="34"/>
        <v>0</v>
      </c>
      <c r="F110" s="8">
        <f t="shared" si="36"/>
        <v>789737.3245077918</v>
      </c>
      <c r="G110" s="8"/>
      <c r="H110" s="15">
        <f t="shared" si="37"/>
        <v>0.0459</v>
      </c>
      <c r="I110" s="8">
        <f aca="true" t="shared" si="38" ref="I110:I117">H110*F109/12</f>
        <v>3020.745266242304</v>
      </c>
      <c r="J110" s="8">
        <f aca="true" t="shared" si="39" ref="J110:J117">I110+J109</f>
        <v>337290.7503650939</v>
      </c>
      <c r="K110" s="8"/>
      <c r="L110" s="8">
        <f t="shared" si="35"/>
        <v>1127028.0748728856</v>
      </c>
    </row>
    <row r="111" spans="1:12" ht="15">
      <c r="A111" t="s">
        <v>18</v>
      </c>
      <c r="B111" s="12"/>
      <c r="C111" s="12"/>
      <c r="D111" s="8"/>
      <c r="E111" s="8">
        <f t="shared" si="34"/>
        <v>0</v>
      </c>
      <c r="F111" s="8">
        <f t="shared" si="36"/>
        <v>789737.3245077918</v>
      </c>
      <c r="G111" s="8"/>
      <c r="H111" s="15">
        <f t="shared" si="37"/>
        <v>0.0459</v>
      </c>
      <c r="I111" s="8">
        <f t="shared" si="38"/>
        <v>3020.745266242304</v>
      </c>
      <c r="J111" s="8">
        <f t="shared" si="39"/>
        <v>340311.4956313362</v>
      </c>
      <c r="K111" s="8"/>
      <c r="L111" s="8">
        <f t="shared" si="35"/>
        <v>1130048.820139128</v>
      </c>
    </row>
    <row r="112" spans="1:12" ht="15">
      <c r="A112" t="s">
        <v>19</v>
      </c>
      <c r="B112" s="12"/>
      <c r="C112" s="12"/>
      <c r="D112" s="8"/>
      <c r="E112" s="8">
        <f t="shared" si="34"/>
        <v>0</v>
      </c>
      <c r="F112" s="8">
        <f t="shared" si="36"/>
        <v>789737.3245077918</v>
      </c>
      <c r="G112" s="8"/>
      <c r="H112" s="15">
        <f t="shared" si="37"/>
        <v>0.0459</v>
      </c>
      <c r="I112" s="8">
        <f t="shared" si="38"/>
        <v>3020.745266242304</v>
      </c>
      <c r="J112" s="8">
        <f t="shared" si="39"/>
        <v>343332.2408975785</v>
      </c>
      <c r="K112" s="8"/>
      <c r="L112" s="8">
        <f t="shared" si="35"/>
        <v>1133069.5654053702</v>
      </c>
    </row>
    <row r="113" spans="1:12" ht="15">
      <c r="A113" t="s">
        <v>20</v>
      </c>
      <c r="B113" s="12"/>
      <c r="C113" s="12"/>
      <c r="D113" s="8"/>
      <c r="E113" s="8">
        <f t="shared" si="34"/>
        <v>0</v>
      </c>
      <c r="F113" s="8">
        <f t="shared" si="36"/>
        <v>789737.3245077918</v>
      </c>
      <c r="G113" s="8"/>
      <c r="H113" s="15">
        <f t="shared" si="37"/>
        <v>0.0459</v>
      </c>
      <c r="I113" s="8">
        <f t="shared" si="38"/>
        <v>3020.745266242304</v>
      </c>
      <c r="J113" s="8">
        <f t="shared" si="39"/>
        <v>346352.9861638208</v>
      </c>
      <c r="K113" s="8"/>
      <c r="L113" s="8">
        <f t="shared" si="35"/>
        <v>1136090.3106716126</v>
      </c>
    </row>
    <row r="114" spans="1:12" ht="15">
      <c r="A114" t="s">
        <v>21</v>
      </c>
      <c r="B114" s="12"/>
      <c r="C114" s="12"/>
      <c r="D114" s="8"/>
      <c r="E114" s="8">
        <f t="shared" si="34"/>
        <v>0</v>
      </c>
      <c r="F114" s="8">
        <f t="shared" si="36"/>
        <v>789737.3245077918</v>
      </c>
      <c r="G114" s="8"/>
      <c r="H114" s="15">
        <f t="shared" si="37"/>
        <v>0.0459</v>
      </c>
      <c r="I114" s="8">
        <f t="shared" si="38"/>
        <v>3020.745266242304</v>
      </c>
      <c r="J114" s="8">
        <f t="shared" si="39"/>
        <v>349373.7314300631</v>
      </c>
      <c r="K114" s="8"/>
      <c r="L114" s="8">
        <f t="shared" si="35"/>
        <v>1139111.0559378548</v>
      </c>
    </row>
    <row r="115" spans="1:12" ht="15">
      <c r="A115" t="s">
        <v>10</v>
      </c>
      <c r="B115" s="12"/>
      <c r="C115" s="12"/>
      <c r="D115" s="8"/>
      <c r="E115" s="8">
        <f t="shared" si="34"/>
        <v>0</v>
      </c>
      <c r="F115" s="8">
        <f t="shared" si="36"/>
        <v>789737.3245077918</v>
      </c>
      <c r="G115" s="8"/>
      <c r="H115" s="4">
        <v>0.0514</v>
      </c>
      <c r="I115" s="8">
        <f t="shared" si="38"/>
        <v>3382.7082066417083</v>
      </c>
      <c r="J115" s="8">
        <f t="shared" si="39"/>
        <v>352756.4396367048</v>
      </c>
      <c r="K115" s="8"/>
      <c r="L115" s="8">
        <f t="shared" si="35"/>
        <v>1142493.7641444965</v>
      </c>
    </row>
    <row r="116" spans="1:12" ht="15">
      <c r="A116" t="s">
        <v>11</v>
      </c>
      <c r="B116" s="12"/>
      <c r="C116" s="12"/>
      <c r="D116" s="8"/>
      <c r="E116" s="8">
        <f t="shared" si="34"/>
        <v>0</v>
      </c>
      <c r="F116" s="8">
        <f t="shared" si="36"/>
        <v>789737.3245077918</v>
      </c>
      <c r="G116" s="8"/>
      <c r="H116" s="15">
        <f t="shared" si="37"/>
        <v>0.0514</v>
      </c>
      <c r="I116" s="8">
        <f t="shared" si="38"/>
        <v>3382.7082066417083</v>
      </c>
      <c r="J116" s="8">
        <f t="shared" si="39"/>
        <v>356139.1478433465</v>
      </c>
      <c r="K116" s="8"/>
      <c r="L116" s="8">
        <f t="shared" si="35"/>
        <v>1145876.4723511382</v>
      </c>
    </row>
    <row r="117" spans="1:12" ht="15">
      <c r="A117" t="s">
        <v>12</v>
      </c>
      <c r="B117" s="13"/>
      <c r="C117" s="13"/>
      <c r="D117" s="14"/>
      <c r="E117" s="14">
        <f t="shared" si="34"/>
        <v>0</v>
      </c>
      <c r="F117" s="14">
        <f t="shared" si="36"/>
        <v>789737.3245077918</v>
      </c>
      <c r="G117" s="14"/>
      <c r="H117" s="17">
        <f t="shared" si="37"/>
        <v>0.0514</v>
      </c>
      <c r="I117" s="14">
        <f t="shared" si="38"/>
        <v>3382.7082066417083</v>
      </c>
      <c r="J117" s="14">
        <f t="shared" si="39"/>
        <v>359521.85604998824</v>
      </c>
      <c r="K117" s="14"/>
      <c r="L117" s="14">
        <f t="shared" si="35"/>
        <v>1149259.18055778</v>
      </c>
    </row>
    <row r="118" spans="1:12" ht="15">
      <c r="A118" s="2" t="s">
        <v>13</v>
      </c>
      <c r="B118" s="8">
        <f>SUM(B106:B117)</f>
        <v>0</v>
      </c>
      <c r="C118" s="8">
        <f>SUM(C106:C117)</f>
        <v>0</v>
      </c>
      <c r="D118" s="8">
        <f>SUM(D106:D117)</f>
        <v>0</v>
      </c>
      <c r="E118" s="8">
        <f>SUM(E106:E117)</f>
        <v>0</v>
      </c>
      <c r="F118" s="8"/>
      <c r="G118" s="8"/>
      <c r="I118" s="8">
        <f>SUM(I106:I117)</f>
        <v>37334.83201610586</v>
      </c>
      <c r="J118" s="8"/>
      <c r="K118" s="8"/>
      <c r="L118" s="8"/>
    </row>
    <row r="119" spans="2:12" ht="15">
      <c r="B119" s="8"/>
      <c r="C119" s="8"/>
      <c r="D119" s="8"/>
      <c r="E119" s="8"/>
      <c r="F119" s="8"/>
      <c r="G119" s="8"/>
      <c r="I119" s="8"/>
      <c r="J119" s="8"/>
      <c r="K119" s="8"/>
      <c r="L119" s="8"/>
    </row>
    <row r="120" spans="2:12" ht="15">
      <c r="B120" s="8"/>
      <c r="C120" s="8"/>
      <c r="D120" s="8"/>
      <c r="E120" s="8"/>
      <c r="F120" s="8"/>
      <c r="G120" s="8"/>
      <c r="I120" s="8"/>
      <c r="J120" s="8"/>
      <c r="K120" s="8"/>
      <c r="L120" s="8"/>
    </row>
    <row r="121" spans="1:12" ht="18.75">
      <c r="A121" s="5" t="s">
        <v>0</v>
      </c>
      <c r="B121" s="19">
        <v>2008</v>
      </c>
      <c r="C121" s="8"/>
      <c r="D121" s="8"/>
      <c r="E121" s="8"/>
      <c r="F121" s="8"/>
      <c r="G121" s="8"/>
      <c r="I121" s="8"/>
      <c r="J121" s="8"/>
      <c r="K121" s="8"/>
      <c r="L121" s="8"/>
    </row>
    <row r="122" spans="2:12" ht="15">
      <c r="B122" s="10"/>
      <c r="C122" s="10"/>
      <c r="D122" s="64" t="str">
        <f>$D$5</f>
        <v>SIMPILS True-Up Adjustments    (neg = CR)</v>
      </c>
      <c r="E122" s="66" t="s">
        <v>14</v>
      </c>
      <c r="F122" s="66"/>
      <c r="G122" s="10"/>
      <c r="H122" s="66" t="s">
        <v>15</v>
      </c>
      <c r="I122" s="66"/>
      <c r="J122" s="66"/>
      <c r="K122" s="10"/>
      <c r="L122" s="64" t="s">
        <v>5</v>
      </c>
    </row>
    <row r="123" spans="2:12" ht="30">
      <c r="B123" s="11" t="s">
        <v>2</v>
      </c>
      <c r="C123" s="11" t="s">
        <v>3</v>
      </c>
      <c r="D123" s="64"/>
      <c r="E123" s="10" t="s">
        <v>4</v>
      </c>
      <c r="F123" s="10" t="s">
        <v>69</v>
      </c>
      <c r="G123" s="10"/>
      <c r="H123" s="16" t="s">
        <v>6</v>
      </c>
      <c r="I123" s="10" t="s">
        <v>4</v>
      </c>
      <c r="J123" s="10" t="s">
        <v>69</v>
      </c>
      <c r="K123" s="10"/>
      <c r="L123" s="64"/>
    </row>
    <row r="124" spans="1:12" ht="15">
      <c r="A124" t="s">
        <v>7</v>
      </c>
      <c r="B124" s="12"/>
      <c r="C124" s="12"/>
      <c r="D124" s="8"/>
      <c r="E124" s="8">
        <f aca="true" t="shared" si="40" ref="E124:E135">B124-C124+D124</f>
        <v>0</v>
      </c>
      <c r="F124" s="8">
        <f>F117+E124</f>
        <v>789737.3245077918</v>
      </c>
      <c r="G124" s="8"/>
      <c r="H124" s="15">
        <f>H117</f>
        <v>0.0514</v>
      </c>
      <c r="I124" s="8">
        <f>H124*F117/12</f>
        <v>3382.7082066417083</v>
      </c>
      <c r="J124" s="8">
        <f>J117+I124</f>
        <v>362904.56425662996</v>
      </c>
      <c r="K124" s="8"/>
      <c r="L124" s="8">
        <f aca="true" t="shared" si="41" ref="L124:L135">F124+J124</f>
        <v>1152641.8887644217</v>
      </c>
    </row>
    <row r="125" spans="1:12" ht="15">
      <c r="A125" t="s">
        <v>8</v>
      </c>
      <c r="B125" s="12"/>
      <c r="C125" s="12"/>
      <c r="D125" s="8"/>
      <c r="E125" s="8">
        <f t="shared" si="40"/>
        <v>0</v>
      </c>
      <c r="F125" s="8">
        <f>F124+E125</f>
        <v>789737.3245077918</v>
      </c>
      <c r="G125" s="8"/>
      <c r="H125" s="15">
        <f>H124</f>
        <v>0.0514</v>
      </c>
      <c r="I125" s="8">
        <f>H125*F124/12</f>
        <v>3382.7082066417083</v>
      </c>
      <c r="J125" s="8">
        <f>I125+J124</f>
        <v>366287.2724632717</v>
      </c>
      <c r="K125" s="8"/>
      <c r="L125" s="8">
        <f t="shared" si="41"/>
        <v>1156024.5969710634</v>
      </c>
    </row>
    <row r="126" spans="1:12" ht="15">
      <c r="A126" t="s">
        <v>9</v>
      </c>
      <c r="B126" s="12"/>
      <c r="C126" s="12"/>
      <c r="D126" s="8"/>
      <c r="E126" s="8">
        <f t="shared" si="40"/>
        <v>0</v>
      </c>
      <c r="F126" s="8">
        <f aca="true" t="shared" si="42" ref="F126:F135">F125+E126</f>
        <v>789737.3245077918</v>
      </c>
      <c r="G126" s="8"/>
      <c r="H126" s="15">
        <f aca="true" t="shared" si="43" ref="H126:H135">H125</f>
        <v>0.0514</v>
      </c>
      <c r="I126" s="8">
        <f>H126*F125/12</f>
        <v>3382.7082066417083</v>
      </c>
      <c r="J126" s="8">
        <f>I126+J125</f>
        <v>369669.9806699134</v>
      </c>
      <c r="K126" s="8"/>
      <c r="L126" s="8">
        <f t="shared" si="41"/>
        <v>1159407.3051777051</v>
      </c>
    </row>
    <row r="127" spans="1:12" ht="15">
      <c r="A127" t="s">
        <v>16</v>
      </c>
      <c r="B127" s="12"/>
      <c r="C127" s="12"/>
      <c r="D127" s="8"/>
      <c r="E127" s="8">
        <f t="shared" si="40"/>
        <v>0</v>
      </c>
      <c r="F127" s="8">
        <f t="shared" si="42"/>
        <v>789737.3245077918</v>
      </c>
      <c r="G127" s="8"/>
      <c r="H127" s="4">
        <v>0.0408</v>
      </c>
      <c r="I127" s="8">
        <f>H127*F126/12</f>
        <v>2685.106903326492</v>
      </c>
      <c r="J127" s="8">
        <f>I127+J126</f>
        <v>372355.08757323987</v>
      </c>
      <c r="K127" s="8"/>
      <c r="L127" s="8">
        <f t="shared" si="41"/>
        <v>1162092.4120810316</v>
      </c>
    </row>
    <row r="128" spans="1:12" ht="15">
      <c r="A128" t="s">
        <v>17</v>
      </c>
      <c r="B128" s="12"/>
      <c r="C128" s="12"/>
      <c r="D128" s="8"/>
      <c r="E128" s="8">
        <f t="shared" si="40"/>
        <v>0</v>
      </c>
      <c r="F128" s="8">
        <f t="shared" si="42"/>
        <v>789737.3245077918</v>
      </c>
      <c r="G128" s="8"/>
      <c r="H128" s="15">
        <f t="shared" si="43"/>
        <v>0.0408</v>
      </c>
      <c r="I128" s="8">
        <f aca="true" t="shared" si="44" ref="I128:I135">H128*F127/12</f>
        <v>2685.106903326492</v>
      </c>
      <c r="J128" s="8">
        <f aca="true" t="shared" si="45" ref="J128:J135">I128+J127</f>
        <v>375040.19447656634</v>
      </c>
      <c r="K128" s="8"/>
      <c r="L128" s="8">
        <f t="shared" si="41"/>
        <v>1164777.518984358</v>
      </c>
    </row>
    <row r="129" spans="1:12" ht="15">
      <c r="A129" t="s">
        <v>18</v>
      </c>
      <c r="B129" s="12"/>
      <c r="C129" s="12"/>
      <c r="D129" s="8"/>
      <c r="E129" s="8">
        <f t="shared" si="40"/>
        <v>0</v>
      </c>
      <c r="F129" s="8">
        <f t="shared" si="42"/>
        <v>789737.3245077918</v>
      </c>
      <c r="G129" s="8"/>
      <c r="H129" s="15">
        <f t="shared" si="43"/>
        <v>0.0408</v>
      </c>
      <c r="I129" s="8">
        <f t="shared" si="44"/>
        <v>2685.106903326492</v>
      </c>
      <c r="J129" s="8">
        <f t="shared" si="45"/>
        <v>377725.3013798928</v>
      </c>
      <c r="K129" s="8"/>
      <c r="L129" s="8">
        <f t="shared" si="41"/>
        <v>1167462.6258876845</v>
      </c>
    </row>
    <row r="130" spans="1:12" ht="15">
      <c r="A130" t="s">
        <v>19</v>
      </c>
      <c r="B130" s="12"/>
      <c r="C130" s="12"/>
      <c r="D130" s="8"/>
      <c r="E130" s="8">
        <f t="shared" si="40"/>
        <v>0</v>
      </c>
      <c r="F130" s="8">
        <f t="shared" si="42"/>
        <v>789737.3245077918</v>
      </c>
      <c r="G130" s="8"/>
      <c r="H130" s="4">
        <v>0.0335</v>
      </c>
      <c r="I130" s="8">
        <f t="shared" si="44"/>
        <v>2204.6833642509187</v>
      </c>
      <c r="J130" s="8">
        <f t="shared" si="45"/>
        <v>379929.98474414373</v>
      </c>
      <c r="K130" s="8"/>
      <c r="L130" s="8">
        <f t="shared" si="41"/>
        <v>1169667.3092519355</v>
      </c>
    </row>
    <row r="131" spans="1:12" ht="15">
      <c r="A131" t="s">
        <v>20</v>
      </c>
      <c r="B131" s="12"/>
      <c r="C131" s="12"/>
      <c r="D131" s="8"/>
      <c r="E131" s="8">
        <f t="shared" si="40"/>
        <v>0</v>
      </c>
      <c r="F131" s="8">
        <f t="shared" si="42"/>
        <v>789737.3245077918</v>
      </c>
      <c r="G131" s="8"/>
      <c r="H131" s="15">
        <f t="shared" si="43"/>
        <v>0.0335</v>
      </c>
      <c r="I131" s="8">
        <f t="shared" si="44"/>
        <v>2204.6833642509187</v>
      </c>
      <c r="J131" s="8">
        <f t="shared" si="45"/>
        <v>382134.66810839466</v>
      </c>
      <c r="K131" s="8"/>
      <c r="L131" s="8">
        <f t="shared" si="41"/>
        <v>1171871.9926161864</v>
      </c>
    </row>
    <row r="132" spans="1:12" ht="15">
      <c r="A132" t="s">
        <v>21</v>
      </c>
      <c r="B132" s="12"/>
      <c r="C132" s="12"/>
      <c r="D132" s="8"/>
      <c r="E132" s="8">
        <f t="shared" si="40"/>
        <v>0</v>
      </c>
      <c r="F132" s="8">
        <f t="shared" si="42"/>
        <v>789737.3245077918</v>
      </c>
      <c r="G132" s="8"/>
      <c r="H132" s="15">
        <f t="shared" si="43"/>
        <v>0.0335</v>
      </c>
      <c r="I132" s="8">
        <f t="shared" si="44"/>
        <v>2204.6833642509187</v>
      </c>
      <c r="J132" s="8">
        <f t="shared" si="45"/>
        <v>384339.3514726456</v>
      </c>
      <c r="K132" s="8"/>
      <c r="L132" s="8">
        <f t="shared" si="41"/>
        <v>1174076.6759804373</v>
      </c>
    </row>
    <row r="133" spans="1:12" ht="15">
      <c r="A133" t="s">
        <v>10</v>
      </c>
      <c r="B133" s="12"/>
      <c r="C133" s="12"/>
      <c r="D133" s="8"/>
      <c r="E133" s="8">
        <f t="shared" si="40"/>
        <v>0</v>
      </c>
      <c r="F133" s="8">
        <f t="shared" si="42"/>
        <v>789737.3245077918</v>
      </c>
      <c r="G133" s="8"/>
      <c r="H133" s="18">
        <f>H132</f>
        <v>0.0335</v>
      </c>
      <c r="I133" s="8">
        <f t="shared" si="44"/>
        <v>2204.6833642509187</v>
      </c>
      <c r="J133" s="8">
        <f t="shared" si="45"/>
        <v>386544.0348368965</v>
      </c>
      <c r="K133" s="8"/>
      <c r="L133" s="8">
        <f t="shared" si="41"/>
        <v>1176281.3593446882</v>
      </c>
    </row>
    <row r="134" spans="1:12" ht="15">
      <c r="A134" t="s">
        <v>11</v>
      </c>
      <c r="B134" s="12"/>
      <c r="C134" s="12"/>
      <c r="D134" s="8"/>
      <c r="E134" s="8">
        <f t="shared" si="40"/>
        <v>0</v>
      </c>
      <c r="F134" s="8">
        <f t="shared" si="42"/>
        <v>789737.3245077918</v>
      </c>
      <c r="G134" s="8"/>
      <c r="H134" s="15">
        <f t="shared" si="43"/>
        <v>0.0335</v>
      </c>
      <c r="I134" s="8">
        <f t="shared" si="44"/>
        <v>2204.6833642509187</v>
      </c>
      <c r="J134" s="8">
        <f t="shared" si="45"/>
        <v>388748.71820114745</v>
      </c>
      <c r="K134" s="8"/>
      <c r="L134" s="8">
        <f t="shared" si="41"/>
        <v>1178486.0427089392</v>
      </c>
    </row>
    <row r="135" spans="1:12" ht="15">
      <c r="A135" t="s">
        <v>12</v>
      </c>
      <c r="B135" s="13"/>
      <c r="C135" s="13"/>
      <c r="D135" s="14"/>
      <c r="E135" s="14">
        <f t="shared" si="40"/>
        <v>0</v>
      </c>
      <c r="F135" s="14">
        <f t="shared" si="42"/>
        <v>789737.3245077918</v>
      </c>
      <c r="G135" s="14"/>
      <c r="H135" s="17">
        <f t="shared" si="43"/>
        <v>0.0335</v>
      </c>
      <c r="I135" s="14">
        <f t="shared" si="44"/>
        <v>2204.6833642509187</v>
      </c>
      <c r="J135" s="14">
        <f t="shared" si="45"/>
        <v>390953.4015653984</v>
      </c>
      <c r="K135" s="14"/>
      <c r="L135" s="14">
        <f t="shared" si="41"/>
        <v>1180690.72607319</v>
      </c>
    </row>
    <row r="136" spans="1:12" ht="15">
      <c r="A136" s="2" t="s">
        <v>13</v>
      </c>
      <c r="B136" s="8">
        <f>SUM(B124:B135)</f>
        <v>0</v>
      </c>
      <c r="C136" s="8">
        <f>SUM(C124:C135)</f>
        <v>0</v>
      </c>
      <c r="D136" s="8">
        <f>SUM(D124:D135)</f>
        <v>0</v>
      </c>
      <c r="E136" s="8">
        <f>SUM(E124:E135)</f>
        <v>0</v>
      </c>
      <c r="F136" s="8"/>
      <c r="G136" s="8"/>
      <c r="I136" s="8">
        <f>SUM(I124:I135)</f>
        <v>31431.545515410115</v>
      </c>
      <c r="J136" s="8"/>
      <c r="K136" s="8"/>
      <c r="L136" s="8"/>
    </row>
    <row r="137" spans="2:12" ht="15">
      <c r="B137" s="8"/>
      <c r="C137" s="8"/>
      <c r="D137" s="8"/>
      <c r="E137" s="8"/>
      <c r="F137" s="8"/>
      <c r="G137" s="8"/>
      <c r="I137" s="8"/>
      <c r="J137" s="8"/>
      <c r="K137" s="8"/>
      <c r="L137" s="8"/>
    </row>
    <row r="138" spans="2:12" ht="15">
      <c r="B138" s="8"/>
      <c r="C138" s="8"/>
      <c r="D138" s="8"/>
      <c r="E138" s="8"/>
      <c r="F138" s="8"/>
      <c r="G138" s="8"/>
      <c r="I138" s="8"/>
      <c r="J138" s="8"/>
      <c r="K138" s="8"/>
      <c r="L138" s="8"/>
    </row>
    <row r="139" spans="1:12" ht="18.75">
      <c r="A139" s="5" t="s">
        <v>0</v>
      </c>
      <c r="B139" s="19">
        <v>2009</v>
      </c>
      <c r="C139" s="8"/>
      <c r="D139" s="8"/>
      <c r="E139" s="8"/>
      <c r="F139" s="8"/>
      <c r="G139" s="8"/>
      <c r="I139" s="8"/>
      <c r="J139" s="8"/>
      <c r="K139" s="8"/>
      <c r="L139" s="8"/>
    </row>
    <row r="140" spans="2:12" ht="15">
      <c r="B140" s="10"/>
      <c r="C140" s="10"/>
      <c r="D140" s="64" t="str">
        <f>$D$5</f>
        <v>SIMPILS True-Up Adjustments    (neg = CR)</v>
      </c>
      <c r="E140" s="66" t="s">
        <v>14</v>
      </c>
      <c r="F140" s="66"/>
      <c r="G140" s="10"/>
      <c r="H140" s="66" t="s">
        <v>15</v>
      </c>
      <c r="I140" s="66"/>
      <c r="J140" s="66"/>
      <c r="K140" s="10"/>
      <c r="L140" s="64" t="s">
        <v>5</v>
      </c>
    </row>
    <row r="141" spans="2:12" ht="30">
      <c r="B141" s="11" t="s">
        <v>2</v>
      </c>
      <c r="C141" s="11" t="s">
        <v>3</v>
      </c>
      <c r="D141" s="64"/>
      <c r="E141" s="10" t="s">
        <v>4</v>
      </c>
      <c r="F141" s="10" t="s">
        <v>69</v>
      </c>
      <c r="G141" s="10"/>
      <c r="H141" s="16" t="s">
        <v>6</v>
      </c>
      <c r="I141" s="10" t="s">
        <v>4</v>
      </c>
      <c r="J141" s="10" t="s">
        <v>69</v>
      </c>
      <c r="K141" s="10"/>
      <c r="L141" s="64"/>
    </row>
    <row r="142" spans="1:12" ht="15">
      <c r="A142" t="s">
        <v>7</v>
      </c>
      <c r="B142" s="12"/>
      <c r="C142" s="12"/>
      <c r="D142" s="8"/>
      <c r="E142" s="8">
        <f aca="true" t="shared" si="46" ref="E142:E153">B142-C142+D142</f>
        <v>0</v>
      </c>
      <c r="F142" s="8">
        <f>F135+E142</f>
        <v>789737.3245077918</v>
      </c>
      <c r="G142" s="8"/>
      <c r="H142" s="4">
        <v>0.0245</v>
      </c>
      <c r="I142" s="8">
        <f>H142*F135/12</f>
        <v>1612.380370870075</v>
      </c>
      <c r="J142" s="8">
        <f>J135+I142</f>
        <v>392565.78193626844</v>
      </c>
      <c r="K142" s="8"/>
      <c r="L142" s="8">
        <f aca="true" t="shared" si="47" ref="L142:L153">F142+J142</f>
        <v>1182303.1064440603</v>
      </c>
    </row>
    <row r="143" spans="1:12" ht="15">
      <c r="A143" t="s">
        <v>8</v>
      </c>
      <c r="B143" s="12"/>
      <c r="C143" s="12"/>
      <c r="D143" s="8"/>
      <c r="E143" s="8">
        <f t="shared" si="46"/>
        <v>0</v>
      </c>
      <c r="F143" s="8">
        <f>F142+E143</f>
        <v>789737.3245077918</v>
      </c>
      <c r="G143" s="8"/>
      <c r="H143" s="15">
        <f>H142</f>
        <v>0.0245</v>
      </c>
      <c r="I143" s="8">
        <f>H143*F142/12</f>
        <v>1612.380370870075</v>
      </c>
      <c r="J143" s="8">
        <f>I143+J142</f>
        <v>394178.1623071385</v>
      </c>
      <c r="K143" s="8"/>
      <c r="L143" s="8">
        <f t="shared" si="47"/>
        <v>1183915.4868149303</v>
      </c>
    </row>
    <row r="144" spans="1:12" ht="15">
      <c r="A144" t="s">
        <v>9</v>
      </c>
      <c r="B144" s="12"/>
      <c r="C144" s="12"/>
      <c r="D144" s="8"/>
      <c r="E144" s="8">
        <f t="shared" si="46"/>
        <v>0</v>
      </c>
      <c r="F144" s="8">
        <f aca="true" t="shared" si="48" ref="F144:F153">F143+E144</f>
        <v>789737.3245077918</v>
      </c>
      <c r="G144" s="8"/>
      <c r="H144" s="15">
        <f aca="true" t="shared" si="49" ref="H144:H153">H143</f>
        <v>0.0245</v>
      </c>
      <c r="I144" s="8">
        <f>H144*F143/12</f>
        <v>1612.380370870075</v>
      </c>
      <c r="J144" s="8">
        <f>I144+J143</f>
        <v>395790.54267800855</v>
      </c>
      <c r="K144" s="8"/>
      <c r="L144" s="8">
        <f t="shared" si="47"/>
        <v>1185527.8671858003</v>
      </c>
    </row>
    <row r="145" spans="1:12" ht="15">
      <c r="A145" t="s">
        <v>16</v>
      </c>
      <c r="B145" s="12"/>
      <c r="C145" s="12"/>
      <c r="D145" s="8"/>
      <c r="E145" s="8">
        <f t="shared" si="46"/>
        <v>0</v>
      </c>
      <c r="F145" s="8">
        <f t="shared" si="48"/>
        <v>789737.3245077918</v>
      </c>
      <c r="G145" s="8"/>
      <c r="H145" s="4">
        <v>0.01</v>
      </c>
      <c r="I145" s="8">
        <f>H145*F144/12</f>
        <v>658.1144370898265</v>
      </c>
      <c r="J145" s="8">
        <f>I145+J144</f>
        <v>396448.6571150984</v>
      </c>
      <c r="K145" s="8"/>
      <c r="L145" s="8">
        <f t="shared" si="47"/>
        <v>1186185.98162289</v>
      </c>
    </row>
    <row r="146" spans="1:12" ht="15">
      <c r="A146" t="s">
        <v>17</v>
      </c>
      <c r="B146" s="12"/>
      <c r="C146" s="12"/>
      <c r="D146" s="8"/>
      <c r="E146" s="8">
        <f t="shared" si="46"/>
        <v>0</v>
      </c>
      <c r="F146" s="8">
        <f t="shared" si="48"/>
        <v>789737.3245077918</v>
      </c>
      <c r="G146" s="8"/>
      <c r="H146" s="15">
        <f t="shared" si="49"/>
        <v>0.01</v>
      </c>
      <c r="I146" s="8">
        <f aca="true" t="shared" si="50" ref="I146:I153">H146*F145/12</f>
        <v>658.1144370898265</v>
      </c>
      <c r="J146" s="8">
        <f aca="true" t="shared" si="51" ref="J146:J153">I146+J145</f>
        <v>397106.7715521882</v>
      </c>
      <c r="K146" s="8"/>
      <c r="L146" s="8">
        <f t="shared" si="47"/>
        <v>1186844.0960599799</v>
      </c>
    </row>
    <row r="147" spans="1:12" ht="15">
      <c r="A147" t="s">
        <v>18</v>
      </c>
      <c r="B147" s="12"/>
      <c r="C147" s="12"/>
      <c r="D147" s="8"/>
      <c r="E147" s="8">
        <f t="shared" si="46"/>
        <v>0</v>
      </c>
      <c r="F147" s="8">
        <f t="shared" si="48"/>
        <v>789737.3245077918</v>
      </c>
      <c r="G147" s="8"/>
      <c r="H147" s="15">
        <f t="shared" si="49"/>
        <v>0.01</v>
      </c>
      <c r="I147" s="8">
        <f t="shared" si="50"/>
        <v>658.1144370898265</v>
      </c>
      <c r="J147" s="8">
        <f t="shared" si="51"/>
        <v>397764.88598927803</v>
      </c>
      <c r="K147" s="8"/>
      <c r="L147" s="8">
        <f t="shared" si="47"/>
        <v>1187502.2104970699</v>
      </c>
    </row>
    <row r="148" spans="1:12" ht="15">
      <c r="A148" t="s">
        <v>19</v>
      </c>
      <c r="B148" s="12"/>
      <c r="C148" s="12"/>
      <c r="D148" s="8"/>
      <c r="E148" s="8">
        <f t="shared" si="46"/>
        <v>0</v>
      </c>
      <c r="F148" s="8">
        <f t="shared" si="48"/>
        <v>789737.3245077918</v>
      </c>
      <c r="G148" s="8"/>
      <c r="H148" s="4">
        <v>0.0055</v>
      </c>
      <c r="I148" s="8">
        <f t="shared" si="50"/>
        <v>361.96294039940454</v>
      </c>
      <c r="J148" s="8">
        <f t="shared" si="51"/>
        <v>398126.84892967745</v>
      </c>
      <c r="K148" s="8"/>
      <c r="L148" s="8">
        <f t="shared" si="47"/>
        <v>1187864.1734374692</v>
      </c>
    </row>
    <row r="149" spans="1:12" ht="15">
      <c r="A149" t="s">
        <v>20</v>
      </c>
      <c r="B149" s="12"/>
      <c r="C149" s="12"/>
      <c r="D149" s="8"/>
      <c r="E149" s="8">
        <f t="shared" si="46"/>
        <v>0</v>
      </c>
      <c r="F149" s="8">
        <f t="shared" si="48"/>
        <v>789737.3245077918</v>
      </c>
      <c r="G149" s="8"/>
      <c r="H149" s="15">
        <f t="shared" si="49"/>
        <v>0.0055</v>
      </c>
      <c r="I149" s="8">
        <f t="shared" si="50"/>
        <v>361.96294039940454</v>
      </c>
      <c r="J149" s="8">
        <f t="shared" si="51"/>
        <v>398488.81187007687</v>
      </c>
      <c r="K149" s="8"/>
      <c r="L149" s="8">
        <f t="shared" si="47"/>
        <v>1188226.1363778687</v>
      </c>
    </row>
    <row r="150" spans="1:12" ht="15">
      <c r="A150" t="s">
        <v>21</v>
      </c>
      <c r="B150" s="12"/>
      <c r="C150" s="12"/>
      <c r="D150" s="8"/>
      <c r="E150" s="8">
        <f t="shared" si="46"/>
        <v>0</v>
      </c>
      <c r="F150" s="8">
        <f t="shared" si="48"/>
        <v>789737.3245077918</v>
      </c>
      <c r="G150" s="8"/>
      <c r="H150" s="15">
        <f t="shared" si="49"/>
        <v>0.0055</v>
      </c>
      <c r="I150" s="8">
        <f t="shared" si="50"/>
        <v>361.96294039940454</v>
      </c>
      <c r="J150" s="8">
        <f t="shared" si="51"/>
        <v>398850.7748104763</v>
      </c>
      <c r="K150" s="8"/>
      <c r="L150" s="8">
        <f t="shared" si="47"/>
        <v>1188588.099318268</v>
      </c>
    </row>
    <row r="151" spans="1:12" ht="15">
      <c r="A151" t="s">
        <v>10</v>
      </c>
      <c r="B151" s="12"/>
      <c r="C151" s="12"/>
      <c r="D151" s="8"/>
      <c r="E151" s="8">
        <f t="shared" si="46"/>
        <v>0</v>
      </c>
      <c r="F151" s="8">
        <f t="shared" si="48"/>
        <v>789737.3245077918</v>
      </c>
      <c r="G151" s="8"/>
      <c r="H151" s="15">
        <f t="shared" si="49"/>
        <v>0.0055</v>
      </c>
      <c r="I151" s="8">
        <f t="shared" si="50"/>
        <v>361.96294039940454</v>
      </c>
      <c r="J151" s="8">
        <f t="shared" si="51"/>
        <v>399212.7377508757</v>
      </c>
      <c r="K151" s="8"/>
      <c r="L151" s="8">
        <f t="shared" si="47"/>
        <v>1188950.0622586675</v>
      </c>
    </row>
    <row r="152" spans="1:12" ht="15">
      <c r="A152" t="s">
        <v>11</v>
      </c>
      <c r="B152" s="12"/>
      <c r="C152" s="12"/>
      <c r="D152" s="8"/>
      <c r="E152" s="8">
        <f t="shared" si="46"/>
        <v>0</v>
      </c>
      <c r="F152" s="8">
        <f t="shared" si="48"/>
        <v>789737.3245077918</v>
      </c>
      <c r="G152" s="8"/>
      <c r="H152" s="15">
        <f t="shared" si="49"/>
        <v>0.0055</v>
      </c>
      <c r="I152" s="8">
        <f t="shared" si="50"/>
        <v>361.96294039940454</v>
      </c>
      <c r="J152" s="8">
        <f t="shared" si="51"/>
        <v>399574.7006912751</v>
      </c>
      <c r="K152" s="8"/>
      <c r="L152" s="8">
        <f t="shared" si="47"/>
        <v>1189312.0251990668</v>
      </c>
    </row>
    <row r="153" spans="1:12" ht="15">
      <c r="A153" t="s">
        <v>12</v>
      </c>
      <c r="B153" s="13"/>
      <c r="C153" s="13"/>
      <c r="D153" s="14"/>
      <c r="E153" s="14">
        <f t="shared" si="46"/>
        <v>0</v>
      </c>
      <c r="F153" s="14">
        <f t="shared" si="48"/>
        <v>789737.3245077918</v>
      </c>
      <c r="G153" s="14"/>
      <c r="H153" s="17">
        <f t="shared" si="49"/>
        <v>0.0055</v>
      </c>
      <c r="I153" s="14">
        <f t="shared" si="50"/>
        <v>361.96294039940454</v>
      </c>
      <c r="J153" s="14">
        <f t="shared" si="51"/>
        <v>399936.66363167454</v>
      </c>
      <c r="K153" s="14"/>
      <c r="L153" s="14">
        <f t="shared" si="47"/>
        <v>1189673.9881394664</v>
      </c>
    </row>
    <row r="154" spans="1:12" ht="15">
      <c r="A154" s="2" t="s">
        <v>13</v>
      </c>
      <c r="B154" s="8">
        <f>SUM(B142:B153)</f>
        <v>0</v>
      </c>
      <c r="C154" s="8">
        <f>SUM(C142:C153)</f>
        <v>0</v>
      </c>
      <c r="D154" s="8">
        <f>SUM(D142:D153)</f>
        <v>0</v>
      </c>
      <c r="E154" s="8">
        <f>SUM(E142:E153)</f>
        <v>0</v>
      </c>
      <c r="F154" s="8"/>
      <c r="G154" s="8"/>
      <c r="I154" s="8">
        <f>SUM(I142:I153)</f>
        <v>8983.262066276131</v>
      </c>
      <c r="J154" s="8"/>
      <c r="K154" s="8"/>
      <c r="L154" s="8"/>
    </row>
    <row r="155" spans="2:12" ht="15">
      <c r="B155" s="8"/>
      <c r="C155" s="8"/>
      <c r="D155" s="8"/>
      <c r="E155" s="8"/>
      <c r="F155" s="8"/>
      <c r="G155" s="8"/>
      <c r="I155" s="8"/>
      <c r="J155" s="8"/>
      <c r="K155" s="8"/>
      <c r="L155" s="8"/>
    </row>
    <row r="156" spans="2:12" ht="15">
      <c r="B156" s="8"/>
      <c r="C156" s="8"/>
      <c r="D156" s="8"/>
      <c r="E156" s="8"/>
      <c r="F156" s="8"/>
      <c r="G156" s="8"/>
      <c r="I156" s="8"/>
      <c r="J156" s="8"/>
      <c r="K156" s="8"/>
      <c r="L156" s="8"/>
    </row>
    <row r="157" spans="1:12" ht="18.75">
      <c r="A157" s="5" t="s">
        <v>0</v>
      </c>
      <c r="B157" s="19">
        <v>2010</v>
      </c>
      <c r="C157" s="8"/>
      <c r="D157" s="8"/>
      <c r="E157" s="8"/>
      <c r="F157" s="8"/>
      <c r="G157" s="8"/>
      <c r="I157" s="8"/>
      <c r="J157" s="8"/>
      <c r="K157" s="8"/>
      <c r="L157" s="8"/>
    </row>
    <row r="158" spans="2:12" ht="15">
      <c r="B158" s="10"/>
      <c r="C158" s="10"/>
      <c r="D158" s="64" t="str">
        <f>$D$5</f>
        <v>SIMPILS True-Up Adjustments    (neg = CR)</v>
      </c>
      <c r="E158" s="66" t="s">
        <v>14</v>
      </c>
      <c r="F158" s="66"/>
      <c r="G158" s="10"/>
      <c r="H158" s="66" t="s">
        <v>15</v>
      </c>
      <c r="I158" s="66"/>
      <c r="J158" s="66"/>
      <c r="K158" s="10"/>
      <c r="L158" s="64" t="s">
        <v>5</v>
      </c>
    </row>
    <row r="159" spans="2:12" ht="30">
      <c r="B159" s="11" t="s">
        <v>2</v>
      </c>
      <c r="C159" s="11" t="s">
        <v>3</v>
      </c>
      <c r="D159" s="64"/>
      <c r="E159" s="10" t="s">
        <v>4</v>
      </c>
      <c r="F159" s="10" t="s">
        <v>69</v>
      </c>
      <c r="G159" s="10"/>
      <c r="H159" s="16" t="s">
        <v>6</v>
      </c>
      <c r="I159" s="10" t="s">
        <v>4</v>
      </c>
      <c r="J159" s="10" t="s">
        <v>69</v>
      </c>
      <c r="K159" s="10"/>
      <c r="L159" s="64"/>
    </row>
    <row r="160" spans="1:12" ht="15">
      <c r="A160" t="s">
        <v>7</v>
      </c>
      <c r="B160" s="12"/>
      <c r="C160" s="12"/>
      <c r="D160" s="8"/>
      <c r="E160" s="8">
        <f aca="true" t="shared" si="52" ref="E160:E171">B160-C160+D160</f>
        <v>0</v>
      </c>
      <c r="F160" s="8">
        <f>F153+E160</f>
        <v>789737.3245077918</v>
      </c>
      <c r="G160" s="8"/>
      <c r="H160" s="15">
        <f>H153</f>
        <v>0.0055</v>
      </c>
      <c r="I160" s="8">
        <f>H160*F153/12</f>
        <v>361.96294039940454</v>
      </c>
      <c r="J160" s="8">
        <f>J153+I160</f>
        <v>400298.62657207396</v>
      </c>
      <c r="K160" s="8"/>
      <c r="L160" s="8">
        <f aca="true" t="shared" si="53" ref="L160:L171">F160+J160</f>
        <v>1190035.9510798657</v>
      </c>
    </row>
    <row r="161" spans="1:12" ht="15">
      <c r="A161" t="s">
        <v>8</v>
      </c>
      <c r="B161" s="12"/>
      <c r="C161" s="12"/>
      <c r="D161" s="8"/>
      <c r="E161" s="8">
        <f t="shared" si="52"/>
        <v>0</v>
      </c>
      <c r="F161" s="8">
        <f>F160+E161</f>
        <v>789737.3245077918</v>
      </c>
      <c r="G161" s="8"/>
      <c r="H161" s="15">
        <f>H160</f>
        <v>0.0055</v>
      </c>
      <c r="I161" s="8">
        <f>H161*F160/12</f>
        <v>361.96294039940454</v>
      </c>
      <c r="J161" s="8">
        <f>I161+J160</f>
        <v>400660.5895124734</v>
      </c>
      <c r="K161" s="8"/>
      <c r="L161" s="8">
        <f t="shared" si="53"/>
        <v>1190397.9140202652</v>
      </c>
    </row>
    <row r="162" spans="1:12" ht="15">
      <c r="A162" t="s">
        <v>9</v>
      </c>
      <c r="B162" s="12"/>
      <c r="C162" s="12"/>
      <c r="D162" s="8"/>
      <c r="E162" s="8">
        <f t="shared" si="52"/>
        <v>0</v>
      </c>
      <c r="F162" s="8">
        <f aca="true" t="shared" si="54" ref="F162:F171">F161+E162</f>
        <v>789737.3245077918</v>
      </c>
      <c r="G162" s="8"/>
      <c r="H162" s="15">
        <f aca="true" t="shared" si="55" ref="H162:H171">H161</f>
        <v>0.0055</v>
      </c>
      <c r="I162" s="8">
        <f>H162*F161/12</f>
        <v>361.96294039940454</v>
      </c>
      <c r="J162" s="8">
        <f>I162+J161</f>
        <v>401022.5524528728</v>
      </c>
      <c r="K162" s="8"/>
      <c r="L162" s="8">
        <f t="shared" si="53"/>
        <v>1190759.8769606645</v>
      </c>
    </row>
    <row r="163" spans="1:12" ht="15">
      <c r="A163" t="s">
        <v>16</v>
      </c>
      <c r="B163" s="12"/>
      <c r="C163" s="12"/>
      <c r="D163" s="8"/>
      <c r="E163" s="8">
        <f t="shared" si="52"/>
        <v>0</v>
      </c>
      <c r="F163" s="8">
        <f t="shared" si="54"/>
        <v>789737.3245077918</v>
      </c>
      <c r="G163" s="8"/>
      <c r="H163" s="15">
        <f t="shared" si="55"/>
        <v>0.0055</v>
      </c>
      <c r="I163" s="8">
        <f>H163*F162/12</f>
        <v>361.96294039940454</v>
      </c>
      <c r="J163" s="8">
        <f>I163+J162</f>
        <v>401384.5153932722</v>
      </c>
      <c r="K163" s="8"/>
      <c r="L163" s="8">
        <f t="shared" si="53"/>
        <v>1191121.839901064</v>
      </c>
    </row>
    <row r="164" spans="1:12" ht="15">
      <c r="A164" t="s">
        <v>17</v>
      </c>
      <c r="B164" s="12"/>
      <c r="C164" s="12"/>
      <c r="D164" s="8"/>
      <c r="E164" s="8">
        <f t="shared" si="52"/>
        <v>0</v>
      </c>
      <c r="F164" s="8">
        <f t="shared" si="54"/>
        <v>789737.3245077918</v>
      </c>
      <c r="G164" s="8"/>
      <c r="H164" s="15">
        <f t="shared" si="55"/>
        <v>0.0055</v>
      </c>
      <c r="I164" s="8">
        <f aca="true" t="shared" si="56" ref="I164:I171">H164*F163/12</f>
        <v>361.96294039940454</v>
      </c>
      <c r="J164" s="8">
        <f aca="true" t="shared" si="57" ref="J164:J171">I164+J163</f>
        <v>401746.47833367164</v>
      </c>
      <c r="K164" s="8"/>
      <c r="L164" s="8">
        <f t="shared" si="53"/>
        <v>1191483.8028414634</v>
      </c>
    </row>
    <row r="165" spans="1:12" ht="15">
      <c r="A165" t="s">
        <v>18</v>
      </c>
      <c r="B165" s="12"/>
      <c r="C165" s="12"/>
      <c r="D165" s="8"/>
      <c r="E165" s="8">
        <f t="shared" si="52"/>
        <v>0</v>
      </c>
      <c r="F165" s="8">
        <f t="shared" si="54"/>
        <v>789737.3245077918</v>
      </c>
      <c r="G165" s="8"/>
      <c r="H165" s="15">
        <f t="shared" si="55"/>
        <v>0.0055</v>
      </c>
      <c r="I165" s="8">
        <f t="shared" si="56"/>
        <v>361.96294039940454</v>
      </c>
      <c r="J165" s="8">
        <f t="shared" si="57"/>
        <v>402108.44127407105</v>
      </c>
      <c r="K165" s="8"/>
      <c r="L165" s="8">
        <f t="shared" si="53"/>
        <v>1191845.765781863</v>
      </c>
    </row>
    <row r="166" spans="1:12" ht="15">
      <c r="A166" t="s">
        <v>19</v>
      </c>
      <c r="B166" s="12"/>
      <c r="C166" s="12"/>
      <c r="D166" s="8"/>
      <c r="E166" s="8">
        <f t="shared" si="52"/>
        <v>0</v>
      </c>
      <c r="F166" s="8">
        <f t="shared" si="54"/>
        <v>789737.3245077918</v>
      </c>
      <c r="G166" s="8"/>
      <c r="H166" s="4">
        <v>0.0089</v>
      </c>
      <c r="I166" s="8">
        <f t="shared" si="56"/>
        <v>585.7218490099456</v>
      </c>
      <c r="J166" s="8">
        <f t="shared" si="57"/>
        <v>402694.163123081</v>
      </c>
      <c r="K166" s="8"/>
      <c r="L166" s="8">
        <f t="shared" si="53"/>
        <v>1192431.4876308728</v>
      </c>
    </row>
    <row r="167" spans="1:12" ht="15">
      <c r="A167" t="s">
        <v>20</v>
      </c>
      <c r="B167" s="12"/>
      <c r="C167" s="12"/>
      <c r="D167" s="8"/>
      <c r="E167" s="8">
        <f t="shared" si="52"/>
        <v>0</v>
      </c>
      <c r="F167" s="8">
        <f t="shared" si="54"/>
        <v>789737.3245077918</v>
      </c>
      <c r="G167" s="8"/>
      <c r="H167" s="15">
        <f t="shared" si="55"/>
        <v>0.0089</v>
      </c>
      <c r="I167" s="8">
        <f t="shared" si="56"/>
        <v>585.7218490099456</v>
      </c>
      <c r="J167" s="8">
        <f t="shared" si="57"/>
        <v>403279.8849720909</v>
      </c>
      <c r="K167" s="8"/>
      <c r="L167" s="8">
        <f t="shared" si="53"/>
        <v>1193017.2094798826</v>
      </c>
    </row>
    <row r="168" spans="1:12" ht="15">
      <c r="A168" t="s">
        <v>21</v>
      </c>
      <c r="B168" s="12"/>
      <c r="C168" s="12"/>
      <c r="D168" s="8"/>
      <c r="E168" s="8">
        <f t="shared" si="52"/>
        <v>0</v>
      </c>
      <c r="F168" s="8">
        <f t="shared" si="54"/>
        <v>789737.3245077918</v>
      </c>
      <c r="G168" s="8"/>
      <c r="H168" s="15">
        <f t="shared" si="55"/>
        <v>0.0089</v>
      </c>
      <c r="I168" s="8">
        <f t="shared" si="56"/>
        <v>585.7218490099456</v>
      </c>
      <c r="J168" s="8">
        <f t="shared" si="57"/>
        <v>403865.6068211008</v>
      </c>
      <c r="K168" s="8"/>
      <c r="L168" s="8">
        <f t="shared" si="53"/>
        <v>1193602.9313288927</v>
      </c>
    </row>
    <row r="169" spans="1:12" ht="15">
      <c r="A169" t="s">
        <v>10</v>
      </c>
      <c r="B169" s="12"/>
      <c r="C169" s="12"/>
      <c r="D169" s="8"/>
      <c r="E169" s="8">
        <f t="shared" si="52"/>
        <v>0</v>
      </c>
      <c r="F169" s="8">
        <f t="shared" si="54"/>
        <v>789737.3245077918</v>
      </c>
      <c r="G169" s="8"/>
      <c r="H169" s="4">
        <v>0.012</v>
      </c>
      <c r="I169" s="8">
        <f t="shared" si="56"/>
        <v>789.7373245077919</v>
      </c>
      <c r="J169" s="8">
        <f t="shared" si="57"/>
        <v>404655.3441456086</v>
      </c>
      <c r="K169" s="8"/>
      <c r="L169" s="8">
        <f t="shared" si="53"/>
        <v>1194392.6686534004</v>
      </c>
    </row>
    <row r="170" spans="1:12" ht="15">
      <c r="A170" t="s">
        <v>11</v>
      </c>
      <c r="B170" s="12"/>
      <c r="C170" s="12"/>
      <c r="D170" s="8"/>
      <c r="E170" s="8">
        <f t="shared" si="52"/>
        <v>0</v>
      </c>
      <c r="F170" s="8">
        <f t="shared" si="54"/>
        <v>789737.3245077918</v>
      </c>
      <c r="G170" s="8"/>
      <c r="H170" s="15">
        <f t="shared" si="55"/>
        <v>0.012</v>
      </c>
      <c r="I170" s="8">
        <f t="shared" si="56"/>
        <v>789.7373245077919</v>
      </c>
      <c r="J170" s="8">
        <f t="shared" si="57"/>
        <v>405445.0814701164</v>
      </c>
      <c r="K170" s="8"/>
      <c r="L170" s="8">
        <f t="shared" si="53"/>
        <v>1195182.405977908</v>
      </c>
    </row>
    <row r="171" spans="1:12" ht="15">
      <c r="A171" t="s">
        <v>12</v>
      </c>
      <c r="B171" s="13"/>
      <c r="C171" s="13"/>
      <c r="D171" s="14"/>
      <c r="E171" s="14">
        <f t="shared" si="52"/>
        <v>0</v>
      </c>
      <c r="F171" s="14">
        <f t="shared" si="54"/>
        <v>789737.3245077918</v>
      </c>
      <c r="G171" s="14"/>
      <c r="H171" s="17">
        <f t="shared" si="55"/>
        <v>0.012</v>
      </c>
      <c r="I171" s="14">
        <f t="shared" si="56"/>
        <v>789.7373245077919</v>
      </c>
      <c r="J171" s="14">
        <f t="shared" si="57"/>
        <v>406234.8187946242</v>
      </c>
      <c r="K171" s="14"/>
      <c r="L171" s="14">
        <f t="shared" si="53"/>
        <v>1195972.143302416</v>
      </c>
    </row>
    <row r="172" spans="1:12" ht="15">
      <c r="A172" s="2" t="s">
        <v>13</v>
      </c>
      <c r="B172" s="8">
        <f>SUM(B160:B171)</f>
        <v>0</v>
      </c>
      <c r="C172" s="8">
        <f>SUM(C160:C171)</f>
        <v>0</v>
      </c>
      <c r="D172" s="8">
        <f>SUM(D160:D171)</f>
        <v>0</v>
      </c>
      <c r="E172" s="8">
        <f>SUM(E160:E171)</f>
        <v>0</v>
      </c>
      <c r="F172" s="8"/>
      <c r="G172" s="8"/>
      <c r="I172" s="8">
        <f>SUM(I160:I171)</f>
        <v>6298.155162949639</v>
      </c>
      <c r="J172" s="8"/>
      <c r="K172" s="8"/>
      <c r="L172" s="8"/>
    </row>
    <row r="173" spans="2:12" ht="15">
      <c r="B173" s="8"/>
      <c r="C173" s="8"/>
      <c r="D173" s="8"/>
      <c r="E173" s="8"/>
      <c r="F173" s="8"/>
      <c r="G173" s="8"/>
      <c r="I173" s="8"/>
      <c r="J173" s="8"/>
      <c r="K173" s="8"/>
      <c r="L173" s="8"/>
    </row>
    <row r="174" spans="2:12" ht="15">
      <c r="B174" s="8"/>
      <c r="C174" s="8"/>
      <c r="D174" s="8"/>
      <c r="E174" s="8"/>
      <c r="F174" s="8"/>
      <c r="G174" s="8"/>
      <c r="I174" s="8"/>
      <c r="J174" s="8"/>
      <c r="K174" s="8"/>
      <c r="L174" s="8"/>
    </row>
    <row r="175" spans="1:12" ht="18.75">
      <c r="A175" s="5" t="s">
        <v>0</v>
      </c>
      <c r="B175" s="19">
        <v>2011</v>
      </c>
      <c r="C175" s="8"/>
      <c r="D175" s="8"/>
      <c r="E175" s="8"/>
      <c r="F175" s="8"/>
      <c r="G175" s="8"/>
      <c r="I175" s="8"/>
      <c r="J175" s="8"/>
      <c r="K175" s="8"/>
      <c r="L175" s="8"/>
    </row>
    <row r="176" spans="2:12" ht="15">
      <c r="B176" s="10"/>
      <c r="C176" s="10"/>
      <c r="D176" s="64" t="str">
        <f>$D$5</f>
        <v>SIMPILS True-Up Adjustments    (neg = CR)</v>
      </c>
      <c r="E176" s="66" t="s">
        <v>14</v>
      </c>
      <c r="F176" s="66"/>
      <c r="G176" s="10"/>
      <c r="H176" s="66" t="s">
        <v>15</v>
      </c>
      <c r="I176" s="66"/>
      <c r="J176" s="66"/>
      <c r="K176" s="10"/>
      <c r="L176" s="64" t="s">
        <v>5</v>
      </c>
    </row>
    <row r="177" spans="2:12" ht="30">
      <c r="B177" s="11" t="s">
        <v>2</v>
      </c>
      <c r="C177" s="11" t="s">
        <v>3</v>
      </c>
      <c r="D177" s="64"/>
      <c r="E177" s="10" t="s">
        <v>4</v>
      </c>
      <c r="F177" s="10" t="s">
        <v>69</v>
      </c>
      <c r="G177" s="10"/>
      <c r="H177" s="16" t="s">
        <v>6</v>
      </c>
      <c r="I177" s="10" t="s">
        <v>4</v>
      </c>
      <c r="J177" s="10" t="s">
        <v>69</v>
      </c>
      <c r="K177" s="10"/>
      <c r="L177" s="64"/>
    </row>
    <row r="178" spans="1:12" ht="15">
      <c r="A178" t="s">
        <v>7</v>
      </c>
      <c r="B178" s="12"/>
      <c r="C178" s="12"/>
      <c r="D178" s="8"/>
      <c r="E178" s="8">
        <f aca="true" t="shared" si="58" ref="E178:E189">B178-C178+D178</f>
        <v>0</v>
      </c>
      <c r="F178" s="8">
        <f>F171+E178</f>
        <v>789737.3245077918</v>
      </c>
      <c r="G178" s="8"/>
      <c r="H178" s="4">
        <v>0.0147</v>
      </c>
      <c r="I178" s="8">
        <f>H178*F171/12</f>
        <v>967.428222522045</v>
      </c>
      <c r="J178" s="8">
        <f>J171+I178</f>
        <v>407202.2470171462</v>
      </c>
      <c r="K178" s="8"/>
      <c r="L178" s="8">
        <f aca="true" t="shared" si="59" ref="L178:L189">F178+J178</f>
        <v>1196939.571524938</v>
      </c>
    </row>
    <row r="179" spans="1:12" ht="15">
      <c r="A179" t="s">
        <v>8</v>
      </c>
      <c r="B179" s="12"/>
      <c r="C179" s="12"/>
      <c r="D179" s="8"/>
      <c r="E179" s="8">
        <f t="shared" si="58"/>
        <v>0</v>
      </c>
      <c r="F179" s="8">
        <f>F178+E179</f>
        <v>789737.3245077918</v>
      </c>
      <c r="G179" s="8"/>
      <c r="H179" s="15">
        <f>H178</f>
        <v>0.0147</v>
      </c>
      <c r="I179" s="8">
        <f>H179*F178/12</f>
        <v>967.428222522045</v>
      </c>
      <c r="J179" s="8">
        <f>I179+J178</f>
        <v>408169.6752396682</v>
      </c>
      <c r="K179" s="8"/>
      <c r="L179" s="8">
        <f t="shared" si="59"/>
        <v>1197906.99974746</v>
      </c>
    </row>
    <row r="180" spans="1:12" ht="15">
      <c r="A180" t="s">
        <v>9</v>
      </c>
      <c r="B180" s="12"/>
      <c r="C180" s="12"/>
      <c r="D180" s="8"/>
      <c r="E180" s="8">
        <f t="shared" si="58"/>
        <v>0</v>
      </c>
      <c r="F180" s="8">
        <f aca="true" t="shared" si="60" ref="F180:F189">F179+E180</f>
        <v>789737.3245077918</v>
      </c>
      <c r="G180" s="8"/>
      <c r="H180" s="15">
        <f aca="true" t="shared" si="61" ref="H180:H189">H179</f>
        <v>0.0147</v>
      </c>
      <c r="I180" s="8">
        <f>H180*F179/12</f>
        <v>967.428222522045</v>
      </c>
      <c r="J180" s="8">
        <f>I180+J179</f>
        <v>409137.10346219025</v>
      </c>
      <c r="K180" s="8"/>
      <c r="L180" s="8">
        <f t="shared" si="59"/>
        <v>1198874.427969982</v>
      </c>
    </row>
    <row r="181" spans="1:12" ht="15">
      <c r="A181" t="s">
        <v>16</v>
      </c>
      <c r="B181" s="12"/>
      <c r="C181" s="12"/>
      <c r="D181" s="8"/>
      <c r="E181" s="8">
        <f t="shared" si="58"/>
        <v>0</v>
      </c>
      <c r="F181" s="8">
        <f t="shared" si="60"/>
        <v>789737.3245077918</v>
      </c>
      <c r="G181" s="8"/>
      <c r="H181" s="15">
        <f t="shared" si="61"/>
        <v>0.0147</v>
      </c>
      <c r="I181" s="8">
        <f>H181*F180/12</f>
        <v>967.428222522045</v>
      </c>
      <c r="J181" s="8">
        <f>I181+J180</f>
        <v>410104.5316847123</v>
      </c>
      <c r="K181" s="8"/>
      <c r="L181" s="8">
        <f t="shared" si="59"/>
        <v>1199841.856192504</v>
      </c>
    </row>
    <row r="182" spans="1:12" ht="15">
      <c r="A182" t="s">
        <v>17</v>
      </c>
      <c r="B182" s="12"/>
      <c r="C182" s="12"/>
      <c r="D182" s="8"/>
      <c r="E182" s="8">
        <f t="shared" si="58"/>
        <v>0</v>
      </c>
      <c r="F182" s="8">
        <f t="shared" si="60"/>
        <v>789737.3245077918</v>
      </c>
      <c r="G182" s="8"/>
      <c r="H182" s="15">
        <f t="shared" si="61"/>
        <v>0.0147</v>
      </c>
      <c r="I182" s="8">
        <f aca="true" t="shared" si="62" ref="I182:I189">H182*F181/12</f>
        <v>967.428222522045</v>
      </c>
      <c r="J182" s="8">
        <f aca="true" t="shared" si="63" ref="J182:J189">I182+J181</f>
        <v>411071.9599072343</v>
      </c>
      <c r="K182" s="8"/>
      <c r="L182" s="8">
        <f t="shared" si="59"/>
        <v>1200809.2844150262</v>
      </c>
    </row>
    <row r="183" spans="1:12" ht="15">
      <c r="A183" t="s">
        <v>18</v>
      </c>
      <c r="B183" s="12"/>
      <c r="C183" s="12"/>
      <c r="D183" s="8"/>
      <c r="E183" s="8">
        <f t="shared" si="58"/>
        <v>0</v>
      </c>
      <c r="F183" s="8">
        <f t="shared" si="60"/>
        <v>789737.3245077918</v>
      </c>
      <c r="G183" s="8"/>
      <c r="H183" s="15">
        <f t="shared" si="61"/>
        <v>0.0147</v>
      </c>
      <c r="I183" s="8">
        <f t="shared" si="62"/>
        <v>967.428222522045</v>
      </c>
      <c r="J183" s="8">
        <f t="shared" si="63"/>
        <v>412039.3881297563</v>
      </c>
      <c r="K183" s="8"/>
      <c r="L183" s="8">
        <f t="shared" si="59"/>
        <v>1201776.712637548</v>
      </c>
    </row>
    <row r="184" spans="1:12" ht="15">
      <c r="A184" t="s">
        <v>19</v>
      </c>
      <c r="B184" s="12"/>
      <c r="C184" s="12"/>
      <c r="D184" s="8"/>
      <c r="E184" s="8">
        <f t="shared" si="58"/>
        <v>0</v>
      </c>
      <c r="F184" s="8">
        <f t="shared" si="60"/>
        <v>789737.3245077918</v>
      </c>
      <c r="G184" s="8"/>
      <c r="H184" s="15">
        <f t="shared" si="61"/>
        <v>0.0147</v>
      </c>
      <c r="I184" s="8">
        <f t="shared" si="62"/>
        <v>967.428222522045</v>
      </c>
      <c r="J184" s="8">
        <f t="shared" si="63"/>
        <v>413006.81635227834</v>
      </c>
      <c r="K184" s="8"/>
      <c r="L184" s="8">
        <f t="shared" si="59"/>
        <v>1202744.14086007</v>
      </c>
    </row>
    <row r="185" spans="1:12" ht="15">
      <c r="A185" t="s">
        <v>20</v>
      </c>
      <c r="B185" s="12"/>
      <c r="C185" s="12"/>
      <c r="D185" s="8"/>
      <c r="E185" s="8">
        <f t="shared" si="58"/>
        <v>0</v>
      </c>
      <c r="F185" s="8">
        <f t="shared" si="60"/>
        <v>789737.3245077918</v>
      </c>
      <c r="G185" s="8"/>
      <c r="H185" s="15">
        <f t="shared" si="61"/>
        <v>0.0147</v>
      </c>
      <c r="I185" s="8">
        <f t="shared" si="62"/>
        <v>967.428222522045</v>
      </c>
      <c r="J185" s="8">
        <f t="shared" si="63"/>
        <v>413974.24457480037</v>
      </c>
      <c r="K185" s="8"/>
      <c r="L185" s="8">
        <f t="shared" si="59"/>
        <v>1203711.5690825921</v>
      </c>
    </row>
    <row r="186" spans="1:12" ht="15">
      <c r="A186" t="s">
        <v>21</v>
      </c>
      <c r="B186" s="12"/>
      <c r="C186" s="12"/>
      <c r="D186" s="8"/>
      <c r="E186" s="8">
        <f t="shared" si="58"/>
        <v>0</v>
      </c>
      <c r="F186" s="8">
        <f t="shared" si="60"/>
        <v>789737.3245077918</v>
      </c>
      <c r="G186" s="8"/>
      <c r="H186" s="15">
        <f t="shared" si="61"/>
        <v>0.0147</v>
      </c>
      <c r="I186" s="8">
        <f t="shared" si="62"/>
        <v>967.428222522045</v>
      </c>
      <c r="J186" s="8">
        <f t="shared" si="63"/>
        <v>414941.6727973224</v>
      </c>
      <c r="K186" s="8"/>
      <c r="L186" s="8">
        <f t="shared" si="59"/>
        <v>1204678.9973051143</v>
      </c>
    </row>
    <row r="187" spans="1:12" ht="15">
      <c r="A187" t="s">
        <v>10</v>
      </c>
      <c r="B187" s="12"/>
      <c r="C187" s="12"/>
      <c r="D187" s="8"/>
      <c r="E187" s="8">
        <f t="shared" si="58"/>
        <v>0</v>
      </c>
      <c r="F187" s="8">
        <f t="shared" si="60"/>
        <v>789737.3245077918</v>
      </c>
      <c r="G187" s="8"/>
      <c r="H187" s="15">
        <f t="shared" si="61"/>
        <v>0.0147</v>
      </c>
      <c r="I187" s="8">
        <f t="shared" si="62"/>
        <v>967.428222522045</v>
      </c>
      <c r="J187" s="8">
        <f t="shared" si="63"/>
        <v>415909.1010198444</v>
      </c>
      <c r="K187" s="8"/>
      <c r="L187" s="8">
        <f t="shared" si="59"/>
        <v>1205646.4255276362</v>
      </c>
    </row>
    <row r="188" spans="1:12" ht="15">
      <c r="A188" t="s">
        <v>11</v>
      </c>
      <c r="B188" s="12"/>
      <c r="C188" s="12"/>
      <c r="D188" s="8"/>
      <c r="E188" s="8">
        <f t="shared" si="58"/>
        <v>0</v>
      </c>
      <c r="F188" s="8">
        <f t="shared" si="60"/>
        <v>789737.3245077918</v>
      </c>
      <c r="G188" s="8"/>
      <c r="H188" s="15">
        <f t="shared" si="61"/>
        <v>0.0147</v>
      </c>
      <c r="I188" s="8">
        <f t="shared" si="62"/>
        <v>967.428222522045</v>
      </c>
      <c r="J188" s="8">
        <f t="shared" si="63"/>
        <v>416876.52924236644</v>
      </c>
      <c r="K188" s="8"/>
      <c r="L188" s="8">
        <f t="shared" si="59"/>
        <v>1206613.853750158</v>
      </c>
    </row>
    <row r="189" spans="1:12" ht="15">
      <c r="A189" t="s">
        <v>12</v>
      </c>
      <c r="B189" s="13"/>
      <c r="C189" s="13"/>
      <c r="D189" s="14"/>
      <c r="E189" s="14">
        <f t="shared" si="58"/>
        <v>0</v>
      </c>
      <c r="F189" s="14">
        <f t="shared" si="60"/>
        <v>789737.3245077918</v>
      </c>
      <c r="G189" s="14"/>
      <c r="H189" s="17">
        <f t="shared" si="61"/>
        <v>0.0147</v>
      </c>
      <c r="I189" s="14">
        <f t="shared" si="62"/>
        <v>967.428222522045</v>
      </c>
      <c r="J189" s="14">
        <f t="shared" si="63"/>
        <v>417843.95746488846</v>
      </c>
      <c r="K189" s="14"/>
      <c r="L189" s="14">
        <f t="shared" si="59"/>
        <v>1207581.2819726802</v>
      </c>
    </row>
    <row r="190" spans="1:12" ht="15">
      <c r="A190" s="2" t="s">
        <v>13</v>
      </c>
      <c r="B190" s="8">
        <f>SUM(B178:B189)</f>
        <v>0</v>
      </c>
      <c r="C190" s="8">
        <f>SUM(C178:C189)</f>
        <v>0</v>
      </c>
      <c r="D190" s="8">
        <f>SUM(D178:D189)</f>
        <v>0</v>
      </c>
      <c r="E190" s="8">
        <f>SUM(E178:E189)</f>
        <v>0</v>
      </c>
      <c r="F190" s="8"/>
      <c r="G190" s="8"/>
      <c r="I190" s="8">
        <f>SUM(I178:I189)</f>
        <v>11609.13867026454</v>
      </c>
      <c r="J190" s="8"/>
      <c r="K190" s="8"/>
      <c r="L190" s="8"/>
    </row>
    <row r="191" spans="2:12" ht="15">
      <c r="B191" s="8"/>
      <c r="C191" s="8"/>
      <c r="D191" s="8"/>
      <c r="E191" s="8"/>
      <c r="F191" s="8"/>
      <c r="G191" s="8"/>
      <c r="I191" s="8"/>
      <c r="J191" s="8"/>
      <c r="K191" s="8"/>
      <c r="L191" s="8"/>
    </row>
    <row r="192" spans="2:12" ht="15">
      <c r="B192" s="8"/>
      <c r="C192" s="8"/>
      <c r="D192" s="8"/>
      <c r="E192" s="8"/>
      <c r="F192" s="8"/>
      <c r="G192" s="8"/>
      <c r="I192" s="8"/>
      <c r="J192" s="8"/>
      <c r="K192" s="8"/>
      <c r="L192" s="8"/>
    </row>
    <row r="193" spans="1:12" ht="18.75">
      <c r="A193" s="5"/>
      <c r="B193" s="19"/>
      <c r="C193" s="8"/>
      <c r="D193" s="8"/>
      <c r="E193" s="8"/>
      <c r="F193" s="8"/>
      <c r="G193" s="8"/>
      <c r="I193" s="8"/>
      <c r="J193" s="8"/>
      <c r="K193" s="8"/>
      <c r="L193" s="8"/>
    </row>
    <row r="194" spans="2:12" ht="15">
      <c r="B194" s="10"/>
      <c r="C194" s="10"/>
      <c r="D194" s="64"/>
      <c r="E194" s="66"/>
      <c r="F194" s="66"/>
      <c r="G194" s="10"/>
      <c r="H194" s="66"/>
      <c r="I194" s="66"/>
      <c r="J194" s="66"/>
      <c r="K194" s="10"/>
      <c r="L194" s="64"/>
    </row>
    <row r="195" spans="2:12" ht="15">
      <c r="B195" s="11"/>
      <c r="C195" s="11"/>
      <c r="D195" s="64"/>
      <c r="E195" s="10"/>
      <c r="F195" s="10"/>
      <c r="G195" s="10"/>
      <c r="H195" s="16"/>
      <c r="I195" s="10"/>
      <c r="J195" s="10"/>
      <c r="K195" s="10"/>
      <c r="L195" s="64"/>
    </row>
    <row r="196" spans="2:12" ht="15">
      <c r="B196" s="12"/>
      <c r="C196" s="12"/>
      <c r="D196" s="8"/>
      <c r="E196" s="8"/>
      <c r="F196" s="8"/>
      <c r="G196" s="8"/>
      <c r="I196" s="8"/>
      <c r="J196" s="8"/>
      <c r="K196" s="8"/>
      <c r="L196" s="8"/>
    </row>
    <row r="197" spans="2:12" ht="15">
      <c r="B197" s="12"/>
      <c r="C197" s="12"/>
      <c r="D197" s="8"/>
      <c r="E197" s="8"/>
      <c r="F197" s="8"/>
      <c r="G197" s="8"/>
      <c r="I197" s="8"/>
      <c r="J197" s="8"/>
      <c r="K197" s="8"/>
      <c r="L197" s="8"/>
    </row>
    <row r="198" spans="2:12" ht="15">
      <c r="B198" s="12"/>
      <c r="C198" s="12"/>
      <c r="D198" s="8"/>
      <c r="E198" s="8"/>
      <c r="F198" s="8"/>
      <c r="G198" s="8"/>
      <c r="I198" s="8"/>
      <c r="J198" s="8"/>
      <c r="K198" s="8"/>
      <c r="L198" s="8"/>
    </row>
    <row r="199" spans="2:12" ht="15">
      <c r="B199" s="12"/>
      <c r="C199" s="12"/>
      <c r="D199" s="8"/>
      <c r="E199" s="8"/>
      <c r="F199" s="8"/>
      <c r="G199" s="8"/>
      <c r="I199" s="8"/>
      <c r="J199" s="8"/>
      <c r="K199" s="8"/>
      <c r="L199" s="8"/>
    </row>
    <row r="200" spans="2:12" ht="15" hidden="1">
      <c r="B200" s="12"/>
      <c r="C200" s="12"/>
      <c r="D200" s="8"/>
      <c r="E200" s="8"/>
      <c r="F200" s="8"/>
      <c r="G200" s="8"/>
      <c r="I200" s="8"/>
      <c r="J200" s="8"/>
      <c r="K200" s="8"/>
      <c r="L200" s="8"/>
    </row>
    <row r="201" spans="2:12" ht="15" hidden="1">
      <c r="B201" s="12"/>
      <c r="C201" s="12"/>
      <c r="D201" s="8"/>
      <c r="E201" s="8"/>
      <c r="F201" s="8"/>
      <c r="G201" s="8"/>
      <c r="I201" s="8"/>
      <c r="J201" s="8"/>
      <c r="K201" s="8"/>
      <c r="L201" s="8"/>
    </row>
    <row r="202" spans="2:12" ht="15" hidden="1">
      <c r="B202" s="12"/>
      <c r="C202" s="12"/>
      <c r="D202" s="8"/>
      <c r="E202" s="8"/>
      <c r="F202" s="8"/>
      <c r="G202" s="8"/>
      <c r="I202" s="8"/>
      <c r="J202" s="8"/>
      <c r="K202" s="8"/>
      <c r="L202" s="8"/>
    </row>
    <row r="203" spans="2:12" ht="15" hidden="1">
      <c r="B203" s="12"/>
      <c r="C203" s="12"/>
      <c r="D203" s="8"/>
      <c r="E203" s="8"/>
      <c r="F203" s="8"/>
      <c r="G203" s="8"/>
      <c r="I203" s="8"/>
      <c r="J203" s="8"/>
      <c r="K203" s="8"/>
      <c r="L203" s="8"/>
    </row>
    <row r="204" spans="2:12" ht="15" hidden="1">
      <c r="B204" s="12"/>
      <c r="C204" s="12"/>
      <c r="D204" s="8"/>
      <c r="E204" s="8"/>
      <c r="F204" s="8"/>
      <c r="G204" s="8"/>
      <c r="I204" s="8"/>
      <c r="J204" s="8"/>
      <c r="K204" s="8"/>
      <c r="L204" s="8"/>
    </row>
    <row r="205" spans="2:12" ht="15" hidden="1">
      <c r="B205" s="12"/>
      <c r="C205" s="12"/>
      <c r="D205" s="8"/>
      <c r="E205" s="8"/>
      <c r="F205" s="8"/>
      <c r="G205" s="8"/>
      <c r="I205" s="8"/>
      <c r="J205" s="8"/>
      <c r="K205" s="8"/>
      <c r="L205" s="8"/>
    </row>
    <row r="206" spans="2:12" ht="15" hidden="1">
      <c r="B206" s="12"/>
      <c r="C206" s="12"/>
      <c r="D206" s="8"/>
      <c r="E206" s="8"/>
      <c r="F206" s="8"/>
      <c r="G206" s="8"/>
      <c r="I206" s="8"/>
      <c r="J206" s="8"/>
      <c r="K206" s="8"/>
      <c r="L206" s="8"/>
    </row>
    <row r="207" spans="2:12" ht="15" hidden="1">
      <c r="B207" s="13"/>
      <c r="C207" s="13"/>
      <c r="D207" s="14"/>
      <c r="E207" s="14"/>
      <c r="F207" s="14"/>
      <c r="G207" s="14"/>
      <c r="H207" s="17"/>
      <c r="I207" s="14"/>
      <c r="J207" s="14"/>
      <c r="K207" s="14"/>
      <c r="L207" s="14"/>
    </row>
    <row r="208" spans="1:12" ht="15">
      <c r="A208" s="2"/>
      <c r="B208" s="8"/>
      <c r="C208" s="8"/>
      <c r="D208" s="8"/>
      <c r="E208" s="8"/>
      <c r="F208" s="8"/>
      <c r="G208" s="8"/>
      <c r="I208" s="8"/>
      <c r="J208" s="8"/>
      <c r="K208" s="8"/>
      <c r="L208" s="8"/>
    </row>
    <row r="209" spans="2:12" ht="15">
      <c r="B209" s="8"/>
      <c r="C209" s="8"/>
      <c r="D209" s="8"/>
      <c r="E209" s="8"/>
      <c r="F209" s="8"/>
      <c r="G209" s="8"/>
      <c r="I209" s="8"/>
      <c r="J209" s="8"/>
      <c r="K209" s="8"/>
      <c r="L209" s="8"/>
    </row>
    <row r="210" spans="2:12" ht="15">
      <c r="B210" s="8"/>
      <c r="C210" s="8"/>
      <c r="D210" s="8"/>
      <c r="E210" s="8"/>
      <c r="F210" s="8"/>
      <c r="G210" s="8"/>
      <c r="I210" s="8"/>
      <c r="J210" s="8"/>
      <c r="K210" s="8"/>
      <c r="L210" s="8"/>
    </row>
    <row r="211" spans="2:12" ht="15">
      <c r="B211" s="8"/>
      <c r="C211" s="8"/>
      <c r="D211" s="8"/>
      <c r="E211" s="8"/>
      <c r="F211" s="8"/>
      <c r="G211" s="8"/>
      <c r="I211" s="8"/>
      <c r="J211" s="8"/>
      <c r="K211" s="8"/>
      <c r="L211" s="8"/>
    </row>
    <row r="212" spans="2:12" ht="15">
      <c r="B212" s="8"/>
      <c r="C212" s="8"/>
      <c r="D212" s="8"/>
      <c r="E212" s="8"/>
      <c r="F212" s="8"/>
      <c r="G212" s="8"/>
      <c r="I212" s="8"/>
      <c r="J212" s="8"/>
      <c r="K212" s="8"/>
      <c r="L212" s="8"/>
    </row>
    <row r="213" spans="2:12" ht="15">
      <c r="B213" s="8"/>
      <c r="C213" s="8"/>
      <c r="D213" s="8"/>
      <c r="E213" s="8"/>
      <c r="F213" s="8"/>
      <c r="G213" s="8"/>
      <c r="I213" s="8"/>
      <c r="J213" s="8"/>
      <c r="K213" s="8"/>
      <c r="L213" s="8"/>
    </row>
    <row r="214" spans="2:12" ht="15">
      <c r="B214" s="8"/>
      <c r="C214" s="8"/>
      <c r="D214" s="8"/>
      <c r="E214" s="8"/>
      <c r="F214" s="8"/>
      <c r="G214" s="8"/>
      <c r="I214" s="8"/>
      <c r="J214" s="8"/>
      <c r="K214" s="8"/>
      <c r="L214" s="8"/>
    </row>
    <row r="215" spans="2:12" ht="15">
      <c r="B215" s="8"/>
      <c r="C215" s="8"/>
      <c r="D215" s="8"/>
      <c r="E215" s="8"/>
      <c r="F215" s="8"/>
      <c r="G215" s="8"/>
      <c r="I215" s="8"/>
      <c r="J215" s="8"/>
      <c r="K215" s="8"/>
      <c r="L215" s="8"/>
    </row>
    <row r="216" spans="2:12" ht="15">
      <c r="B216" s="8"/>
      <c r="C216" s="8"/>
      <c r="D216" s="8"/>
      <c r="E216" s="8"/>
      <c r="F216" s="8"/>
      <c r="G216" s="8"/>
      <c r="I216" s="8"/>
      <c r="J216" s="8"/>
      <c r="K216" s="8"/>
      <c r="L216" s="8"/>
    </row>
    <row r="217" spans="2:12" ht="15">
      <c r="B217" s="8"/>
      <c r="C217" s="8"/>
      <c r="D217" s="8"/>
      <c r="E217" s="8"/>
      <c r="F217" s="8"/>
      <c r="G217" s="8"/>
      <c r="I217" s="8"/>
      <c r="J217" s="8"/>
      <c r="K217" s="8"/>
      <c r="L217" s="8"/>
    </row>
    <row r="218" spans="2:12" ht="15">
      <c r="B218" s="8"/>
      <c r="C218" s="8"/>
      <c r="D218" s="8"/>
      <c r="E218" s="8"/>
      <c r="F218" s="8"/>
      <c r="G218" s="8"/>
      <c r="I218" s="8"/>
      <c r="J218" s="8"/>
      <c r="K218" s="8"/>
      <c r="L218" s="8"/>
    </row>
    <row r="219" spans="2:12" ht="15">
      <c r="B219" s="8"/>
      <c r="C219" s="8"/>
      <c r="D219" s="8"/>
      <c r="E219" s="8"/>
      <c r="F219" s="8"/>
      <c r="G219" s="8"/>
      <c r="I219" s="8"/>
      <c r="J219" s="8"/>
      <c r="K219" s="8"/>
      <c r="L219" s="8"/>
    </row>
    <row r="220" spans="2:12" ht="15">
      <c r="B220" s="8"/>
      <c r="C220" s="8"/>
      <c r="D220" s="8"/>
      <c r="E220" s="8"/>
      <c r="F220" s="8"/>
      <c r="G220" s="8"/>
      <c r="I220" s="8"/>
      <c r="J220" s="8"/>
      <c r="K220" s="8"/>
      <c r="L220" s="8"/>
    </row>
    <row r="221" spans="2:12" ht="15">
      <c r="B221" s="8"/>
      <c r="C221" s="8"/>
      <c r="D221" s="8"/>
      <c r="E221" s="8"/>
      <c r="F221" s="8"/>
      <c r="G221" s="8"/>
      <c r="I221" s="8"/>
      <c r="J221" s="8"/>
      <c r="K221" s="8"/>
      <c r="L221" s="8"/>
    </row>
    <row r="222" spans="2:12" ht="15">
      <c r="B222" s="8"/>
      <c r="C222" s="8"/>
      <c r="D222" s="8"/>
      <c r="E222" s="8"/>
      <c r="F222" s="8"/>
      <c r="G222" s="8"/>
      <c r="I222" s="8"/>
      <c r="J222" s="8"/>
      <c r="K222" s="8"/>
      <c r="L222" s="8"/>
    </row>
    <row r="223" spans="2:12" ht="15">
      <c r="B223" s="8"/>
      <c r="C223" s="8"/>
      <c r="D223" s="8"/>
      <c r="E223" s="8"/>
      <c r="F223" s="8"/>
      <c r="G223" s="8"/>
      <c r="I223" s="8"/>
      <c r="J223" s="8"/>
      <c r="K223" s="8"/>
      <c r="L223" s="8"/>
    </row>
    <row r="224" spans="2:12" ht="15">
      <c r="B224" s="8"/>
      <c r="C224" s="8"/>
      <c r="D224" s="8"/>
      <c r="E224" s="8"/>
      <c r="F224" s="8"/>
      <c r="G224" s="8"/>
      <c r="I224" s="8"/>
      <c r="J224" s="8"/>
      <c r="K224" s="8"/>
      <c r="L224" s="8"/>
    </row>
    <row r="225" spans="2:12" ht="15">
      <c r="B225" s="8"/>
      <c r="C225" s="8"/>
      <c r="D225" s="8"/>
      <c r="E225" s="8"/>
      <c r="F225" s="8"/>
      <c r="G225" s="8"/>
      <c r="I225" s="8"/>
      <c r="J225" s="8"/>
      <c r="K225" s="8"/>
      <c r="L225" s="8"/>
    </row>
    <row r="226" spans="2:12" ht="15">
      <c r="B226" s="8"/>
      <c r="C226" s="8"/>
      <c r="D226" s="8"/>
      <c r="E226" s="8"/>
      <c r="F226" s="8"/>
      <c r="G226" s="8"/>
      <c r="I226" s="8"/>
      <c r="J226" s="8"/>
      <c r="K226" s="8"/>
      <c r="L226" s="8"/>
    </row>
    <row r="227" spans="2:12" ht="15">
      <c r="B227" s="8"/>
      <c r="C227" s="8"/>
      <c r="D227" s="8"/>
      <c r="E227" s="8"/>
      <c r="F227" s="8"/>
      <c r="G227" s="8"/>
      <c r="I227" s="8"/>
      <c r="J227" s="8"/>
      <c r="K227" s="8"/>
      <c r="L227" s="8"/>
    </row>
    <row r="228" spans="2:12" ht="15">
      <c r="B228" s="8"/>
      <c r="C228" s="8"/>
      <c r="D228" s="8"/>
      <c r="E228" s="8"/>
      <c r="F228" s="8"/>
      <c r="G228" s="8"/>
      <c r="I228" s="8"/>
      <c r="J228" s="8"/>
      <c r="K228" s="8"/>
      <c r="L228" s="8"/>
    </row>
    <row r="229" spans="2:12" ht="15">
      <c r="B229" s="8"/>
      <c r="C229" s="8"/>
      <c r="D229" s="8"/>
      <c r="E229" s="8"/>
      <c r="F229" s="8"/>
      <c r="G229" s="8"/>
      <c r="I229" s="8"/>
      <c r="J229" s="8"/>
      <c r="K229" s="8"/>
      <c r="L229" s="8"/>
    </row>
    <row r="230" spans="2:12" ht="15">
      <c r="B230" s="8"/>
      <c r="C230" s="8"/>
      <c r="D230" s="8"/>
      <c r="E230" s="8"/>
      <c r="F230" s="8"/>
      <c r="G230" s="8"/>
      <c r="I230" s="8"/>
      <c r="J230" s="8"/>
      <c r="K230" s="8"/>
      <c r="L230" s="8"/>
    </row>
    <row r="231" spans="2:12" ht="15">
      <c r="B231" s="8"/>
      <c r="C231" s="8"/>
      <c r="D231" s="8"/>
      <c r="E231" s="8"/>
      <c r="F231" s="8"/>
      <c r="G231" s="8"/>
      <c r="I231" s="8"/>
      <c r="J231" s="8"/>
      <c r="K231" s="8"/>
      <c r="L231" s="8"/>
    </row>
    <row r="232" spans="2:12" ht="15">
      <c r="B232" s="8"/>
      <c r="C232" s="8"/>
      <c r="D232" s="8"/>
      <c r="E232" s="8"/>
      <c r="F232" s="8"/>
      <c r="G232" s="8"/>
      <c r="I232" s="8"/>
      <c r="J232" s="8"/>
      <c r="K232" s="8"/>
      <c r="L232" s="8"/>
    </row>
    <row r="233" spans="2:12" ht="15">
      <c r="B233" s="8"/>
      <c r="C233" s="8"/>
      <c r="D233" s="8"/>
      <c r="E233" s="8"/>
      <c r="F233" s="8"/>
      <c r="G233" s="8"/>
      <c r="I233" s="8"/>
      <c r="J233" s="8"/>
      <c r="K233" s="8"/>
      <c r="L233" s="8"/>
    </row>
    <row r="234" spans="2:12" ht="15">
      <c r="B234" s="8"/>
      <c r="C234" s="8"/>
      <c r="D234" s="8"/>
      <c r="E234" s="8"/>
      <c r="F234" s="8"/>
      <c r="G234" s="8"/>
      <c r="I234" s="8"/>
      <c r="J234" s="8"/>
      <c r="K234" s="8"/>
      <c r="L234" s="8"/>
    </row>
    <row r="235" spans="2:12" ht="15">
      <c r="B235" s="8"/>
      <c r="C235" s="8"/>
      <c r="D235" s="8"/>
      <c r="E235" s="8"/>
      <c r="F235" s="8"/>
      <c r="G235" s="8"/>
      <c r="I235" s="8"/>
      <c r="J235" s="8"/>
      <c r="K235" s="8"/>
      <c r="L235" s="8"/>
    </row>
    <row r="236" spans="2:12" ht="15">
      <c r="B236" s="8"/>
      <c r="C236" s="8"/>
      <c r="D236" s="8"/>
      <c r="E236" s="8"/>
      <c r="F236" s="8"/>
      <c r="G236" s="8"/>
      <c r="I236" s="8"/>
      <c r="J236" s="8"/>
      <c r="K236" s="8"/>
      <c r="L236" s="8"/>
    </row>
    <row r="237" spans="2:12" ht="15">
      <c r="B237" s="8"/>
      <c r="C237" s="8"/>
      <c r="D237" s="8"/>
      <c r="E237" s="8"/>
      <c r="F237" s="8"/>
      <c r="G237" s="8"/>
      <c r="I237" s="8"/>
      <c r="J237" s="8"/>
      <c r="K237" s="8"/>
      <c r="L237" s="8"/>
    </row>
    <row r="238" spans="2:12" ht="15">
      <c r="B238" s="8"/>
      <c r="C238" s="8"/>
      <c r="D238" s="8"/>
      <c r="E238" s="8"/>
      <c r="F238" s="8"/>
      <c r="G238" s="8"/>
      <c r="I238" s="8"/>
      <c r="J238" s="8"/>
      <c r="K238" s="8"/>
      <c r="L238" s="8"/>
    </row>
    <row r="239" spans="2:12" ht="15">
      <c r="B239" s="8"/>
      <c r="C239" s="8"/>
      <c r="D239" s="8"/>
      <c r="E239" s="8"/>
      <c r="F239" s="8"/>
      <c r="G239" s="8"/>
      <c r="I239" s="8"/>
      <c r="J239" s="8"/>
      <c r="K239" s="8"/>
      <c r="L239" s="8"/>
    </row>
    <row r="240" spans="2:12" ht="15">
      <c r="B240" s="8"/>
      <c r="C240" s="8"/>
      <c r="D240" s="8"/>
      <c r="E240" s="8"/>
      <c r="F240" s="8"/>
      <c r="G240" s="8"/>
      <c r="I240" s="8"/>
      <c r="J240" s="8"/>
      <c r="K240" s="8"/>
      <c r="L240" s="8"/>
    </row>
    <row r="241" spans="2:12" ht="15">
      <c r="B241" s="8"/>
      <c r="C241" s="8"/>
      <c r="D241" s="8"/>
      <c r="E241" s="8"/>
      <c r="F241" s="8"/>
      <c r="G241" s="8"/>
      <c r="I241" s="8"/>
      <c r="J241" s="8"/>
      <c r="K241" s="8"/>
      <c r="L241" s="8"/>
    </row>
    <row r="242" spans="2:12" ht="15">
      <c r="B242" s="8"/>
      <c r="C242" s="8"/>
      <c r="D242" s="8"/>
      <c r="E242" s="8"/>
      <c r="F242" s="8"/>
      <c r="G242" s="8"/>
      <c r="I242" s="8"/>
      <c r="J242" s="8"/>
      <c r="K242" s="8"/>
      <c r="L242" s="8"/>
    </row>
    <row r="243" spans="2:12" ht="15">
      <c r="B243" s="8"/>
      <c r="C243" s="8"/>
      <c r="D243" s="8"/>
      <c r="E243" s="8"/>
      <c r="F243" s="8"/>
      <c r="G243" s="8"/>
      <c r="I243" s="8"/>
      <c r="J243" s="8"/>
      <c r="K243" s="8"/>
      <c r="L243" s="8"/>
    </row>
    <row r="244" spans="2:12" ht="15">
      <c r="B244" s="8"/>
      <c r="C244" s="8"/>
      <c r="D244" s="8"/>
      <c r="E244" s="8"/>
      <c r="F244" s="8"/>
      <c r="G244" s="8"/>
      <c r="I244" s="8"/>
      <c r="J244" s="8"/>
      <c r="K244" s="8"/>
      <c r="L244" s="8"/>
    </row>
    <row r="245" spans="2:12" ht="15">
      <c r="B245" s="8"/>
      <c r="C245" s="8"/>
      <c r="D245" s="8"/>
      <c r="E245" s="8"/>
      <c r="F245" s="8"/>
      <c r="G245" s="8"/>
      <c r="I245" s="8"/>
      <c r="J245" s="8"/>
      <c r="K245" s="8"/>
      <c r="L245" s="8"/>
    </row>
    <row r="246" spans="2:12" ht="15">
      <c r="B246" s="8"/>
      <c r="C246" s="8"/>
      <c r="D246" s="8"/>
      <c r="E246" s="8"/>
      <c r="F246" s="8"/>
      <c r="G246" s="8"/>
      <c r="I246" s="8"/>
      <c r="J246" s="8"/>
      <c r="K246" s="8"/>
      <c r="L246" s="8"/>
    </row>
    <row r="247" spans="2:12" ht="15">
      <c r="B247" s="8"/>
      <c r="C247" s="8"/>
      <c r="D247" s="8"/>
      <c r="E247" s="8"/>
      <c r="F247" s="8"/>
      <c r="G247" s="8"/>
      <c r="I247" s="8"/>
      <c r="J247" s="8"/>
      <c r="K247" s="8"/>
      <c r="L247" s="8"/>
    </row>
    <row r="248" spans="2:12" ht="15">
      <c r="B248" s="8"/>
      <c r="C248" s="8"/>
      <c r="D248" s="8"/>
      <c r="E248" s="8"/>
      <c r="F248" s="8"/>
      <c r="G248" s="8"/>
      <c r="I248" s="8"/>
      <c r="J248" s="8"/>
      <c r="K248" s="8"/>
      <c r="L248" s="8"/>
    </row>
    <row r="249" spans="2:12" ht="15">
      <c r="B249" s="8"/>
      <c r="C249" s="8"/>
      <c r="D249" s="8"/>
      <c r="E249" s="8"/>
      <c r="F249" s="8"/>
      <c r="G249" s="8"/>
      <c r="I249" s="8"/>
      <c r="J249" s="8"/>
      <c r="K249" s="8"/>
      <c r="L249" s="8"/>
    </row>
    <row r="250" spans="2:12" ht="15">
      <c r="B250" s="8"/>
      <c r="C250" s="8"/>
      <c r="D250" s="8"/>
      <c r="E250" s="8"/>
      <c r="F250" s="8"/>
      <c r="G250" s="8"/>
      <c r="I250" s="8"/>
      <c r="J250" s="8"/>
      <c r="K250" s="8"/>
      <c r="L250" s="8"/>
    </row>
    <row r="251" spans="2:12" ht="15">
      <c r="B251" s="8"/>
      <c r="C251" s="8"/>
      <c r="D251" s="8"/>
      <c r="E251" s="8"/>
      <c r="F251" s="8"/>
      <c r="G251" s="8"/>
      <c r="I251" s="8"/>
      <c r="J251" s="8"/>
      <c r="K251" s="8"/>
      <c r="L251" s="8"/>
    </row>
    <row r="252" spans="2:12" ht="15">
      <c r="B252" s="8"/>
      <c r="C252" s="8"/>
      <c r="D252" s="8"/>
      <c r="E252" s="8"/>
      <c r="F252" s="8"/>
      <c r="G252" s="8"/>
      <c r="I252" s="8"/>
      <c r="J252" s="8"/>
      <c r="K252" s="8"/>
      <c r="L252" s="8"/>
    </row>
    <row r="253" spans="2:12" ht="15">
      <c r="B253" s="8"/>
      <c r="C253" s="8"/>
      <c r="D253" s="8"/>
      <c r="E253" s="8"/>
      <c r="F253" s="8"/>
      <c r="G253" s="8"/>
      <c r="I253" s="8"/>
      <c r="J253" s="8"/>
      <c r="K253" s="8"/>
      <c r="L253" s="8"/>
    </row>
    <row r="254" spans="2:12" ht="15">
      <c r="B254" s="8"/>
      <c r="C254" s="8"/>
      <c r="D254" s="8"/>
      <c r="E254" s="8"/>
      <c r="F254" s="8"/>
      <c r="G254" s="8"/>
      <c r="I254" s="8"/>
      <c r="J254" s="8"/>
      <c r="K254" s="8"/>
      <c r="L254" s="8"/>
    </row>
    <row r="255" spans="2:12" ht="15">
      <c r="B255" s="8"/>
      <c r="C255" s="8"/>
      <c r="D255" s="8"/>
      <c r="E255" s="8"/>
      <c r="F255" s="8"/>
      <c r="G255" s="8"/>
      <c r="I255" s="8"/>
      <c r="J255" s="8"/>
      <c r="K255" s="8"/>
      <c r="L255" s="8"/>
    </row>
    <row r="256" spans="2:12" ht="15">
      <c r="B256" s="8"/>
      <c r="C256" s="8"/>
      <c r="D256" s="8"/>
      <c r="E256" s="8"/>
      <c r="F256" s="8"/>
      <c r="G256" s="8"/>
      <c r="I256" s="8"/>
      <c r="J256" s="8"/>
      <c r="K256" s="8"/>
      <c r="L256" s="8"/>
    </row>
    <row r="257" spans="2:12" ht="15">
      <c r="B257" s="8"/>
      <c r="C257" s="8"/>
      <c r="D257" s="8"/>
      <c r="E257" s="8"/>
      <c r="F257" s="8"/>
      <c r="G257" s="8"/>
      <c r="I257" s="8"/>
      <c r="J257" s="8"/>
      <c r="K257" s="8"/>
      <c r="L257" s="8"/>
    </row>
    <row r="258" spans="2:12" ht="15">
      <c r="B258" s="8"/>
      <c r="C258" s="8"/>
      <c r="D258" s="8"/>
      <c r="E258" s="8"/>
      <c r="F258" s="8"/>
      <c r="G258" s="8"/>
      <c r="I258" s="8"/>
      <c r="J258" s="8"/>
      <c r="K258" s="8"/>
      <c r="L258" s="8"/>
    </row>
    <row r="259" spans="2:12" ht="15">
      <c r="B259" s="8"/>
      <c r="C259" s="8"/>
      <c r="D259" s="8"/>
      <c r="E259" s="8"/>
      <c r="F259" s="8"/>
      <c r="G259" s="8"/>
      <c r="I259" s="8"/>
      <c r="J259" s="8"/>
      <c r="K259" s="8"/>
      <c r="L259" s="8"/>
    </row>
    <row r="260" spans="2:12" ht="15">
      <c r="B260" s="8"/>
      <c r="C260" s="8"/>
      <c r="D260" s="8"/>
      <c r="E260" s="8"/>
      <c r="F260" s="8"/>
      <c r="G260" s="8"/>
      <c r="I260" s="8"/>
      <c r="J260" s="8"/>
      <c r="K260" s="8"/>
      <c r="L260" s="8"/>
    </row>
    <row r="261" spans="2:12" ht="15">
      <c r="B261" s="8"/>
      <c r="C261" s="8"/>
      <c r="D261" s="8"/>
      <c r="E261" s="8"/>
      <c r="F261" s="8"/>
      <c r="G261" s="8"/>
      <c r="I261" s="8"/>
      <c r="J261" s="8"/>
      <c r="K261" s="8"/>
      <c r="L261" s="8"/>
    </row>
    <row r="262" spans="2:12" ht="15">
      <c r="B262" s="8"/>
      <c r="C262" s="8"/>
      <c r="D262" s="8"/>
      <c r="E262" s="8"/>
      <c r="F262" s="8"/>
      <c r="G262" s="8"/>
      <c r="I262" s="8"/>
      <c r="J262" s="8"/>
      <c r="K262" s="8"/>
      <c r="L262" s="8"/>
    </row>
  </sheetData>
  <sheetProtection/>
  <mergeCells count="50">
    <mergeCell ref="H176:J176"/>
    <mergeCell ref="L176:L177"/>
    <mergeCell ref="E140:F140"/>
    <mergeCell ref="H140:J140"/>
    <mergeCell ref="L140:L141"/>
    <mergeCell ref="E194:F194"/>
    <mergeCell ref="H194:J194"/>
    <mergeCell ref="L194:L195"/>
    <mergeCell ref="E158:F158"/>
    <mergeCell ref="H158:J158"/>
    <mergeCell ref="L158:L159"/>
    <mergeCell ref="E176:F176"/>
    <mergeCell ref="E104:F104"/>
    <mergeCell ref="H104:J104"/>
    <mergeCell ref="L104:L105"/>
    <mergeCell ref="E122:F122"/>
    <mergeCell ref="H122:J122"/>
    <mergeCell ref="L122:L123"/>
    <mergeCell ref="E68:F68"/>
    <mergeCell ref="H68:J68"/>
    <mergeCell ref="L68:L69"/>
    <mergeCell ref="E86:F86"/>
    <mergeCell ref="H86:J86"/>
    <mergeCell ref="L86:L87"/>
    <mergeCell ref="E32:F32"/>
    <mergeCell ref="H32:J32"/>
    <mergeCell ref="L32:L33"/>
    <mergeCell ref="E50:F50"/>
    <mergeCell ref="H50:J50"/>
    <mergeCell ref="L50:L51"/>
    <mergeCell ref="D14:D15"/>
    <mergeCell ref="D32:D33"/>
    <mergeCell ref="D50:D51"/>
    <mergeCell ref="D68:D69"/>
    <mergeCell ref="E5:F5"/>
    <mergeCell ref="L5:L6"/>
    <mergeCell ref="H5:J5"/>
    <mergeCell ref="E14:F14"/>
    <mergeCell ref="H14:J14"/>
    <mergeCell ref="L14:L15"/>
    <mergeCell ref="D176:D177"/>
    <mergeCell ref="D194:D195"/>
    <mergeCell ref="A1:L1"/>
    <mergeCell ref="A2:L2"/>
    <mergeCell ref="D86:D87"/>
    <mergeCell ref="D104:D105"/>
    <mergeCell ref="D122:D123"/>
    <mergeCell ref="D140:D141"/>
    <mergeCell ref="D158:D159"/>
    <mergeCell ref="D5:D6"/>
  </mergeCells>
  <printOptions/>
  <pageMargins left="0.7086614173228347" right="0.7086614173228347" top="0.7480314960629921" bottom="0.7480314960629921" header="0.31496062992125984" footer="0.31496062992125984"/>
  <pageSetup fitToHeight="3" horizontalDpi="600" verticalDpi="600" orientation="portrait" scale="59" r:id="rId3"/>
  <rowBreaks count="1" manualBreakCount="1">
    <brk id="66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450"/>
  <sheetViews>
    <sheetView view="pageBreakPreview" zoomScale="60" zoomScaleNormal="70" zoomScalePageLayoutView="0" workbookViewId="0" topLeftCell="I1">
      <selection activeCell="Z24" sqref="Z24:Z25"/>
    </sheetView>
  </sheetViews>
  <sheetFormatPr defaultColWidth="13.57421875" defaultRowHeight="15"/>
  <cols>
    <col min="1" max="1" width="38.8515625" style="30" bestFit="1" customWidth="1"/>
    <col min="2" max="2" width="16.57421875" style="30" bestFit="1" customWidth="1"/>
    <col min="3" max="3" width="18.00390625" style="30" bestFit="1" customWidth="1"/>
    <col min="4" max="4" width="14.421875" style="30" bestFit="1" customWidth="1"/>
    <col min="5" max="5" width="18.140625" style="30" bestFit="1" customWidth="1"/>
    <col min="6" max="6" width="19.28125" style="30" bestFit="1" customWidth="1"/>
    <col min="7" max="7" width="22.421875" style="30" bestFit="1" customWidth="1"/>
    <col min="8" max="8" width="20.57421875" style="30" bestFit="1" customWidth="1"/>
    <col min="9" max="9" width="23.140625" style="30" bestFit="1" customWidth="1"/>
    <col min="10" max="10" width="19.28125" style="30" bestFit="1" customWidth="1"/>
    <col min="11" max="11" width="15.28125" style="30" customWidth="1"/>
    <col min="12" max="13" width="14.421875" style="30" bestFit="1" customWidth="1"/>
    <col min="14" max="14" width="14.00390625" style="30" bestFit="1" customWidth="1"/>
    <col min="15" max="15" width="14.421875" style="30" bestFit="1" customWidth="1"/>
    <col min="16" max="16" width="14.00390625" style="30" bestFit="1" customWidth="1"/>
    <col min="17" max="17" width="13.57421875" style="30" bestFit="1" customWidth="1"/>
    <col min="18" max="19" width="14.421875" style="30" bestFit="1" customWidth="1"/>
    <col min="20" max="21" width="14.00390625" style="30" bestFit="1" customWidth="1"/>
    <col min="22" max="22" width="14.421875" style="30" bestFit="1" customWidth="1"/>
    <col min="23" max="24" width="14.00390625" style="30" bestFit="1" customWidth="1"/>
    <col min="25" max="25" width="13.57421875" style="30" bestFit="1" customWidth="1"/>
    <col min="26" max="26" width="14.00390625" style="30" bestFit="1" customWidth="1"/>
    <col min="27" max="27" width="9.140625" style="30" customWidth="1"/>
    <col min="28" max="28" width="11.140625" style="30" bestFit="1" customWidth="1"/>
    <col min="29" max="254" width="9.140625" style="30" customWidth="1"/>
    <col min="255" max="255" width="21.28125" style="30" customWidth="1"/>
    <col min="256" max="16384" width="13.57421875" style="30" customWidth="1"/>
  </cols>
  <sheetData>
    <row r="1" spans="1:14" ht="21">
      <c r="A1" s="25" t="s">
        <v>63</v>
      </c>
      <c r="B1"/>
      <c r="C1"/>
      <c r="D1"/>
      <c r="E1"/>
      <c r="F1"/>
      <c r="G1"/>
      <c r="H1"/>
      <c r="I1"/>
      <c r="J1"/>
      <c r="K1"/>
      <c r="L1"/>
      <c r="M1"/>
      <c r="N1"/>
    </row>
    <row r="2" spans="1:14" ht="15">
      <c r="A2"/>
      <c r="B2"/>
      <c r="C2"/>
      <c r="D2"/>
      <c r="E2"/>
      <c r="F2"/>
      <c r="G2"/>
      <c r="H2"/>
      <c r="I2"/>
      <c r="J2"/>
      <c r="K2"/>
      <c r="L2"/>
      <c r="M2"/>
      <c r="N2"/>
    </row>
    <row r="3" spans="1:14" ht="15">
      <c r="A3" s="2" t="s">
        <v>40</v>
      </c>
      <c r="B3" s="34" t="s">
        <v>64</v>
      </c>
      <c r="C3"/>
      <c r="D3"/>
      <c r="E3"/>
      <c r="F3"/>
      <c r="G3"/>
      <c r="H3"/>
      <c r="I3"/>
      <c r="J3"/>
      <c r="K3"/>
      <c r="L3"/>
      <c r="M3"/>
      <c r="N3"/>
    </row>
    <row r="4" spans="1:14" ht="15">
      <c r="A4" s="2" t="s">
        <v>67</v>
      </c>
      <c r="B4" s="34" t="s">
        <v>93</v>
      </c>
      <c r="C4"/>
      <c r="D4"/>
      <c r="E4"/>
      <c r="F4"/>
      <c r="G4"/>
      <c r="H4"/>
      <c r="I4"/>
      <c r="J4"/>
      <c r="K4"/>
      <c r="L4"/>
      <c r="M4"/>
      <c r="N4"/>
    </row>
    <row r="5" spans="1:14" ht="15">
      <c r="A5"/>
      <c r="B5"/>
      <c r="C5"/>
      <c r="D5"/>
      <c r="E5"/>
      <c r="F5"/>
      <c r="G5"/>
      <c r="H5"/>
      <c r="I5"/>
      <c r="J5"/>
      <c r="K5"/>
      <c r="L5"/>
      <c r="M5"/>
      <c r="N5"/>
    </row>
    <row r="6" spans="1:14" ht="15">
      <c r="A6" s="2"/>
      <c r="B6" s="68" t="s">
        <v>42</v>
      </c>
      <c r="C6" s="68"/>
      <c r="D6" s="68" t="s">
        <v>65</v>
      </c>
      <c r="E6" s="68"/>
      <c r="F6" s="68" t="s">
        <v>66</v>
      </c>
      <c r="G6" s="68"/>
      <c r="H6"/>
      <c r="I6"/>
      <c r="J6"/>
      <c r="K6"/>
      <c r="L6"/>
      <c r="M6"/>
      <c r="N6"/>
    </row>
    <row r="7" spans="1:14" ht="15">
      <c r="A7" s="2" t="s">
        <v>41</v>
      </c>
      <c r="B7" s="23" t="s">
        <v>43</v>
      </c>
      <c r="C7" s="23" t="s">
        <v>44</v>
      </c>
      <c r="D7" s="23" t="s">
        <v>43</v>
      </c>
      <c r="E7" s="23" t="s">
        <v>44</v>
      </c>
      <c r="F7" s="23" t="s">
        <v>43</v>
      </c>
      <c r="G7" s="23" t="s">
        <v>44</v>
      </c>
      <c r="H7"/>
      <c r="I7"/>
      <c r="J7"/>
      <c r="K7"/>
      <c r="L7"/>
      <c r="M7"/>
      <c r="N7"/>
    </row>
    <row r="8" spans="1:14" ht="15">
      <c r="A8" t="s">
        <v>46</v>
      </c>
      <c r="B8" s="8">
        <v>7.68</v>
      </c>
      <c r="C8" s="24">
        <v>0.0086</v>
      </c>
      <c r="D8" s="8">
        <v>0.2761210654043483</v>
      </c>
      <c r="E8" s="24">
        <v>0.0003080617953094592</v>
      </c>
      <c r="F8" s="8">
        <v>0.9898283891095637</v>
      </c>
      <c r="G8" s="24">
        <v>0.001104328313925737</v>
      </c>
      <c r="H8"/>
      <c r="I8"/>
      <c r="J8"/>
      <c r="K8"/>
      <c r="L8"/>
      <c r="M8"/>
      <c r="N8"/>
    </row>
    <row r="9" spans="1:14" ht="15">
      <c r="A9" t="s">
        <v>47</v>
      </c>
      <c r="B9" s="8">
        <v>7.78</v>
      </c>
      <c r="C9" s="24">
        <v>0.0137</v>
      </c>
      <c r="D9" s="8">
        <v>0.05688334041075236</v>
      </c>
      <c r="E9" s="24">
        <v>9.154733198699445E-05</v>
      </c>
      <c r="F9" s="8">
        <v>0.20391325494668067</v>
      </c>
      <c r="G9" s="24">
        <v>0.00032817542557018597</v>
      </c>
      <c r="H9" t="s">
        <v>109</v>
      </c>
      <c r="I9"/>
      <c r="J9"/>
      <c r="K9"/>
      <c r="L9"/>
      <c r="M9"/>
      <c r="N9"/>
    </row>
    <row r="10" spans="1:14" ht="15">
      <c r="A10" t="s">
        <v>106</v>
      </c>
      <c r="B10" s="8">
        <v>47.79</v>
      </c>
      <c r="C10" s="24">
        <v>3.5396</v>
      </c>
      <c r="D10" s="8">
        <v>2.6168955980605673</v>
      </c>
      <c r="E10" s="24">
        <v>0.2011683748000092</v>
      </c>
      <c r="F10" s="8">
        <v>9.380948717197763</v>
      </c>
      <c r="G10" s="24">
        <v>0.7211408085670323</v>
      </c>
      <c r="H10"/>
      <c r="I10"/>
      <c r="J10"/>
      <c r="K10"/>
      <c r="L10"/>
      <c r="M10"/>
      <c r="N10"/>
    </row>
    <row r="11" spans="1:14" ht="15">
      <c r="A11" t="s">
        <v>105</v>
      </c>
      <c r="B11" s="8">
        <v>2066.99</v>
      </c>
      <c r="C11" s="24">
        <v>3.9226</v>
      </c>
      <c r="D11" s="8">
        <v>84.14906245142215</v>
      </c>
      <c r="E11" s="24">
        <v>0.16737600708602776</v>
      </c>
      <c r="F11" s="8">
        <v>301.6543877570436</v>
      </c>
      <c r="G11" s="24">
        <v>0.6000032023161418</v>
      </c>
      <c r="H11"/>
      <c r="I11"/>
      <c r="J11"/>
      <c r="K11"/>
      <c r="L11"/>
      <c r="M11"/>
      <c r="N11"/>
    </row>
    <row r="12" spans="1:14" ht="15">
      <c r="A12" t="s">
        <v>112</v>
      </c>
      <c r="B12" s="8">
        <v>11794.78</v>
      </c>
      <c r="C12" s="24">
        <v>2.5423</v>
      </c>
      <c r="D12" s="8">
        <v>522.8304154366622</v>
      </c>
      <c r="E12" s="24">
        <v>0.11930703544534502</v>
      </c>
      <c r="F12" s="8">
        <v>1874.2227693903635</v>
      </c>
      <c r="G12" s="24">
        <v>0.4276873643500137</v>
      </c>
      <c r="H12"/>
      <c r="I12"/>
      <c r="J12"/>
      <c r="K12"/>
      <c r="L12"/>
      <c r="M12"/>
      <c r="N12"/>
    </row>
    <row r="13" spans="1:14" ht="15">
      <c r="A13" t="s">
        <v>48</v>
      </c>
      <c r="B13" s="8">
        <v>1.87</v>
      </c>
      <c r="C13" s="24">
        <v>6.1452</v>
      </c>
      <c r="D13" s="8">
        <v>0.06244521790340627</v>
      </c>
      <c r="E13" s="24">
        <v>0.37611971875976086</v>
      </c>
      <c r="F13" s="8">
        <v>0.22385126377232556</v>
      </c>
      <c r="G13" s="24">
        <v>1.3482997930169998</v>
      </c>
      <c r="H13"/>
      <c r="I13"/>
      <c r="J13"/>
      <c r="K13"/>
      <c r="L13"/>
      <c r="M13"/>
      <c r="N13"/>
    </row>
    <row r="14" spans="1:14" ht="15">
      <c r="A14" t="s">
        <v>49</v>
      </c>
      <c r="B14" s="8">
        <v>0.53</v>
      </c>
      <c r="C14" s="24">
        <v>6.4882</v>
      </c>
      <c r="D14" s="8">
        <v>0.025386491782972833</v>
      </c>
      <c r="E14" s="24">
        <v>0.30447660353048034</v>
      </c>
      <c r="F14" s="8">
        <v>0.09100453900496745</v>
      </c>
      <c r="G14" s="24">
        <v>1.0914762535512825</v>
      </c>
      <c r="H14"/>
      <c r="I14"/>
      <c r="J14"/>
      <c r="K14"/>
      <c r="L14"/>
      <c r="M14"/>
      <c r="N14"/>
    </row>
    <row r="15" spans="1:14" ht="15">
      <c r="A15"/>
      <c r="B15"/>
      <c r="C15"/>
      <c r="D15"/>
      <c r="E15"/>
      <c r="F15"/>
      <c r="G15"/>
      <c r="H15"/>
      <c r="I15"/>
      <c r="J15"/>
      <c r="K15"/>
      <c r="L15"/>
      <c r="M15"/>
      <c r="N15"/>
    </row>
    <row r="16" spans="1:14" ht="21">
      <c r="A16" s="25" t="s">
        <v>62</v>
      </c>
      <c r="B16"/>
      <c r="C16"/>
      <c r="D16"/>
      <c r="E16"/>
      <c r="F16"/>
      <c r="G16"/>
      <c r="H16"/>
      <c r="I16"/>
      <c r="J16"/>
      <c r="K16"/>
      <c r="L16"/>
      <c r="M16"/>
      <c r="N16"/>
    </row>
    <row r="17" spans="1:26" ht="18.75">
      <c r="A17"/>
      <c r="B17" s="67">
        <v>2002</v>
      </c>
      <c r="C17" s="67"/>
      <c r="D17" s="67"/>
      <c r="E17" s="67"/>
      <c r="F17" s="67"/>
      <c r="G17" s="67"/>
      <c r="H17" s="67"/>
      <c r="I17" s="67"/>
      <c r="J17" s="67"/>
      <c r="K17" s="67"/>
      <c r="L17" s="69">
        <v>2003</v>
      </c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70">
        <v>2004</v>
      </c>
      <c r="Y17" s="70"/>
      <c r="Z17" s="70"/>
    </row>
    <row r="18" spans="1:26" s="32" customFormat="1" ht="15">
      <c r="A18" s="23" t="str">
        <f aca="true" t="shared" si="0" ref="A18:A25">A7</f>
        <v>Rate Class</v>
      </c>
      <c r="B18" s="1" t="s">
        <v>9</v>
      </c>
      <c r="C18" s="1" t="s">
        <v>16</v>
      </c>
      <c r="D18" s="1" t="s">
        <v>17</v>
      </c>
      <c r="E18" s="1" t="s">
        <v>18</v>
      </c>
      <c r="F18" s="1" t="s">
        <v>19</v>
      </c>
      <c r="G18" s="1" t="s">
        <v>51</v>
      </c>
      <c r="H18" s="1" t="s">
        <v>52</v>
      </c>
      <c r="I18" s="1" t="s">
        <v>53</v>
      </c>
      <c r="J18" s="1" t="s">
        <v>54</v>
      </c>
      <c r="K18" s="1" t="s">
        <v>55</v>
      </c>
      <c r="L18" s="1" t="s">
        <v>56</v>
      </c>
      <c r="M18" s="1" t="s">
        <v>57</v>
      </c>
      <c r="N18" s="1" t="s">
        <v>58</v>
      </c>
      <c r="O18" s="1" t="s">
        <v>16</v>
      </c>
      <c r="P18" s="1" t="s">
        <v>17</v>
      </c>
      <c r="Q18" s="1" t="s">
        <v>18</v>
      </c>
      <c r="R18" s="1" t="s">
        <v>19</v>
      </c>
      <c r="S18" s="1" t="s">
        <v>51</v>
      </c>
      <c r="T18" s="1" t="s">
        <v>52</v>
      </c>
      <c r="U18" s="1" t="s">
        <v>53</v>
      </c>
      <c r="V18" s="1" t="s">
        <v>54</v>
      </c>
      <c r="W18" s="1" t="s">
        <v>55</v>
      </c>
      <c r="X18" s="1" t="s">
        <v>56</v>
      </c>
      <c r="Y18" s="1" t="s">
        <v>57</v>
      </c>
      <c r="Z18" s="1" t="s">
        <v>58</v>
      </c>
    </row>
    <row r="19" spans="1:26" ht="15">
      <c r="A19" t="str">
        <f t="shared" si="0"/>
        <v>Residential</v>
      </c>
      <c r="B19" s="33">
        <v>42396</v>
      </c>
      <c r="C19" s="33">
        <v>42459</v>
      </c>
      <c r="D19" s="33">
        <v>42522</v>
      </c>
      <c r="E19" s="33">
        <v>42585</v>
      </c>
      <c r="F19" s="33">
        <v>42648</v>
      </c>
      <c r="G19" s="33">
        <v>42711</v>
      </c>
      <c r="H19" s="33">
        <v>42774</v>
      </c>
      <c r="I19" s="33">
        <v>42837</v>
      </c>
      <c r="J19" s="33">
        <v>42900</v>
      </c>
      <c r="K19" s="33">
        <f>'[6]Consolidated Data'!$AD$16</f>
        <v>42960</v>
      </c>
      <c r="L19" s="33">
        <f>'[6]Consolidated Data'!$AD$17</f>
        <v>43019.916666666664</v>
      </c>
      <c r="M19" s="33">
        <f>'[6]Consolidated Data'!$AD$18</f>
        <v>43079.83333333333</v>
      </c>
      <c r="N19" s="33">
        <f>'[6]Consolidated Data'!$AD$19</f>
        <v>43139.74999999999</v>
      </c>
      <c r="O19" s="33">
        <f>'[6]Consolidated Data'!$AD$20</f>
        <v>43199.66666666666</v>
      </c>
      <c r="P19" s="33">
        <f>'[6]Consolidated Data'!$AD$21</f>
        <v>43259.58333333332</v>
      </c>
      <c r="Q19" s="33">
        <f>'[6]Consolidated Data'!$AD$22</f>
        <v>43319.499999999985</v>
      </c>
      <c r="R19" s="33">
        <f>'[6]Consolidated Data'!$AD$23</f>
        <v>43379.41666666665</v>
      </c>
      <c r="S19" s="33">
        <f>'[6]Consolidated Data'!$AD$24</f>
        <v>43439.333333333314</v>
      </c>
      <c r="T19" s="33">
        <f>'[6]Consolidated Data'!$AD$25</f>
        <v>43499.24999999998</v>
      </c>
      <c r="U19" s="33">
        <f>'[6]Consolidated Data'!$AD$26</f>
        <v>43559.16666666664</v>
      </c>
      <c r="V19" s="33">
        <f>'[6]Consolidated Data'!$AD$27</f>
        <v>43619.08333333331</v>
      </c>
      <c r="W19" s="33">
        <f>'[6]Consolidated Data'!$AD$28</f>
        <v>43679</v>
      </c>
      <c r="X19" s="33">
        <f>'[6]Consolidated Data'!$AD$29</f>
        <v>43701</v>
      </c>
      <c r="Y19" s="33">
        <f>'[6]Consolidated Data'!$AD$30</f>
        <v>43651</v>
      </c>
      <c r="Z19" s="33">
        <f>'[6]Consolidated Data'!$AD$31</f>
        <v>43792</v>
      </c>
    </row>
    <row r="20" spans="1:26" ht="15">
      <c r="A20" t="str">
        <f t="shared" si="0"/>
        <v>General Service &lt; 50 kW</v>
      </c>
      <c r="B20" s="33">
        <v>3790</v>
      </c>
      <c r="C20" s="33">
        <v>3780</v>
      </c>
      <c r="D20" s="33">
        <v>3770</v>
      </c>
      <c r="E20" s="33">
        <v>3760</v>
      </c>
      <c r="F20" s="33">
        <v>3750</v>
      </c>
      <c r="G20" s="33">
        <v>3740</v>
      </c>
      <c r="H20" s="33">
        <v>3730</v>
      </c>
      <c r="I20" s="33">
        <v>3720</v>
      </c>
      <c r="J20" s="33">
        <v>3710</v>
      </c>
      <c r="K20" s="33">
        <f>'[6]Consolidated Data'!$AE$16</f>
        <v>3701</v>
      </c>
      <c r="L20" s="33">
        <f>'[6]Consolidated Data'!$AE$17</f>
        <v>3723.4166666666665</v>
      </c>
      <c r="M20" s="33">
        <f>'[6]Consolidated Data'!$AE$18</f>
        <v>3745.833333333333</v>
      </c>
      <c r="N20" s="33">
        <f>'[6]Consolidated Data'!$AE$19</f>
        <v>3768.2499999999995</v>
      </c>
      <c r="O20" s="33">
        <f>'[6]Consolidated Data'!$AE$20</f>
        <v>3790.666666666666</v>
      </c>
      <c r="P20" s="33">
        <f>'[6]Consolidated Data'!$AE$21</f>
        <v>3813.0833333333326</v>
      </c>
      <c r="Q20" s="33">
        <f>'[6]Consolidated Data'!$AE$22</f>
        <v>3835.499999999999</v>
      </c>
      <c r="R20" s="33">
        <f>'[6]Consolidated Data'!$AE$23</f>
        <v>3857.9166666666656</v>
      </c>
      <c r="S20" s="33">
        <f>'[6]Consolidated Data'!$AE$24</f>
        <v>3880.333333333332</v>
      </c>
      <c r="T20" s="33">
        <f>'[6]Consolidated Data'!$AE$25</f>
        <v>3902.7499999999986</v>
      </c>
      <c r="U20" s="33">
        <f>'[6]Consolidated Data'!$AE$26</f>
        <v>3925.166666666665</v>
      </c>
      <c r="V20" s="33">
        <f>'[6]Consolidated Data'!$AE$27</f>
        <v>3947.5833333333317</v>
      </c>
      <c r="W20" s="33">
        <f>'[6]Consolidated Data'!$AE$28</f>
        <v>3970</v>
      </c>
      <c r="X20" s="33">
        <f>'[6]Consolidated Data'!$AE$29</f>
        <v>3951</v>
      </c>
      <c r="Y20" s="33">
        <f>'[6]Consolidated Data'!$AE$30</f>
        <v>3985</v>
      </c>
      <c r="Z20" s="33">
        <f>'[6]Consolidated Data'!$AE$31</f>
        <v>3981</v>
      </c>
    </row>
    <row r="21" spans="1:26" ht="15">
      <c r="A21" t="str">
        <f t="shared" si="0"/>
        <v>General Service &gt; 50 kW - Non-TOU</v>
      </c>
      <c r="B21" s="33">
        <v>571</v>
      </c>
      <c r="C21" s="61">
        <v>571</v>
      </c>
      <c r="D21" s="61">
        <v>571</v>
      </c>
      <c r="E21" s="61">
        <v>571</v>
      </c>
      <c r="F21" s="61">
        <v>572</v>
      </c>
      <c r="G21" s="61">
        <v>572</v>
      </c>
      <c r="H21" s="61">
        <v>572</v>
      </c>
      <c r="I21" s="61">
        <v>572</v>
      </c>
      <c r="J21" s="61">
        <v>572</v>
      </c>
      <c r="K21" s="33">
        <f>'[6]Consolidated Data'!$AF$16</f>
        <v>573</v>
      </c>
      <c r="L21" s="33">
        <f>'[6]Consolidated Data'!$AF$17</f>
        <v>570.6666666666666</v>
      </c>
      <c r="M21" s="33">
        <f>'[6]Consolidated Data'!$AF$18</f>
        <v>568.3333333333333</v>
      </c>
      <c r="N21" s="33">
        <f>'[6]Consolidated Data'!$AF$19</f>
        <v>565.9999999999999</v>
      </c>
      <c r="O21" s="33">
        <f>'[6]Consolidated Data'!$AF$20</f>
        <v>563.6666666666665</v>
      </c>
      <c r="P21" s="33">
        <f>'[6]Consolidated Data'!$AF$21</f>
        <v>561.3333333333331</v>
      </c>
      <c r="Q21" s="33">
        <f>'[6]Consolidated Data'!$AF$22</f>
        <v>558.9999999999998</v>
      </c>
      <c r="R21" s="33">
        <f>'[6]Consolidated Data'!$AF$23</f>
        <v>556.6666666666664</v>
      </c>
      <c r="S21" s="33">
        <f>'[6]Consolidated Data'!$AF$24</f>
        <v>554.333333333333</v>
      </c>
      <c r="T21" s="33">
        <f>'[6]Consolidated Data'!$AF$25</f>
        <v>551.9999999999997</v>
      </c>
      <c r="U21" s="33">
        <f>'[6]Consolidated Data'!$AF$26</f>
        <v>549.6666666666663</v>
      </c>
      <c r="V21" s="33">
        <f>'[6]Consolidated Data'!$AF$27</f>
        <v>547.3333333333329</v>
      </c>
      <c r="W21" s="33">
        <f>'[6]Consolidated Data'!$AF$28</f>
        <v>545</v>
      </c>
      <c r="X21" s="33">
        <f>'[6]Consolidated Data'!$AF$29</f>
        <v>546</v>
      </c>
      <c r="Y21" s="33">
        <f>'[6]Consolidated Data'!$AF$30</f>
        <v>513</v>
      </c>
      <c r="Z21" s="33">
        <f>'[6]Consolidated Data'!$AF$31</f>
        <v>511</v>
      </c>
    </row>
    <row r="22" spans="1:26" ht="15">
      <c r="A22" t="str">
        <f t="shared" si="0"/>
        <v>Geneal Service &gt; 50 kW - TOU</v>
      </c>
      <c r="B22" s="33">
        <v>5</v>
      </c>
      <c r="C22" s="33">
        <v>5</v>
      </c>
      <c r="D22" s="33">
        <v>5</v>
      </c>
      <c r="E22" s="33">
        <v>5</v>
      </c>
      <c r="F22" s="33">
        <v>5</v>
      </c>
      <c r="G22" s="33">
        <v>5</v>
      </c>
      <c r="H22" s="33">
        <v>5</v>
      </c>
      <c r="I22" s="33">
        <v>5</v>
      </c>
      <c r="J22" s="33">
        <v>5</v>
      </c>
      <c r="K22" s="33">
        <f>'[6]Consolidated Data'!$AI$16</f>
        <v>5</v>
      </c>
      <c r="L22" s="33">
        <f>'[6]Consolidated Data'!$AI$17</f>
        <v>5</v>
      </c>
      <c r="M22" s="33">
        <f>'[6]Consolidated Data'!$AI$18</f>
        <v>5</v>
      </c>
      <c r="N22" s="33">
        <f>'[6]Consolidated Data'!$AI$19</f>
        <v>5</v>
      </c>
      <c r="O22" s="33">
        <f>'[6]Consolidated Data'!$AI$20</f>
        <v>5</v>
      </c>
      <c r="P22" s="33">
        <f>'[6]Consolidated Data'!$AI$21</f>
        <v>5</v>
      </c>
      <c r="Q22" s="33">
        <f>'[6]Consolidated Data'!$AI$22</f>
        <v>5</v>
      </c>
      <c r="R22" s="33">
        <f>'[6]Consolidated Data'!$AI$23</f>
        <v>5</v>
      </c>
      <c r="S22" s="33">
        <f>'[6]Consolidated Data'!$AI$24</f>
        <v>5</v>
      </c>
      <c r="T22" s="33">
        <f>'[6]Consolidated Data'!$AI$25</f>
        <v>5</v>
      </c>
      <c r="U22" s="33">
        <f>'[6]Consolidated Data'!$AI$26</f>
        <v>5</v>
      </c>
      <c r="V22" s="33">
        <f>'[6]Consolidated Data'!$AI$27</f>
        <v>5</v>
      </c>
      <c r="W22" s="33">
        <f>'[6]Consolidated Data'!$AI$28</f>
        <v>5</v>
      </c>
      <c r="X22" s="33">
        <f>'[6]Consolidated Data'!$AI$29</f>
        <v>5</v>
      </c>
      <c r="Y22" s="33">
        <f>'[6]Consolidated Data'!$AI$30</f>
        <v>5</v>
      </c>
      <c r="Z22" s="33">
        <f>'[6]Consolidated Data'!$AI$31</f>
        <v>5</v>
      </c>
    </row>
    <row r="23" spans="1:26" ht="15">
      <c r="A23" t="str">
        <f t="shared" si="0"/>
        <v>Large Use</v>
      </c>
      <c r="B23" s="33">
        <v>2</v>
      </c>
      <c r="C23" s="33">
        <v>2</v>
      </c>
      <c r="D23" s="33">
        <v>2</v>
      </c>
      <c r="E23" s="33">
        <v>2</v>
      </c>
      <c r="F23" s="33">
        <v>2</v>
      </c>
      <c r="G23" s="33">
        <v>2</v>
      </c>
      <c r="H23" s="33">
        <v>2</v>
      </c>
      <c r="I23" s="33">
        <v>2</v>
      </c>
      <c r="J23" s="33">
        <v>2</v>
      </c>
      <c r="K23" s="33">
        <f>'[6]Consolidated Data'!$AJ$16</f>
        <v>2</v>
      </c>
      <c r="L23" s="33">
        <f>'[6]Consolidated Data'!$AJ$17</f>
        <v>2</v>
      </c>
      <c r="M23" s="33">
        <f>'[6]Consolidated Data'!$AJ$18</f>
        <v>2</v>
      </c>
      <c r="N23" s="33">
        <f>'[6]Consolidated Data'!$AJ$19</f>
        <v>2</v>
      </c>
      <c r="O23" s="33">
        <f>'[6]Consolidated Data'!$AJ$20</f>
        <v>2</v>
      </c>
      <c r="P23" s="33">
        <f>'[6]Consolidated Data'!$AJ$21</f>
        <v>2</v>
      </c>
      <c r="Q23" s="33">
        <f>'[6]Consolidated Data'!$AJ$22</f>
        <v>2</v>
      </c>
      <c r="R23" s="33">
        <f>'[6]Consolidated Data'!$AJ$23</f>
        <v>3</v>
      </c>
      <c r="S23" s="33">
        <f>'[6]Consolidated Data'!$AJ$24</f>
        <v>3</v>
      </c>
      <c r="T23" s="33">
        <f>'[6]Consolidated Data'!$AJ$25</f>
        <v>3</v>
      </c>
      <c r="U23" s="33">
        <f>'[6]Consolidated Data'!$AJ$26</f>
        <v>3</v>
      </c>
      <c r="V23" s="33">
        <f>'[6]Consolidated Data'!$AJ$27</f>
        <v>3</v>
      </c>
      <c r="W23" s="33">
        <f>'[6]Consolidated Data'!$AJ$28</f>
        <v>3</v>
      </c>
      <c r="X23" s="33">
        <f>'[6]Consolidated Data'!$AJ$29</f>
        <v>3</v>
      </c>
      <c r="Y23" s="33">
        <f>'[6]Consolidated Data'!$AJ$30</f>
        <v>3</v>
      </c>
      <c r="Z23" s="33">
        <f>'[6]Consolidated Data'!$AJ$31</f>
        <v>3</v>
      </c>
    </row>
    <row r="24" spans="1:26" ht="15">
      <c r="A24" t="str">
        <f t="shared" si="0"/>
        <v>Sentinel Lights</v>
      </c>
      <c r="B24" s="33">
        <f aca="true" t="shared" si="1" ref="B24:K24">C24</f>
        <v>31</v>
      </c>
      <c r="C24" s="33">
        <f t="shared" si="1"/>
        <v>31</v>
      </c>
      <c r="D24" s="33">
        <f t="shared" si="1"/>
        <v>31</v>
      </c>
      <c r="E24" s="33">
        <f t="shared" si="1"/>
        <v>31</v>
      </c>
      <c r="F24" s="33">
        <f t="shared" si="1"/>
        <v>31</v>
      </c>
      <c r="G24" s="33">
        <f t="shared" si="1"/>
        <v>31</v>
      </c>
      <c r="H24" s="33">
        <f t="shared" si="1"/>
        <v>31</v>
      </c>
      <c r="I24" s="33">
        <f t="shared" si="1"/>
        <v>31</v>
      </c>
      <c r="J24" s="33">
        <f t="shared" si="1"/>
        <v>31</v>
      </c>
      <c r="K24" s="33">
        <f t="shared" si="1"/>
        <v>31</v>
      </c>
      <c r="L24" s="33">
        <f>'[7]Summary'!$B$40</f>
        <v>31</v>
      </c>
      <c r="M24" s="33">
        <f aca="true" t="shared" si="2" ref="M24:W24">L24</f>
        <v>31</v>
      </c>
      <c r="N24" s="33">
        <f t="shared" si="2"/>
        <v>31</v>
      </c>
      <c r="O24" s="33">
        <f t="shared" si="2"/>
        <v>31</v>
      </c>
      <c r="P24" s="33">
        <f t="shared" si="2"/>
        <v>31</v>
      </c>
      <c r="Q24" s="33">
        <f t="shared" si="2"/>
        <v>31</v>
      </c>
      <c r="R24" s="33">
        <f t="shared" si="2"/>
        <v>31</v>
      </c>
      <c r="S24" s="33">
        <f t="shared" si="2"/>
        <v>31</v>
      </c>
      <c r="T24" s="33">
        <f t="shared" si="2"/>
        <v>31</v>
      </c>
      <c r="U24" s="33">
        <f t="shared" si="2"/>
        <v>31</v>
      </c>
      <c r="V24" s="33">
        <f t="shared" si="2"/>
        <v>31</v>
      </c>
      <c r="W24" s="33">
        <f t="shared" si="2"/>
        <v>31</v>
      </c>
      <c r="X24" s="33">
        <f>'[7]Summary'!$C$40</f>
        <v>29</v>
      </c>
      <c r="Y24" s="33">
        <f>X24</f>
        <v>29</v>
      </c>
      <c r="Z24" s="33">
        <f>Y24</f>
        <v>29</v>
      </c>
    </row>
    <row r="25" spans="1:26" ht="15">
      <c r="A25" t="str">
        <f t="shared" si="0"/>
        <v>Street Lights</v>
      </c>
      <c r="B25" s="33">
        <f aca="true" t="shared" si="3" ref="B25:K25">C25</f>
        <v>10151</v>
      </c>
      <c r="C25" s="33">
        <f t="shared" si="3"/>
        <v>10151</v>
      </c>
      <c r="D25" s="33">
        <f t="shared" si="3"/>
        <v>10151</v>
      </c>
      <c r="E25" s="33">
        <f t="shared" si="3"/>
        <v>10151</v>
      </c>
      <c r="F25" s="33">
        <f t="shared" si="3"/>
        <v>10151</v>
      </c>
      <c r="G25" s="33">
        <f t="shared" si="3"/>
        <v>10151</v>
      </c>
      <c r="H25" s="33">
        <f t="shared" si="3"/>
        <v>10151</v>
      </c>
      <c r="I25" s="33">
        <f t="shared" si="3"/>
        <v>10151</v>
      </c>
      <c r="J25" s="33">
        <f t="shared" si="3"/>
        <v>10151</v>
      </c>
      <c r="K25" s="33">
        <f t="shared" si="3"/>
        <v>10151</v>
      </c>
      <c r="L25" s="33">
        <f>'[7]Summary'!$B$35</f>
        <v>10151</v>
      </c>
      <c r="M25" s="33">
        <f aca="true" t="shared" si="4" ref="M25:W25">L25</f>
        <v>10151</v>
      </c>
      <c r="N25" s="33">
        <f t="shared" si="4"/>
        <v>10151</v>
      </c>
      <c r="O25" s="33">
        <f t="shared" si="4"/>
        <v>10151</v>
      </c>
      <c r="P25" s="33">
        <f t="shared" si="4"/>
        <v>10151</v>
      </c>
      <c r="Q25" s="33">
        <f t="shared" si="4"/>
        <v>10151</v>
      </c>
      <c r="R25" s="33">
        <f t="shared" si="4"/>
        <v>10151</v>
      </c>
      <c r="S25" s="33">
        <f t="shared" si="4"/>
        <v>10151</v>
      </c>
      <c r="T25" s="33">
        <f t="shared" si="4"/>
        <v>10151</v>
      </c>
      <c r="U25" s="33">
        <f t="shared" si="4"/>
        <v>10151</v>
      </c>
      <c r="V25" s="33">
        <f t="shared" si="4"/>
        <v>10151</v>
      </c>
      <c r="W25" s="33">
        <f t="shared" si="4"/>
        <v>10151</v>
      </c>
      <c r="X25" s="33">
        <f>'[7]Summary'!$C$35</f>
        <v>10373</v>
      </c>
      <c r="Y25" s="33">
        <f>X25</f>
        <v>10373</v>
      </c>
      <c r="Z25" s="33">
        <f>Y25</f>
        <v>10373</v>
      </c>
    </row>
    <row r="26" spans="1:26" ht="15">
      <c r="A26"/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</row>
    <row r="27" spans="1:14" ht="15">
      <c r="A27"/>
      <c r="B27"/>
      <c r="C27"/>
      <c r="D27"/>
      <c r="E27"/>
      <c r="F27"/>
      <c r="G27"/>
      <c r="H27"/>
      <c r="I27"/>
      <c r="J27"/>
      <c r="K27"/>
      <c r="L27"/>
      <c r="M27"/>
      <c r="N27"/>
    </row>
    <row r="28" spans="1:14" ht="21">
      <c r="A28" s="25" t="s">
        <v>68</v>
      </c>
      <c r="B28"/>
      <c r="C28"/>
      <c r="D28"/>
      <c r="E28"/>
      <c r="F28"/>
      <c r="G28"/>
      <c r="H28"/>
      <c r="I28"/>
      <c r="J28"/>
      <c r="K28"/>
      <c r="L28"/>
      <c r="M28"/>
      <c r="N28"/>
    </row>
    <row r="29" spans="1:26" s="32" customFormat="1" ht="18.75">
      <c r="A29" s="1"/>
      <c r="B29" s="67">
        <f>B17</f>
        <v>2002</v>
      </c>
      <c r="C29" s="67"/>
      <c r="D29" s="67"/>
      <c r="E29" s="67"/>
      <c r="F29" s="67"/>
      <c r="G29" s="67"/>
      <c r="H29" s="67"/>
      <c r="I29" s="67"/>
      <c r="J29" s="67"/>
      <c r="K29" s="67"/>
      <c r="L29" s="69">
        <f>L17</f>
        <v>2003</v>
      </c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70">
        <v>2004</v>
      </c>
      <c r="Y29" s="70"/>
      <c r="Z29" s="70"/>
    </row>
    <row r="30" spans="1:26" s="32" customFormat="1" ht="15">
      <c r="A30" s="23" t="str">
        <f>A7</f>
        <v>Rate Class</v>
      </c>
      <c r="B30" s="1" t="s">
        <v>9</v>
      </c>
      <c r="C30" s="1" t="s">
        <v>16</v>
      </c>
      <c r="D30" s="1" t="s">
        <v>17</v>
      </c>
      <c r="E30" s="1" t="s">
        <v>18</v>
      </c>
      <c r="F30" s="1" t="s">
        <v>19</v>
      </c>
      <c r="G30" s="1" t="s">
        <v>51</v>
      </c>
      <c r="H30" s="1" t="s">
        <v>52</v>
      </c>
      <c r="I30" s="1" t="s">
        <v>53</v>
      </c>
      <c r="J30" s="1" t="s">
        <v>54</v>
      </c>
      <c r="K30" s="1" t="s">
        <v>55</v>
      </c>
      <c r="L30" s="1" t="s">
        <v>56</v>
      </c>
      <c r="M30" s="1" t="s">
        <v>57</v>
      </c>
      <c r="N30" s="1" t="s">
        <v>58</v>
      </c>
      <c r="O30" s="1" t="s">
        <v>16</v>
      </c>
      <c r="P30" s="1" t="s">
        <v>17</v>
      </c>
      <c r="Q30" s="1" t="s">
        <v>18</v>
      </c>
      <c r="R30" s="1" t="s">
        <v>19</v>
      </c>
      <c r="S30" s="1" t="s">
        <v>51</v>
      </c>
      <c r="T30" s="1" t="s">
        <v>52</v>
      </c>
      <c r="U30" s="1" t="s">
        <v>53</v>
      </c>
      <c r="V30" s="1" t="s">
        <v>54</v>
      </c>
      <c r="W30" s="1" t="s">
        <v>55</v>
      </c>
      <c r="X30" s="1" t="s">
        <v>56</v>
      </c>
      <c r="Y30" s="1" t="s">
        <v>57</v>
      </c>
      <c r="Z30" s="1" t="s">
        <v>58</v>
      </c>
    </row>
    <row r="31" spans="1:26" ht="15">
      <c r="A31" t="str">
        <f>A8</f>
        <v>Residential</v>
      </c>
      <c r="B31" s="33">
        <v>25849449.30106434</v>
      </c>
      <c r="C31" s="33">
        <v>23943771.15053217</v>
      </c>
      <c r="D31" s="26">
        <f>'[8]Summaries'!B$10</f>
        <v>22038093</v>
      </c>
      <c r="E31" s="26">
        <f>'[8]Summaries'!C$10</f>
        <v>54024838.6</v>
      </c>
      <c r="F31" s="26">
        <f>'[8]Summaries'!D$10</f>
        <v>30373536</v>
      </c>
      <c r="G31" s="26">
        <f>'[8]Summaries'!E$10</f>
        <v>19670120</v>
      </c>
      <c r="H31" s="26">
        <f>'[8]Summaries'!F$10</f>
        <v>39006345.9</v>
      </c>
      <c r="I31" s="26">
        <f>'[8]Summaries'!G$10</f>
        <v>45250763.6</v>
      </c>
      <c r="J31" s="26">
        <f>'[8]Summaries'!H$10</f>
        <v>23042521.2</v>
      </c>
      <c r="K31" s="26">
        <f>'[8]Summaries'!I$10</f>
        <v>46742090.4</v>
      </c>
      <c r="L31" s="26">
        <f>'[8]Summaries'!J$10</f>
        <v>22979826</v>
      </c>
      <c r="M31" s="26">
        <f>'[8]Summaries'!K$10</f>
        <v>57698733</v>
      </c>
      <c r="N31" s="26">
        <f>'[8]Summaries'!L$10</f>
        <v>49172740</v>
      </c>
      <c r="O31" s="26">
        <f>'[8]Summaries'!M$10</f>
        <v>34864052</v>
      </c>
      <c r="P31" s="26">
        <f>'[8]Summaries'!N$10</f>
        <v>50786127.4</v>
      </c>
      <c r="Q31" s="26">
        <f>'[8]Summaries'!O$10</f>
        <v>31938019</v>
      </c>
      <c r="R31" s="26">
        <f>'[8]Summaries'!P$10</f>
        <v>39944699.7</v>
      </c>
      <c r="S31" s="26">
        <f>'[8]Summaries'!Q$10</f>
        <v>33902903</v>
      </c>
      <c r="T31" s="26">
        <f>'[8]Summaries'!R$10</f>
        <v>39108525.1</v>
      </c>
      <c r="U31" s="26">
        <f>'[8]Summaries'!S$10</f>
        <v>42030192</v>
      </c>
      <c r="V31" s="26">
        <f>'[8]Summaries'!T$10</f>
        <v>28624608.8</v>
      </c>
      <c r="W31" s="26">
        <f>'[8]Summaries'!U$10</f>
        <v>40186869</v>
      </c>
      <c r="X31" s="26">
        <f>'[8]Summaries'!W$10</f>
        <v>37554419.6</v>
      </c>
      <c r="Y31" s="26">
        <f>'[8]Summaries'!X$10</f>
        <v>41985280</v>
      </c>
      <c r="Z31" s="26">
        <f>'[8]Summaries'!Y$10</f>
        <v>55941136.8</v>
      </c>
    </row>
    <row r="32" spans="1:26" ht="15">
      <c r="A32" t="str">
        <f>A9</f>
        <v>General Service &lt; 50 kW</v>
      </c>
      <c r="B32" s="33">
        <v>7535122.553430994</v>
      </c>
      <c r="C32" s="33">
        <v>6979616.776715497</v>
      </c>
      <c r="D32" s="26">
        <f>'[8]Summaries'!B$5</f>
        <v>6424111</v>
      </c>
      <c r="E32" s="26">
        <f>'[8]Summaries'!C$5</f>
        <v>17439799.81</v>
      </c>
      <c r="F32" s="26">
        <f>'[8]Summaries'!D$5</f>
        <v>9756182</v>
      </c>
      <c r="G32" s="26">
        <f>'[8]Summaries'!E$5</f>
        <v>1690492.71</v>
      </c>
      <c r="H32" s="26">
        <f>'[8]Summaries'!F$5</f>
        <v>13622490.85</v>
      </c>
      <c r="I32" s="26">
        <f>'[8]Summaries'!G$5</f>
        <v>10263243</v>
      </c>
      <c r="J32" s="26">
        <f>'[8]Summaries'!H$5</f>
        <v>10231534.46</v>
      </c>
      <c r="K32" s="26">
        <f>'[8]Summaries'!I$5</f>
        <v>11612701</v>
      </c>
      <c r="L32" s="26">
        <f>'[8]Summaries'!J$5</f>
        <v>6942486.7</v>
      </c>
      <c r="M32" s="26">
        <f>'[8]Summaries'!K$5</f>
        <v>18158610.869999997</v>
      </c>
      <c r="N32" s="26">
        <f>'[8]Summaries'!L$5</f>
        <v>13296444.9</v>
      </c>
      <c r="O32" s="26">
        <f>'[8]Summaries'!M$5</f>
        <v>11109817</v>
      </c>
      <c r="P32" s="26">
        <f>'[8]Summaries'!N$5</f>
        <v>13073004.05</v>
      </c>
      <c r="Q32" s="26">
        <f>'[8]Summaries'!O$5</f>
        <v>10903640.94</v>
      </c>
      <c r="R32" s="26">
        <f>'[8]Summaries'!P$5</f>
        <v>11844607.33</v>
      </c>
      <c r="S32" s="26">
        <f>'[8]Summaries'!Q$5</f>
        <v>10097268.24</v>
      </c>
      <c r="T32" s="26">
        <f>'[8]Summaries'!R$5</f>
        <v>12108880.32</v>
      </c>
      <c r="U32" s="26">
        <f>'[8]Summaries'!S$5</f>
        <v>11002712.55</v>
      </c>
      <c r="V32" s="26">
        <f>'[8]Summaries'!T$5</f>
        <v>10801429.379999999</v>
      </c>
      <c r="W32" s="26">
        <f>'[8]Summaries'!U$5</f>
        <v>10482057.49</v>
      </c>
      <c r="X32" s="26">
        <f>'[8]Summaries'!W$5</f>
        <v>12389595</v>
      </c>
      <c r="Y32" s="26">
        <f>'[8]Summaries'!X$5</f>
        <v>11159553.24</v>
      </c>
      <c r="Z32" s="26">
        <f>'[8]Summaries'!Y$5</f>
        <v>14474066.66</v>
      </c>
    </row>
    <row r="33" spans="1:26" ht="15">
      <c r="A33" t="str">
        <f>A10</f>
        <v>General Service &gt; 50 kW - Non-TOU</v>
      </c>
      <c r="B33" s="33">
        <v>41358.404793386195</v>
      </c>
      <c r="C33" s="33">
        <v>38309.3723966931</v>
      </c>
      <c r="D33" s="26">
        <f>'[8]Summaries'!B$18</f>
        <v>35260.34</v>
      </c>
      <c r="E33" s="26">
        <f>'[8]Summaries'!C$18</f>
        <v>60830.880000000005</v>
      </c>
      <c r="F33" s="26">
        <f>'[8]Summaries'!D$18</f>
        <v>56544.659999999996</v>
      </c>
      <c r="G33" s="26">
        <f>'[8]Summaries'!E$18</f>
        <v>4384</v>
      </c>
      <c r="H33" s="26">
        <f>'[8]Summaries'!F$18</f>
        <v>54077.80999999999</v>
      </c>
      <c r="I33" s="26">
        <f>'[8]Summaries'!G$18</f>
        <v>58647.020000000004</v>
      </c>
      <c r="J33" s="26">
        <f>'[8]Summaries'!H$18</f>
        <v>63328.38</v>
      </c>
      <c r="K33" s="26">
        <f>'[8]Summaries'!I$18</f>
        <v>62150.18</v>
      </c>
      <c r="L33" s="26">
        <f>'[8]Summaries'!J$18</f>
        <v>69315.54</v>
      </c>
      <c r="M33" s="26">
        <f>'[8]Summaries'!K$18</f>
        <v>69646.64</v>
      </c>
      <c r="N33" s="26">
        <f>'[8]Summaries'!L$18</f>
        <v>68859.39</v>
      </c>
      <c r="O33" s="26">
        <f>'[8]Summaries'!M$18</f>
        <v>64405.63000000001</v>
      </c>
      <c r="P33" s="26">
        <f>'[8]Summaries'!N$18</f>
        <v>71690.53</v>
      </c>
      <c r="Q33" s="26">
        <f>'[8]Summaries'!O$18</f>
        <v>59185.53</v>
      </c>
      <c r="R33" s="26">
        <f>'[8]Summaries'!P$18</f>
        <v>55554.31</v>
      </c>
      <c r="S33" s="26">
        <f>'[8]Summaries'!Q$18</f>
        <v>63472.67</v>
      </c>
      <c r="T33" s="26">
        <f>'[8]Summaries'!R$18</f>
        <v>59511.57000000001</v>
      </c>
      <c r="U33" s="26">
        <f>'[8]Summaries'!S$18</f>
        <v>76665.67</v>
      </c>
      <c r="V33" s="26">
        <f>'[8]Summaries'!T$18</f>
        <v>75215.51000000001</v>
      </c>
      <c r="W33" s="26">
        <f>'[8]Summaries'!U$18</f>
        <v>72676.5</v>
      </c>
      <c r="X33" s="26">
        <f>'[8]Summaries'!W$18</f>
        <v>79022.84000000001</v>
      </c>
      <c r="Y33" s="26">
        <f>'[8]Summaries'!X$18</f>
        <v>85330.62000000001</v>
      </c>
      <c r="Z33" s="26">
        <f>'[8]Summaries'!Y$18</f>
        <v>83781.20000000001</v>
      </c>
    </row>
    <row r="34" spans="1:26" ht="15">
      <c r="A34" t="str">
        <f>A22</f>
        <v>Geneal Service &gt; 50 kW - TOU</v>
      </c>
      <c r="B34" s="33">
        <v>22551.67815570198</v>
      </c>
      <c r="C34" s="33">
        <v>21176.60907785099</v>
      </c>
      <c r="D34" s="26">
        <f>'[8]Summaries'!B$19</f>
        <v>0</v>
      </c>
      <c r="E34" s="26">
        <f>'[8]Summaries'!C$19</f>
        <v>39603.08</v>
      </c>
      <c r="F34" s="26">
        <f>'[8]Summaries'!D$19</f>
        <v>0</v>
      </c>
      <c r="G34" s="26">
        <f>'[8]Summaries'!E$19</f>
        <v>20768.97</v>
      </c>
      <c r="H34" s="26">
        <f>'[8]Summaries'!F$19</f>
        <v>13513.1</v>
      </c>
      <c r="I34" s="26">
        <f>'[8]Summaries'!G$19</f>
        <v>9460.449999999999</v>
      </c>
      <c r="J34" s="26">
        <f>'[8]Summaries'!H$19</f>
        <v>42053.79</v>
      </c>
      <c r="K34" s="26">
        <f>'[8]Summaries'!I$19</f>
        <v>16871.87</v>
      </c>
      <c r="L34" s="26">
        <f>'[8]Summaries'!J$19</f>
        <v>15621.48</v>
      </c>
      <c r="M34" s="26">
        <f>'[8]Summaries'!K$19</f>
        <v>18088.7</v>
      </c>
      <c r="N34" s="26">
        <f>'[8]Summaries'!L$19</f>
        <v>16243.550000000001</v>
      </c>
      <c r="O34" s="26">
        <f>'[8]Summaries'!M$19</f>
        <v>2286.42</v>
      </c>
      <c r="P34" s="26">
        <f>'[8]Summaries'!N$19</f>
        <v>25550.28</v>
      </c>
      <c r="Q34" s="26">
        <f>'[8]Summaries'!O$19</f>
        <v>28478.82</v>
      </c>
      <c r="R34" s="26">
        <f>'[8]Summaries'!P$19</f>
        <v>21835.42</v>
      </c>
      <c r="S34" s="26">
        <f>'[8]Summaries'!Q$19</f>
        <v>18270.629999999997</v>
      </c>
      <c r="T34" s="26">
        <f>'[8]Summaries'!R$19</f>
        <v>25290.22</v>
      </c>
      <c r="U34" s="26">
        <f>'[8]Summaries'!S$19</f>
        <v>9619.619999999999</v>
      </c>
      <c r="V34" s="26">
        <f>'[8]Summaries'!T$19</f>
        <v>8607</v>
      </c>
      <c r="W34" s="26">
        <f>'[8]Summaries'!U$19</f>
        <v>7820.22</v>
      </c>
      <c r="X34" s="26">
        <f>'[8]Summaries'!W$19</f>
        <v>7627.99</v>
      </c>
      <c r="Y34" s="26">
        <f>'[8]Summaries'!X$19</f>
        <v>8678.960000000001</v>
      </c>
      <c r="Z34" s="26">
        <f>'[8]Summaries'!Y$19</f>
        <v>8750.19</v>
      </c>
    </row>
    <row r="35" spans="1:26" ht="15">
      <c r="A35" t="str">
        <f>A23</f>
        <v>Large Use</v>
      </c>
      <c r="B35" s="33">
        <v>34829.06984235494</v>
      </c>
      <c r="C35" s="33">
        <v>32705.39742117747</v>
      </c>
      <c r="D35" s="26">
        <f>'[8]Summaries'!B$20</f>
        <v>0</v>
      </c>
      <c r="E35" s="26">
        <f>'[8]Summaries'!C$20</f>
        <v>61163.45</v>
      </c>
      <c r="F35" s="26">
        <f>'[8]Summaries'!D$20</f>
        <v>0</v>
      </c>
      <c r="G35" s="26">
        <f>'[8]Summaries'!E$20</f>
        <v>30607.75</v>
      </c>
      <c r="H35" s="26">
        <f>'[8]Summaries'!F$20</f>
        <v>29783.59</v>
      </c>
      <c r="I35" s="26">
        <f>'[8]Summaries'!G$20</f>
        <v>0</v>
      </c>
      <c r="J35" s="26">
        <f>'[8]Summaries'!H$20</f>
        <v>59288.35</v>
      </c>
      <c r="K35" s="26">
        <f>'[8]Summaries'!I$20</f>
        <v>29226.08</v>
      </c>
      <c r="L35" s="26">
        <f>'[8]Summaries'!J$20</f>
        <v>29210.39</v>
      </c>
      <c r="M35" s="26">
        <f>'[8]Summaries'!K$20</f>
        <v>29389.37</v>
      </c>
      <c r="N35" s="26">
        <f>'[8]Summaries'!L$20</f>
        <v>28853.54</v>
      </c>
      <c r="O35" s="26">
        <f>'[8]Summaries'!M$20</f>
        <v>0</v>
      </c>
      <c r="P35" s="26">
        <f>'[8]Summaries'!N$20</f>
        <v>58761.41</v>
      </c>
      <c r="Q35" s="26">
        <f>'[8]Summaries'!O$20</f>
        <v>29018.88</v>
      </c>
      <c r="R35" s="26">
        <f>'[8]Summaries'!P$20</f>
        <v>29345.79</v>
      </c>
      <c r="S35" s="26">
        <f>'[8]Summaries'!Q$20</f>
        <v>28739.07</v>
      </c>
      <c r="T35" s="26">
        <f>'[8]Summaries'!R$20</f>
        <v>29259.49</v>
      </c>
      <c r="U35" s="26">
        <f>'[8]Summaries'!S$20</f>
        <v>29091.2</v>
      </c>
      <c r="V35" s="26">
        <f>'[8]Summaries'!T$20</f>
        <v>28761.42</v>
      </c>
      <c r="W35" s="26">
        <f>'[8]Summaries'!U$20</f>
        <v>28614.59</v>
      </c>
      <c r="X35" s="26">
        <f>'[8]Summaries'!W$20</f>
        <v>27829.16</v>
      </c>
      <c r="Y35" s="26">
        <f>'[8]Summaries'!X$20</f>
        <v>26238.24</v>
      </c>
      <c r="Z35" s="26">
        <f>'[8]Summaries'!Y$20</f>
        <v>23742.07</v>
      </c>
    </row>
    <row r="36" spans="1:26" ht="15">
      <c r="A36" t="str">
        <f>A13</f>
        <v>Sentinel Lights</v>
      </c>
      <c r="B36" s="33">
        <f aca="true" t="shared" si="5" ref="B36:D37">C36</f>
        <v>17.98032</v>
      </c>
      <c r="C36" s="33">
        <f t="shared" si="5"/>
        <v>17.98032</v>
      </c>
      <c r="D36" s="33">
        <f t="shared" si="5"/>
        <v>17.98032</v>
      </c>
      <c r="E36" s="33">
        <v>17.98032</v>
      </c>
      <c r="F36" s="33">
        <v>0</v>
      </c>
      <c r="G36" s="33">
        <v>35.96064</v>
      </c>
      <c r="H36" s="33">
        <v>17.98032</v>
      </c>
      <c r="I36" s="33">
        <v>17.98032</v>
      </c>
      <c r="J36" s="33">
        <v>36.343776</v>
      </c>
      <c r="K36" s="33">
        <v>18.363455999999996</v>
      </c>
      <c r="L36" s="33">
        <v>18.363455999999996</v>
      </c>
      <c r="M36" s="33">
        <v>18.428832</v>
      </c>
      <c r="N36" s="33">
        <v>18.433823999999998</v>
      </c>
      <c r="O36" s="33">
        <v>0</v>
      </c>
      <c r="P36" s="33">
        <v>36.869375999999995</v>
      </c>
      <c r="Q36" s="33">
        <v>18.69744</v>
      </c>
      <c r="R36" s="33">
        <v>18.69744</v>
      </c>
      <c r="S36" s="33">
        <v>18.69744</v>
      </c>
      <c r="T36" s="33">
        <v>18.69744</v>
      </c>
      <c r="U36" s="33">
        <v>18.69744</v>
      </c>
      <c r="V36" s="33">
        <v>18.69744</v>
      </c>
      <c r="W36" s="33">
        <v>18.698496</v>
      </c>
      <c r="X36" s="33">
        <v>18.698496</v>
      </c>
      <c r="Y36" s="33">
        <v>18.698496</v>
      </c>
      <c r="Z36" s="33">
        <v>18.698496</v>
      </c>
    </row>
    <row r="37" spans="1:26" ht="15">
      <c r="A37" t="str">
        <f>A14</f>
        <v>Street Lights</v>
      </c>
      <c r="B37" s="33">
        <f t="shared" si="5"/>
        <v>1854.9696800000002</v>
      </c>
      <c r="C37" s="33">
        <f t="shared" si="5"/>
        <v>1854.9696800000002</v>
      </c>
      <c r="D37" s="26">
        <f t="shared" si="5"/>
        <v>1854.9696800000002</v>
      </c>
      <c r="E37" s="26">
        <f>'[8]Summaries'!C$23-E36</f>
        <v>1854.9696800000002</v>
      </c>
      <c r="F37" s="26">
        <f>'[8]Summaries'!D$23-F36</f>
        <v>0</v>
      </c>
      <c r="G37" s="26">
        <v>3709.9393600000003</v>
      </c>
      <c r="H37" s="26">
        <f>'[8]Summaries'!F$23-H36</f>
        <v>1854.9696800000002</v>
      </c>
      <c r="I37" s="26">
        <f>'[8]Summaries'!G$23-I36</f>
        <v>1854.9696800000002</v>
      </c>
      <c r="J37" s="26">
        <f>'[8]Summaries'!H$23-J36</f>
        <v>3749.466224</v>
      </c>
      <c r="K37" s="26">
        <f>'[8]Summaries'!I$23-K36</f>
        <v>1894.4965439999999</v>
      </c>
      <c r="L37" s="26">
        <f>'[8]Summaries'!J$23-L36</f>
        <v>1894.4965439999999</v>
      </c>
      <c r="M37" s="26">
        <f>'[8]Summaries'!K$23-M36</f>
        <v>1901.241168</v>
      </c>
      <c r="N37" s="26">
        <f>'[8]Summaries'!L$23-N36</f>
        <v>1901.756176</v>
      </c>
      <c r="O37" s="26">
        <f>'[8]Summaries'!M$23-O36</f>
        <v>0</v>
      </c>
      <c r="P37" s="26">
        <f>'[8]Summaries'!N$23-P36</f>
        <v>3803.690624</v>
      </c>
      <c r="Q37" s="26">
        <f>'[8]Summaries'!O$23-Q36</f>
        <v>1928.9525600000002</v>
      </c>
      <c r="R37" s="26">
        <f>'[8]Summaries'!P$23-R36</f>
        <v>1928.9525600000002</v>
      </c>
      <c r="S37" s="26">
        <f>'[8]Summaries'!Q$23-S36</f>
        <v>1928.9525600000002</v>
      </c>
      <c r="T37" s="26">
        <f>'[8]Summaries'!R$23-T36</f>
        <v>1928.9525600000002</v>
      </c>
      <c r="U37" s="26">
        <f>'[8]Summaries'!S$23-U36</f>
        <v>1928.9525600000002</v>
      </c>
      <c r="V37" s="26">
        <f>'[8]Summaries'!T$23-V36</f>
        <v>1928.9525600000002</v>
      </c>
      <c r="W37" s="26">
        <f>'[8]Summaries'!U$23-W36</f>
        <v>1929.061504</v>
      </c>
      <c r="X37" s="26">
        <f>'[8]Summaries'!$W$23-X36</f>
        <v>1929.061504</v>
      </c>
      <c r="Y37" s="26">
        <f>'[8]Summaries'!$W$23-Y36</f>
        <v>1929.061504</v>
      </c>
      <c r="Z37" s="26">
        <f>'[8]Summaries'!$W$23-Z36</f>
        <v>1929.061504</v>
      </c>
    </row>
    <row r="38" spans="1:14" ht="15">
      <c r="A38"/>
      <c r="B38"/>
      <c r="C38"/>
      <c r="D38"/>
      <c r="E38"/>
      <c r="F38"/>
      <c r="G38"/>
      <c r="H38"/>
      <c r="I38"/>
      <c r="J38"/>
      <c r="K38"/>
      <c r="L38"/>
      <c r="M38"/>
      <c r="N38"/>
    </row>
    <row r="39" spans="1:14" ht="15">
      <c r="A39"/>
      <c r="B39"/>
      <c r="C39"/>
      <c r="D39"/>
      <c r="E39"/>
      <c r="F39"/>
      <c r="G39"/>
      <c r="H39"/>
      <c r="I39"/>
      <c r="J39"/>
      <c r="K39"/>
      <c r="L39"/>
      <c r="M39"/>
      <c r="N39"/>
    </row>
    <row r="40" spans="1:14" ht="21">
      <c r="A40" s="25" t="s">
        <v>60</v>
      </c>
      <c r="B40"/>
      <c r="C40"/>
      <c r="D40"/>
      <c r="E40"/>
      <c r="F40"/>
      <c r="G40"/>
      <c r="H40"/>
      <c r="I40"/>
      <c r="J40"/>
      <c r="K40"/>
      <c r="L40"/>
      <c r="M40"/>
      <c r="N40"/>
    </row>
    <row r="41" spans="1:14" ht="15">
      <c r="A41"/>
      <c r="B41"/>
      <c r="C41"/>
      <c r="D41"/>
      <c r="E41"/>
      <c r="F41"/>
      <c r="G41"/>
      <c r="H41"/>
      <c r="I41"/>
      <c r="J41"/>
      <c r="K41"/>
      <c r="L41"/>
      <c r="M41"/>
      <c r="N41"/>
    </row>
    <row r="42" spans="1:26" ht="18.75">
      <c r="A42"/>
      <c r="B42" s="67">
        <f>B29</f>
        <v>2002</v>
      </c>
      <c r="C42" s="67"/>
      <c r="D42" s="67"/>
      <c r="E42" s="67"/>
      <c r="F42" s="67"/>
      <c r="G42" s="67"/>
      <c r="H42" s="67"/>
      <c r="I42" s="67"/>
      <c r="J42" s="67"/>
      <c r="K42" s="67"/>
      <c r="L42" s="69">
        <f>L29</f>
        <v>2003</v>
      </c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70">
        <v>2004</v>
      </c>
      <c r="Y42" s="70"/>
      <c r="Z42" s="70"/>
    </row>
    <row r="43" spans="1:26" s="32" customFormat="1" ht="15">
      <c r="A43" s="23" t="str">
        <f aca="true" t="shared" si="6" ref="A43:A50">A30</f>
        <v>Rate Class</v>
      </c>
      <c r="B43" s="1" t="s">
        <v>9</v>
      </c>
      <c r="C43" s="1" t="s">
        <v>16</v>
      </c>
      <c r="D43" s="1" t="s">
        <v>17</v>
      </c>
      <c r="E43" s="1" t="s">
        <v>18</v>
      </c>
      <c r="F43" s="1" t="s">
        <v>19</v>
      </c>
      <c r="G43" s="1" t="s">
        <v>51</v>
      </c>
      <c r="H43" s="1" t="s">
        <v>52</v>
      </c>
      <c r="I43" s="1" t="s">
        <v>53</v>
      </c>
      <c r="J43" s="1" t="s">
        <v>54</v>
      </c>
      <c r="K43" s="1" t="s">
        <v>55</v>
      </c>
      <c r="L43" s="1" t="s">
        <v>56</v>
      </c>
      <c r="M43" s="1" t="s">
        <v>57</v>
      </c>
      <c r="N43" s="1" t="s">
        <v>58</v>
      </c>
      <c r="O43" s="1" t="s">
        <v>16</v>
      </c>
      <c r="P43" s="1" t="s">
        <v>17</v>
      </c>
      <c r="Q43" s="1" t="s">
        <v>18</v>
      </c>
      <c r="R43" s="1" t="s">
        <v>19</v>
      </c>
      <c r="S43" s="1" t="s">
        <v>51</v>
      </c>
      <c r="T43" s="1" t="s">
        <v>52</v>
      </c>
      <c r="U43" s="1" t="s">
        <v>53</v>
      </c>
      <c r="V43" s="1" t="s">
        <v>54</v>
      </c>
      <c r="W43" s="1" t="s">
        <v>55</v>
      </c>
      <c r="X43" s="1" t="s">
        <v>56</v>
      </c>
      <c r="Y43" s="1" t="s">
        <v>57</v>
      </c>
      <c r="Z43" s="1" t="s">
        <v>58</v>
      </c>
    </row>
    <row r="44" spans="1:26" ht="15">
      <c r="A44" s="27" t="str">
        <f t="shared" si="6"/>
        <v>Residential</v>
      </c>
      <c r="B44" s="26">
        <f>(B19*($D$8+$F$8)+B31*($E$8+$G$8))*0.5</f>
        <v>45090.34979778587</v>
      </c>
      <c r="C44" s="26">
        <f aca="true" t="shared" si="7" ref="C44:Y44">(C19*($D$8+$F$8)+C31*($E$8+$G$8))</f>
        <v>87568.89344000886</v>
      </c>
      <c r="D44" s="26">
        <f t="shared" si="7"/>
        <v>84957.08728444598</v>
      </c>
      <c r="E44" s="26">
        <f t="shared" si="7"/>
        <v>130214.6052121428</v>
      </c>
      <c r="F44" s="26">
        <f t="shared" si="7"/>
        <v>96889.49416500848</v>
      </c>
      <c r="G44" s="26">
        <f t="shared" si="7"/>
        <v>81851.85008721311</v>
      </c>
      <c r="H44" s="26">
        <f t="shared" si="7"/>
        <v>109241.89911394492</v>
      </c>
      <c r="I44" s="26">
        <f t="shared" si="7"/>
        <v>118141.20772699249</v>
      </c>
      <c r="J44" s="26">
        <f t="shared" si="7"/>
        <v>86854.26063336915</v>
      </c>
      <c r="K44" s="26">
        <f t="shared" si="7"/>
        <v>120403.25473185508</v>
      </c>
      <c r="L44" s="26">
        <f t="shared" si="7"/>
        <v>86917.51899174642</v>
      </c>
      <c r="M44" s="26">
        <f t="shared" si="7"/>
        <v>136030.011313486</v>
      </c>
      <c r="N44" s="26">
        <f t="shared" si="7"/>
        <v>124063.83460036044</v>
      </c>
      <c r="O44" s="26">
        <f t="shared" si="7"/>
        <v>103930.23666451106</v>
      </c>
      <c r="P44" s="26">
        <f t="shared" si="7"/>
        <v>126494.26994945103</v>
      </c>
      <c r="Q44" s="26">
        <f t="shared" si="7"/>
        <v>99949.23953898117</v>
      </c>
      <c r="R44" s="26">
        <f t="shared" si="7"/>
        <v>111333.64763894847</v>
      </c>
      <c r="S44" s="26">
        <f t="shared" si="7"/>
        <v>102876.12520934157</v>
      </c>
      <c r="T44" s="26">
        <f t="shared" si="7"/>
        <v>110304.34584728068</v>
      </c>
      <c r="U44" s="26">
        <f t="shared" si="7"/>
        <v>114506.73075080349</v>
      </c>
      <c r="V44" s="26">
        <f t="shared" si="7"/>
        <v>95648.66910207694</v>
      </c>
      <c r="W44" s="26">
        <f t="shared" si="7"/>
        <v>112054.9425204437</v>
      </c>
      <c r="X44" s="26">
        <f t="shared" si="7"/>
        <v>108364.74791282087</v>
      </c>
      <c r="Y44" s="26">
        <f t="shared" si="7"/>
        <v>114559.55384445708</v>
      </c>
      <c r="Z44" s="26">
        <f>(Z19*($D$8+$F$8)+Z31*($E$8+$G$8))*0.5</f>
        <v>67224.58341388314</v>
      </c>
    </row>
    <row r="45" spans="1:26" ht="15">
      <c r="A45" s="27" t="str">
        <f t="shared" si="6"/>
        <v>General Service &lt; 50 kW</v>
      </c>
      <c r="B45" s="26">
        <f>(B20*($D$9+$F$9)+B32*($E$9+$G$9))*0.5</f>
        <v>2075.540756531015</v>
      </c>
      <c r="C45" s="26">
        <f aca="true" t="shared" si="8" ref="C45:Y45">(C20*($D$9+$F$9)+C32*($E$9+$G$9))</f>
        <v>3915.315130666484</v>
      </c>
      <c r="D45" s="26">
        <f t="shared" si="8"/>
        <v>3679.5487482709386</v>
      </c>
      <c r="E45" s="26">
        <f t="shared" si="8"/>
        <v>8300.47606604234</v>
      </c>
      <c r="F45" s="26">
        <f t="shared" si="8"/>
        <v>5072.878844860102</v>
      </c>
      <c r="G45" s="26">
        <f t="shared" si="8"/>
        <v>1684.9175285083106</v>
      </c>
      <c r="H45" s="26">
        <f t="shared" si="8"/>
        <v>6690.440725042684</v>
      </c>
      <c r="I45" s="26">
        <f t="shared" si="8"/>
        <v>5277.87998816908</v>
      </c>
      <c r="J45" s="26">
        <f t="shared" si="8"/>
        <v>5261.963226368594</v>
      </c>
      <c r="K45" s="26">
        <f t="shared" si="8"/>
        <v>5839.323085824886</v>
      </c>
      <c r="L45" s="26">
        <f t="shared" si="8"/>
        <v>3884.974051791838</v>
      </c>
      <c r="M45" s="26">
        <f t="shared" si="8"/>
        <v>8598.482807873908</v>
      </c>
      <c r="N45" s="26">
        <f t="shared" si="8"/>
        <v>6563.567289590755</v>
      </c>
      <c r="O45" s="26">
        <f t="shared" si="8"/>
        <v>5651.635987997218</v>
      </c>
      <c r="P45" s="26">
        <f t="shared" si="8"/>
        <v>6481.476460569693</v>
      </c>
      <c r="Q45" s="26">
        <f t="shared" si="8"/>
        <v>5576.791584243601</v>
      </c>
      <c r="R45" s="26">
        <f t="shared" si="8"/>
        <v>5977.582782568956</v>
      </c>
      <c r="S45" s="26">
        <f t="shared" si="8"/>
        <v>5250.030991672631</v>
      </c>
      <c r="T45" s="26">
        <f t="shared" si="8"/>
        <v>6100.196551371495</v>
      </c>
      <c r="U45" s="26">
        <f t="shared" si="8"/>
        <v>5641.758954972147</v>
      </c>
      <c r="V45" s="26">
        <f t="shared" si="8"/>
        <v>5563.122018155825</v>
      </c>
      <c r="W45" s="26">
        <f t="shared" si="8"/>
        <v>5434.920558144706</v>
      </c>
      <c r="X45" s="26">
        <f t="shared" si="8"/>
        <v>6230.602326673872</v>
      </c>
      <c r="Y45" s="26">
        <f t="shared" si="8"/>
        <v>5723.192891498338</v>
      </c>
      <c r="Z45" s="26">
        <f>(Z20*($D$9+$F$9)+Z32*($E$9+$G$9))*0.5</f>
        <v>3556.6632088597944</v>
      </c>
    </row>
    <row r="46" spans="1:26" ht="15">
      <c r="A46" s="27" t="str">
        <f t="shared" si="6"/>
        <v>General Service &gt; 50 kW - Non-TOU</v>
      </c>
      <c r="B46" s="26">
        <f>(B21*($D10+$F10)+B33*($E10+$G10))*0.5</f>
        <v>22498.002827182034</v>
      </c>
      <c r="C46" s="26">
        <f aca="true" t="shared" si="9" ref="C46:Y46">(C21*($D$10+$F$10)+C33*($E$10+$G$10))</f>
        <v>42183.8550745104</v>
      </c>
      <c r="D46" s="26">
        <f t="shared" si="9"/>
        <v>39371.70449465673</v>
      </c>
      <c r="E46" s="26">
        <f t="shared" si="9"/>
        <v>62955.64836031102</v>
      </c>
      <c r="F46" s="26">
        <f t="shared" si="9"/>
        <v>59014.42613669478</v>
      </c>
      <c r="G46" s="26">
        <f t="shared" si="9"/>
        <v>10906.170408208876</v>
      </c>
      <c r="H46" s="26">
        <f t="shared" si="9"/>
        <v>56739.22772770579</v>
      </c>
      <c r="I46" s="26">
        <f t="shared" si="9"/>
        <v>60953.452071438325</v>
      </c>
      <c r="J46" s="26">
        <f t="shared" si="9"/>
        <v>65271.113390085455</v>
      </c>
      <c r="K46" s="26">
        <f t="shared" si="9"/>
        <v>64196.44655455766</v>
      </c>
      <c r="L46" s="26">
        <f t="shared" si="9"/>
        <v>70777.12891461959</v>
      </c>
      <c r="M46" s="26">
        <f t="shared" si="9"/>
        <v>71054.51051516348</v>
      </c>
      <c r="N46" s="26">
        <f t="shared" si="9"/>
        <v>70300.42764048885</v>
      </c>
      <c r="O46" s="26">
        <f t="shared" si="9"/>
        <v>66164.68892190712</v>
      </c>
      <c r="P46" s="26">
        <f t="shared" si="9"/>
        <v>72855.62412174874</v>
      </c>
      <c r="Q46" s="26">
        <f t="shared" si="9"/>
        <v>61294.15281367495</v>
      </c>
      <c r="R46" s="26">
        <f t="shared" si="9"/>
        <v>57917.05029077994</v>
      </c>
      <c r="S46" s="26">
        <f t="shared" si="9"/>
        <v>65192.23146591725</v>
      </c>
      <c r="T46" s="26">
        <f t="shared" si="9"/>
        <v>61510.877589613134</v>
      </c>
      <c r="U46" s="26">
        <f t="shared" si="9"/>
        <v>77304.26658194076</v>
      </c>
      <c r="V46" s="26">
        <f t="shared" si="9"/>
        <v>75938.77572652028</v>
      </c>
      <c r="W46" s="26">
        <f t="shared" si="9"/>
        <v>73569.0285167906</v>
      </c>
      <c r="X46" s="26">
        <f t="shared" si="9"/>
        <v>79434.31402387544</v>
      </c>
      <c r="Y46" s="26">
        <f t="shared" si="9"/>
        <v>84856.10858213088</v>
      </c>
      <c r="Z46" s="26">
        <f>(Z21*($D10+$F10)+Z33*($E10+$G10))*0.5</f>
        <v>41701.5342993039</v>
      </c>
    </row>
    <row r="47" spans="1:26" ht="15">
      <c r="A47" s="27" t="str">
        <f t="shared" si="6"/>
        <v>Geneal Service &gt; 50 kW - TOU</v>
      </c>
      <c r="B47" s="26">
        <f>(B22*($D11+$F11)+B34*($E11+$G11))*0.5</f>
        <v>9617.353102428546</v>
      </c>
      <c r="C47" s="26">
        <f>(C22*($D11+$F11)+C34*($E11+$G11))</f>
        <v>18179.506783022425</v>
      </c>
      <c r="D47" s="26">
        <f aca="true" t="shared" si="10" ref="D47:Y47">(D22*($D11+$F11)+D34*($E11+$G11))</f>
        <v>1929.0172510423286</v>
      </c>
      <c r="E47" s="26">
        <f t="shared" si="10"/>
        <v>32319.597471333203</v>
      </c>
      <c r="F47" s="26">
        <f t="shared" si="10"/>
        <v>1929.0172510423286</v>
      </c>
      <c r="G47" s="26">
        <f t="shared" si="10"/>
        <v>17866.693029739705</v>
      </c>
      <c r="H47" s="26">
        <f t="shared" si="10"/>
        <v>12298.689245614787</v>
      </c>
      <c r="I47" s="26">
        <f t="shared" si="10"/>
        <v>9188.769892631082</v>
      </c>
      <c r="J47" s="26">
        <f t="shared" si="10"/>
        <v>34200.22137360719</v>
      </c>
      <c r="K47" s="26">
        <f t="shared" si="10"/>
        <v>14876.13951277851</v>
      </c>
      <c r="L47" s="26">
        <f t="shared" si="10"/>
        <v>13916.616223134131</v>
      </c>
      <c r="M47" s="26">
        <f t="shared" si="10"/>
        <v>15809.909556155353</v>
      </c>
      <c r="N47" s="26">
        <f t="shared" si="10"/>
        <v>14393.97980792694</v>
      </c>
      <c r="O47" s="26">
        <f t="shared" si="10"/>
        <v>3683.568423003637</v>
      </c>
      <c r="P47" s="26">
        <f t="shared" si="10"/>
        <v>21535.770917446393</v>
      </c>
      <c r="Q47" s="26">
        <f t="shared" si="10"/>
        <v>23783.07162734902</v>
      </c>
      <c r="R47" s="26">
        <f t="shared" si="10"/>
        <v>18685.06458760665</v>
      </c>
      <c r="S47" s="26">
        <f t="shared" si="10"/>
        <v>15949.518855721888</v>
      </c>
      <c r="T47" s="26">
        <f t="shared" si="10"/>
        <v>21336.206280249266</v>
      </c>
      <c r="U47" s="26">
        <f t="shared" si="10"/>
        <v>9310.913641391626</v>
      </c>
      <c r="V47" s="26">
        <f t="shared" si="10"/>
        <v>8533.8501063668</v>
      </c>
      <c r="W47" s="26">
        <f t="shared" si="10"/>
        <v>7930.091491993362</v>
      </c>
      <c r="X47" s="26">
        <f t="shared" si="10"/>
        <v>7782.578186569983</v>
      </c>
      <c r="Y47" s="26">
        <f t="shared" si="10"/>
        <v>8589.070714275382</v>
      </c>
      <c r="Z47" s="26">
        <f>(Z22*($D11+$F11)+Z34*($E11+$G11))*0.5</f>
        <v>4321.865567680549</v>
      </c>
    </row>
    <row r="48" spans="1:26" ht="15">
      <c r="A48" s="27" t="str">
        <f t="shared" si="6"/>
        <v>Large Use</v>
      </c>
      <c r="B48" s="26">
        <f>(B23*($D12+$F12)+B35*($E12+$G12))*0.5</f>
        <v>11922.70626175181</v>
      </c>
      <c r="C48" s="26">
        <f>(C23*($D12+$F12)+C35*($E12+$G12))</f>
        <v>22683.775602119695</v>
      </c>
      <c r="D48" s="26">
        <f aca="true" t="shared" si="11" ref="D48:Y48">(D23*($D12+$F12)+D35*($E12+$G12))</f>
        <v>4794.106369654051</v>
      </c>
      <c r="E48" s="26">
        <f t="shared" si="11"/>
        <v>38250.17099181748</v>
      </c>
      <c r="F48" s="26">
        <f t="shared" si="11"/>
        <v>4794.106369654051</v>
      </c>
      <c r="G48" s="26">
        <f t="shared" si="11"/>
        <v>21536.37420999044</v>
      </c>
      <c r="H48" s="26">
        <f t="shared" si="11"/>
        <v>21085.5633054551</v>
      </c>
      <c r="I48" s="26">
        <f t="shared" si="11"/>
        <v>4794.106369654051</v>
      </c>
      <c r="J48" s="26">
        <f t="shared" si="11"/>
        <v>37224.501792761206</v>
      </c>
      <c r="K48" s="26">
        <f t="shared" si="11"/>
        <v>20780.60845762519</v>
      </c>
      <c r="L48" s="26">
        <f t="shared" si="11"/>
        <v>20772.0261154924</v>
      </c>
      <c r="M48" s="26">
        <f t="shared" si="11"/>
        <v>20869.927173167773</v>
      </c>
      <c r="N48" s="26">
        <f t="shared" si="11"/>
        <v>20576.831163925424</v>
      </c>
      <c r="O48" s="26">
        <f t="shared" si="11"/>
        <v>4794.106369654051</v>
      </c>
      <c r="P48" s="26">
        <f t="shared" si="11"/>
        <v>36936.26856373304</v>
      </c>
      <c r="Q48" s="26">
        <f t="shared" si="11"/>
        <v>20667.27121798759</v>
      </c>
      <c r="R48" s="26">
        <f t="shared" si="11"/>
        <v>23243.142342051717</v>
      </c>
      <c r="S48" s="26">
        <f t="shared" si="11"/>
        <v>22911.269899807878</v>
      </c>
      <c r="T48" s="26">
        <f t="shared" si="11"/>
        <v>23195.936725349377</v>
      </c>
      <c r="U48" s="26">
        <f t="shared" si="11"/>
        <v>23103.883037807816</v>
      </c>
      <c r="V48" s="26">
        <f t="shared" si="11"/>
        <v>22923.495224643302</v>
      </c>
      <c r="W48" s="26">
        <f t="shared" si="11"/>
        <v>22843.180036921352</v>
      </c>
      <c r="X48" s="26">
        <f t="shared" si="11"/>
        <v>22413.55422549008</v>
      </c>
      <c r="Y48" s="26">
        <f t="shared" si="11"/>
        <v>21543.32989496765</v>
      </c>
      <c r="Z48" s="26">
        <f>(Z23*($D12+$F12)+Z35*($E12+$G12))*0.5</f>
        <v>10088.969442015234</v>
      </c>
    </row>
    <row r="49" spans="1:26" ht="15">
      <c r="A49" s="27" t="str">
        <f t="shared" si="6"/>
        <v>Sentinel Lights</v>
      </c>
      <c r="B49" s="26">
        <f>(B24*($D$13+$F$13)+B36*($E$13+$G$13))*0.5</f>
        <v>19.940402783968807</v>
      </c>
      <c r="C49" s="26">
        <f aca="true" t="shared" si="12" ref="C49:Y49">(C24*($D$13+$F$13)+C36*($E$13+$G$13))</f>
        <v>39.880805567937614</v>
      </c>
      <c r="D49" s="26">
        <f t="shared" si="12"/>
        <v>39.880805567937614</v>
      </c>
      <c r="E49" s="26">
        <f t="shared" si="12"/>
        <v>39.880805567937614</v>
      </c>
      <c r="F49" s="26">
        <f t="shared" si="12"/>
        <v>8.875190931947687</v>
      </c>
      <c r="G49" s="26">
        <f t="shared" si="12"/>
        <v>70.88642020392754</v>
      </c>
      <c r="H49" s="26">
        <f t="shared" si="12"/>
        <v>39.880805567937614</v>
      </c>
      <c r="I49" s="26">
        <f t="shared" si="12"/>
        <v>39.880805567937614</v>
      </c>
      <c r="J49" s="26">
        <f t="shared" si="12"/>
        <v>71.54710739799164</v>
      </c>
      <c r="K49" s="26">
        <f t="shared" si="12"/>
        <v>40.54149276200171</v>
      </c>
      <c r="L49" s="26">
        <f t="shared" si="12"/>
        <v>40.54149276200171</v>
      </c>
      <c r="M49" s="26">
        <f t="shared" si="12"/>
        <v>40.65422841200363</v>
      </c>
      <c r="N49" s="26">
        <f t="shared" si="12"/>
        <v>40.66283671420641</v>
      </c>
      <c r="O49" s="26">
        <f t="shared" si="12"/>
        <v>8.875190931947687</v>
      </c>
      <c r="P49" s="26">
        <f t="shared" si="12"/>
        <v>72.45346229338149</v>
      </c>
      <c r="Q49" s="26">
        <f t="shared" si="12"/>
        <v>41.117421288222964</v>
      </c>
      <c r="R49" s="26">
        <f t="shared" si="12"/>
        <v>41.117421288222964</v>
      </c>
      <c r="S49" s="26">
        <f t="shared" si="12"/>
        <v>41.117421288222964</v>
      </c>
      <c r="T49" s="26">
        <f t="shared" si="12"/>
        <v>41.117421288222964</v>
      </c>
      <c r="U49" s="26">
        <f t="shared" si="12"/>
        <v>41.117421288222964</v>
      </c>
      <c r="V49" s="26">
        <f t="shared" si="12"/>
        <v>41.117421288222964</v>
      </c>
      <c r="W49" s="26">
        <f t="shared" si="12"/>
        <v>41.11924227522739</v>
      </c>
      <c r="X49" s="26">
        <f t="shared" si="12"/>
        <v>40.54664931187593</v>
      </c>
      <c r="Y49" s="26">
        <f t="shared" si="12"/>
        <v>40.54664931187593</v>
      </c>
      <c r="Z49" s="26">
        <f>(Z24*($D$13+$F$13)+Z36*($E$13+$G$13))*0.5</f>
        <v>20.273324655937966</v>
      </c>
    </row>
    <row r="50" spans="1:26" ht="15">
      <c r="A50" s="28" t="str">
        <f t="shared" si="6"/>
        <v>Street Lights</v>
      </c>
      <c r="B50" s="29">
        <f>(B25*($D$14+$F$14)+B37*($E$14+$G$14))*0.5</f>
        <v>1885.4677890622127</v>
      </c>
      <c r="C50" s="29">
        <f aca="true" t="shared" si="13" ref="C50:Y50">(C25*($D$14+$F$14)+C37*($E$14+$G$14))</f>
        <v>3770.9355781244253</v>
      </c>
      <c r="D50" s="29">
        <f t="shared" si="13"/>
        <v>3770.9355781244253</v>
      </c>
      <c r="E50" s="29">
        <f t="shared" si="13"/>
        <v>3770.9355781244253</v>
      </c>
      <c r="F50" s="29">
        <f t="shared" si="13"/>
        <v>1181.485353528382</v>
      </c>
      <c r="G50" s="29">
        <f t="shared" si="13"/>
        <v>6360.385802720469</v>
      </c>
      <c r="H50" s="29">
        <f t="shared" si="13"/>
        <v>3770.9355781244253</v>
      </c>
      <c r="I50" s="29">
        <f t="shared" si="13"/>
        <v>3770.9355781244253</v>
      </c>
      <c r="J50" s="29">
        <f t="shared" si="13"/>
        <v>6415.56344145275</v>
      </c>
      <c r="K50" s="29">
        <f t="shared" si="13"/>
        <v>3826.1132168567074</v>
      </c>
      <c r="L50" s="29">
        <f t="shared" si="13"/>
        <v>3826.1132168567074</v>
      </c>
      <c r="M50" s="29">
        <f t="shared" si="13"/>
        <v>3835.5283939994497</v>
      </c>
      <c r="N50" s="29">
        <f t="shared" si="13"/>
        <v>3836.24732088847</v>
      </c>
      <c r="O50" s="29">
        <f t="shared" si="13"/>
        <v>1181.485353528382</v>
      </c>
      <c r="P50" s="29">
        <f t="shared" si="13"/>
        <v>6491.258147556295</v>
      </c>
      <c r="Q50" s="29">
        <f t="shared" si="13"/>
        <v>3874.2121908355625</v>
      </c>
      <c r="R50" s="29">
        <f t="shared" si="13"/>
        <v>3874.2121908355625</v>
      </c>
      <c r="S50" s="29">
        <f t="shared" si="13"/>
        <v>3874.2121908355625</v>
      </c>
      <c r="T50" s="29">
        <f t="shared" si="13"/>
        <v>3874.2121908355625</v>
      </c>
      <c r="U50" s="29">
        <f t="shared" si="13"/>
        <v>3874.2121908355625</v>
      </c>
      <c r="V50" s="29">
        <f t="shared" si="13"/>
        <v>3874.2121908355625</v>
      </c>
      <c r="W50" s="29">
        <f t="shared" si="13"/>
        <v>3874.364271523624</v>
      </c>
      <c r="X50" s="29">
        <f t="shared" si="13"/>
        <v>3900.2030803585467</v>
      </c>
      <c r="Y50" s="29">
        <f t="shared" si="13"/>
        <v>3900.2030803585467</v>
      </c>
      <c r="Z50" s="29">
        <f>(Z25*($D$14+$F$14)+Z37*($E$14+$G$14))*0.5</f>
        <v>1950.1015401792733</v>
      </c>
    </row>
    <row r="51" spans="1:28" ht="15">
      <c r="A51" t="s">
        <v>13</v>
      </c>
      <c r="B51" s="26">
        <f aca="true" t="shared" si="14" ref="B51:Z51">SUM(B44:B50)</f>
        <v>93109.36093752546</v>
      </c>
      <c r="C51" s="26">
        <f t="shared" si="14"/>
        <v>178342.1624140202</v>
      </c>
      <c r="D51" s="26">
        <f t="shared" si="14"/>
        <v>138542.28053176237</v>
      </c>
      <c r="E51" s="26">
        <f t="shared" si="14"/>
        <v>275851.3144853392</v>
      </c>
      <c r="F51" s="26">
        <f t="shared" si="14"/>
        <v>168890.2833117201</v>
      </c>
      <c r="G51" s="26">
        <f t="shared" si="14"/>
        <v>140277.27748658485</v>
      </c>
      <c r="H51" s="26">
        <f t="shared" si="14"/>
        <v>209866.63650145565</v>
      </c>
      <c r="I51" s="26">
        <f t="shared" si="14"/>
        <v>202166.23243257738</v>
      </c>
      <c r="J51" s="26">
        <f t="shared" si="14"/>
        <v>235299.17096504234</v>
      </c>
      <c r="K51" s="26">
        <f t="shared" si="14"/>
        <v>229962.42705226003</v>
      </c>
      <c r="L51" s="26">
        <f t="shared" si="14"/>
        <v>200134.9190064031</v>
      </c>
      <c r="M51" s="26">
        <f t="shared" si="14"/>
        <v>256239.02398825795</v>
      </c>
      <c r="N51" s="26">
        <f t="shared" si="14"/>
        <v>239775.55065989512</v>
      </c>
      <c r="O51" s="26">
        <f t="shared" si="14"/>
        <v>185414.59691153342</v>
      </c>
      <c r="P51" s="26">
        <f t="shared" si="14"/>
        <v>270867.12162279856</v>
      </c>
      <c r="Q51" s="26">
        <f t="shared" si="14"/>
        <v>215185.8563943601</v>
      </c>
      <c r="R51" s="26">
        <f t="shared" si="14"/>
        <v>221071.8172540795</v>
      </c>
      <c r="S51" s="26">
        <f t="shared" si="14"/>
        <v>216094.50603458498</v>
      </c>
      <c r="T51" s="26">
        <f t="shared" si="14"/>
        <v>226362.89260598773</v>
      </c>
      <c r="U51" s="26">
        <f t="shared" si="14"/>
        <v>233782.8825790396</v>
      </c>
      <c r="V51" s="26">
        <f t="shared" si="14"/>
        <v>212523.24178988693</v>
      </c>
      <c r="W51" s="26">
        <f t="shared" si="14"/>
        <v>225747.64663809256</v>
      </c>
      <c r="X51" s="26">
        <f t="shared" si="14"/>
        <v>228166.54640510067</v>
      </c>
      <c r="Y51" s="26">
        <f t="shared" si="14"/>
        <v>239212.00565699974</v>
      </c>
      <c r="Z51" s="26">
        <f t="shared" si="14"/>
        <v>128863.99079657783</v>
      </c>
      <c r="AB51" s="35"/>
    </row>
    <row r="52" spans="2:11" ht="12.75">
      <c r="B52" s="31"/>
      <c r="C52" s="31"/>
      <c r="D52" s="31"/>
      <c r="E52" s="31"/>
      <c r="F52" s="31"/>
      <c r="G52" s="31"/>
      <c r="H52" s="31"/>
      <c r="I52" s="31"/>
      <c r="J52" s="31"/>
      <c r="K52" s="31"/>
    </row>
    <row r="53" spans="2:11" ht="12.75">
      <c r="B53" s="31"/>
      <c r="C53" s="31"/>
      <c r="D53" s="31"/>
      <c r="E53" s="31"/>
      <c r="F53" s="31"/>
      <c r="G53" s="31"/>
      <c r="H53" s="31"/>
      <c r="I53" s="31"/>
      <c r="J53" s="31"/>
      <c r="K53" s="31"/>
    </row>
    <row r="54" spans="2:11" ht="12.75">
      <c r="B54" s="31"/>
      <c r="C54" s="31"/>
      <c r="D54" s="31"/>
      <c r="E54" s="31"/>
      <c r="F54" s="31"/>
      <c r="G54" s="31"/>
      <c r="H54" s="31"/>
      <c r="I54" s="31"/>
      <c r="J54" s="31"/>
      <c r="K54" s="31"/>
    </row>
    <row r="55" spans="2:11" ht="12.75">
      <c r="B55" s="31"/>
      <c r="C55" s="31"/>
      <c r="D55" s="31"/>
      <c r="E55" s="31"/>
      <c r="F55" s="31"/>
      <c r="G55" s="31"/>
      <c r="H55" s="31"/>
      <c r="I55" s="31"/>
      <c r="J55" s="31"/>
      <c r="K55" s="31"/>
    </row>
    <row r="56" spans="2:11" ht="12.75">
      <c r="B56" s="31"/>
      <c r="C56" s="31"/>
      <c r="D56" s="31"/>
      <c r="E56" s="31"/>
      <c r="F56" s="31"/>
      <c r="G56" s="31"/>
      <c r="H56" s="31"/>
      <c r="I56" s="31"/>
      <c r="J56" s="31"/>
      <c r="K56" s="31"/>
    </row>
    <row r="57" spans="2:11" ht="12.75">
      <c r="B57" s="31"/>
      <c r="C57" s="31"/>
      <c r="D57" s="31"/>
      <c r="E57" s="31"/>
      <c r="F57" s="31"/>
      <c r="G57" s="31"/>
      <c r="H57" s="31"/>
      <c r="I57" s="31"/>
      <c r="J57" s="31"/>
      <c r="K57" s="31"/>
    </row>
    <row r="58" spans="2:11" ht="12.75">
      <c r="B58" s="31"/>
      <c r="C58" s="31"/>
      <c r="D58" s="31"/>
      <c r="E58" s="31"/>
      <c r="F58" s="31"/>
      <c r="G58" s="31"/>
      <c r="H58" s="31"/>
      <c r="I58" s="31"/>
      <c r="J58" s="31"/>
      <c r="K58" s="31"/>
    </row>
    <row r="59" spans="2:11" ht="12.75">
      <c r="B59" s="31"/>
      <c r="C59" s="31"/>
      <c r="D59" s="31"/>
      <c r="E59" s="31"/>
      <c r="F59" s="31"/>
      <c r="G59" s="31"/>
      <c r="H59" s="31"/>
      <c r="I59" s="31"/>
      <c r="J59" s="31"/>
      <c r="K59" s="31"/>
    </row>
    <row r="60" spans="2:11" ht="12.75">
      <c r="B60" s="31"/>
      <c r="C60" s="31"/>
      <c r="D60" s="31"/>
      <c r="E60" s="31"/>
      <c r="F60" s="31"/>
      <c r="G60" s="31"/>
      <c r="H60" s="31"/>
      <c r="I60" s="31"/>
      <c r="J60" s="31"/>
      <c r="K60" s="31"/>
    </row>
    <row r="61" spans="2:11" ht="12.75">
      <c r="B61" s="31"/>
      <c r="C61" s="31"/>
      <c r="D61" s="31"/>
      <c r="E61" s="31"/>
      <c r="F61" s="31"/>
      <c r="G61" s="31"/>
      <c r="H61" s="31"/>
      <c r="I61" s="31"/>
      <c r="J61" s="31"/>
      <c r="K61" s="31"/>
    </row>
    <row r="62" spans="2:11" ht="12.75">
      <c r="B62" s="31"/>
      <c r="C62" s="31"/>
      <c r="D62" s="31"/>
      <c r="E62" s="31"/>
      <c r="F62" s="31"/>
      <c r="G62" s="31"/>
      <c r="H62" s="31"/>
      <c r="I62" s="31"/>
      <c r="J62" s="31"/>
      <c r="K62" s="31"/>
    </row>
    <row r="63" spans="2:11" ht="12.75">
      <c r="B63" s="31"/>
      <c r="C63" s="31"/>
      <c r="D63" s="31"/>
      <c r="E63" s="31"/>
      <c r="F63" s="31"/>
      <c r="G63" s="31"/>
      <c r="H63" s="31"/>
      <c r="I63" s="31"/>
      <c r="J63" s="31"/>
      <c r="K63" s="31"/>
    </row>
    <row r="64" spans="2:11" ht="12.75">
      <c r="B64" s="31"/>
      <c r="C64" s="31"/>
      <c r="D64" s="31"/>
      <c r="E64" s="31"/>
      <c r="F64" s="31"/>
      <c r="G64" s="31"/>
      <c r="H64" s="31"/>
      <c r="I64" s="31"/>
      <c r="J64" s="31"/>
      <c r="K64" s="31"/>
    </row>
    <row r="65" spans="2:11" ht="12.75">
      <c r="B65" s="31"/>
      <c r="C65" s="31"/>
      <c r="D65" s="31"/>
      <c r="E65" s="31"/>
      <c r="F65" s="31"/>
      <c r="G65" s="31"/>
      <c r="H65" s="31"/>
      <c r="I65" s="31"/>
      <c r="J65" s="31"/>
      <c r="K65" s="31"/>
    </row>
    <row r="66" spans="2:11" ht="12.75">
      <c r="B66" s="31"/>
      <c r="C66" s="31"/>
      <c r="D66" s="31"/>
      <c r="E66" s="31"/>
      <c r="F66" s="31"/>
      <c r="G66" s="31"/>
      <c r="H66" s="31"/>
      <c r="I66" s="31"/>
      <c r="J66" s="31"/>
      <c r="K66" s="31"/>
    </row>
    <row r="67" spans="2:11" ht="12.75">
      <c r="B67" s="31"/>
      <c r="C67" s="31"/>
      <c r="D67" s="31"/>
      <c r="E67" s="31"/>
      <c r="F67" s="31"/>
      <c r="G67" s="31"/>
      <c r="H67" s="31"/>
      <c r="I67" s="31"/>
      <c r="J67" s="31"/>
      <c r="K67" s="31"/>
    </row>
    <row r="68" spans="2:11" ht="12.75">
      <c r="B68" s="31"/>
      <c r="C68" s="31"/>
      <c r="D68" s="31"/>
      <c r="E68" s="31"/>
      <c r="F68" s="31"/>
      <c r="G68" s="31"/>
      <c r="H68" s="31"/>
      <c r="I68" s="31"/>
      <c r="J68" s="31"/>
      <c r="K68" s="31"/>
    </row>
    <row r="69" spans="2:11" ht="12.75">
      <c r="B69" s="31"/>
      <c r="C69" s="31"/>
      <c r="D69" s="31"/>
      <c r="E69" s="31"/>
      <c r="F69" s="31"/>
      <c r="G69" s="31"/>
      <c r="H69" s="31"/>
      <c r="I69" s="31"/>
      <c r="J69" s="31"/>
      <c r="K69" s="31"/>
    </row>
    <row r="70" spans="2:11" ht="12.75">
      <c r="B70" s="31"/>
      <c r="C70" s="31"/>
      <c r="D70" s="31"/>
      <c r="E70" s="31"/>
      <c r="F70" s="31"/>
      <c r="G70" s="31"/>
      <c r="H70" s="31"/>
      <c r="I70" s="31"/>
      <c r="J70" s="31"/>
      <c r="K70" s="31"/>
    </row>
    <row r="71" spans="2:11" ht="12.75">
      <c r="B71" s="31"/>
      <c r="C71" s="31"/>
      <c r="D71" s="31"/>
      <c r="E71" s="31"/>
      <c r="F71" s="31"/>
      <c r="G71" s="31"/>
      <c r="H71" s="31"/>
      <c r="I71" s="31"/>
      <c r="J71" s="31"/>
      <c r="K71" s="31"/>
    </row>
    <row r="72" spans="2:11" ht="12.75">
      <c r="B72" s="31"/>
      <c r="C72" s="31"/>
      <c r="D72" s="31"/>
      <c r="E72" s="31"/>
      <c r="F72" s="31"/>
      <c r="G72" s="31"/>
      <c r="H72" s="31"/>
      <c r="I72" s="31"/>
      <c r="J72" s="31"/>
      <c r="K72" s="31"/>
    </row>
    <row r="73" spans="2:11" ht="12.75">
      <c r="B73" s="31"/>
      <c r="C73" s="31"/>
      <c r="D73" s="31"/>
      <c r="E73" s="31"/>
      <c r="F73" s="31"/>
      <c r="G73" s="31"/>
      <c r="H73" s="31"/>
      <c r="I73" s="31"/>
      <c r="J73" s="31"/>
      <c r="K73" s="31"/>
    </row>
    <row r="74" spans="2:11" ht="12.75">
      <c r="B74" s="31"/>
      <c r="C74" s="31"/>
      <c r="D74" s="31"/>
      <c r="E74" s="31"/>
      <c r="F74" s="31"/>
      <c r="G74" s="31"/>
      <c r="H74" s="31"/>
      <c r="I74" s="31"/>
      <c r="J74" s="31"/>
      <c r="K74" s="31"/>
    </row>
    <row r="75" spans="2:11" ht="12.75">
      <c r="B75" s="31"/>
      <c r="C75" s="31"/>
      <c r="D75" s="31"/>
      <c r="E75" s="31"/>
      <c r="F75" s="31"/>
      <c r="G75" s="31"/>
      <c r="H75" s="31"/>
      <c r="I75" s="31"/>
      <c r="J75" s="31"/>
      <c r="K75" s="31"/>
    </row>
    <row r="76" spans="2:11" ht="12.75">
      <c r="B76" s="31"/>
      <c r="C76" s="31"/>
      <c r="D76" s="31"/>
      <c r="E76" s="31"/>
      <c r="F76" s="31"/>
      <c r="G76" s="31"/>
      <c r="H76" s="31"/>
      <c r="I76" s="31"/>
      <c r="J76" s="31"/>
      <c r="K76" s="31"/>
    </row>
    <row r="77" spans="2:11" ht="12.75">
      <c r="B77" s="31"/>
      <c r="C77" s="31"/>
      <c r="D77" s="31"/>
      <c r="E77" s="31"/>
      <c r="F77" s="31"/>
      <c r="G77" s="31"/>
      <c r="H77" s="31"/>
      <c r="I77" s="31"/>
      <c r="J77" s="31"/>
      <c r="K77" s="31"/>
    </row>
    <row r="78" spans="2:11" ht="12.75">
      <c r="B78" s="31"/>
      <c r="C78" s="31"/>
      <c r="D78" s="31"/>
      <c r="E78" s="31"/>
      <c r="F78" s="31"/>
      <c r="G78" s="31"/>
      <c r="H78" s="31"/>
      <c r="I78" s="31"/>
      <c r="J78" s="31"/>
      <c r="K78" s="31"/>
    </row>
    <row r="79" spans="2:11" ht="12.75">
      <c r="B79" s="31"/>
      <c r="C79" s="31"/>
      <c r="D79" s="31"/>
      <c r="E79" s="31"/>
      <c r="F79" s="31"/>
      <c r="G79" s="31"/>
      <c r="H79" s="31"/>
      <c r="I79" s="31"/>
      <c r="J79" s="31"/>
      <c r="K79" s="31"/>
    </row>
    <row r="80" spans="2:11" ht="12.75">
      <c r="B80" s="31"/>
      <c r="C80" s="31"/>
      <c r="D80" s="31"/>
      <c r="E80" s="31"/>
      <c r="F80" s="31"/>
      <c r="G80" s="31"/>
      <c r="H80" s="31"/>
      <c r="I80" s="31"/>
      <c r="J80" s="31"/>
      <c r="K80" s="31"/>
    </row>
    <row r="81" spans="2:11" ht="12.75">
      <c r="B81" s="31"/>
      <c r="C81" s="31"/>
      <c r="D81" s="31"/>
      <c r="E81" s="31"/>
      <c r="F81" s="31"/>
      <c r="G81" s="31"/>
      <c r="H81" s="31"/>
      <c r="I81" s="31"/>
      <c r="J81" s="31"/>
      <c r="K81" s="31"/>
    </row>
    <row r="82" spans="2:11" ht="12.75">
      <c r="B82" s="31"/>
      <c r="C82" s="31"/>
      <c r="D82" s="31"/>
      <c r="E82" s="31"/>
      <c r="F82" s="31"/>
      <c r="G82" s="31"/>
      <c r="H82" s="31"/>
      <c r="I82" s="31"/>
      <c r="J82" s="31"/>
      <c r="K82" s="31"/>
    </row>
    <row r="83" spans="2:11" ht="12.75">
      <c r="B83" s="31"/>
      <c r="C83" s="31"/>
      <c r="D83" s="31"/>
      <c r="E83" s="31"/>
      <c r="F83" s="31"/>
      <c r="G83" s="31"/>
      <c r="H83" s="31"/>
      <c r="I83" s="31"/>
      <c r="J83" s="31"/>
      <c r="K83" s="31"/>
    </row>
    <row r="84" spans="2:11" ht="12.75">
      <c r="B84" s="31"/>
      <c r="C84" s="31"/>
      <c r="D84" s="31"/>
      <c r="E84" s="31"/>
      <c r="F84" s="31"/>
      <c r="G84" s="31"/>
      <c r="H84" s="31"/>
      <c r="I84" s="31"/>
      <c r="J84" s="31"/>
      <c r="K84" s="31"/>
    </row>
    <row r="85" spans="2:11" ht="12.75">
      <c r="B85" s="31"/>
      <c r="C85" s="31"/>
      <c r="D85" s="31"/>
      <c r="E85" s="31"/>
      <c r="F85" s="31"/>
      <c r="G85" s="31"/>
      <c r="H85" s="31"/>
      <c r="I85" s="31"/>
      <c r="J85" s="31"/>
      <c r="K85" s="31"/>
    </row>
    <row r="86" spans="2:11" ht="12.75">
      <c r="B86" s="31"/>
      <c r="C86" s="31"/>
      <c r="D86" s="31"/>
      <c r="E86" s="31"/>
      <c r="F86" s="31"/>
      <c r="G86" s="31"/>
      <c r="H86" s="31"/>
      <c r="I86" s="31"/>
      <c r="J86" s="31"/>
      <c r="K86" s="31"/>
    </row>
    <row r="87" spans="2:11" ht="12.75">
      <c r="B87" s="31"/>
      <c r="C87" s="31"/>
      <c r="D87" s="31"/>
      <c r="E87" s="31"/>
      <c r="F87" s="31"/>
      <c r="G87" s="31"/>
      <c r="H87" s="31"/>
      <c r="I87" s="31"/>
      <c r="J87" s="31"/>
      <c r="K87" s="31"/>
    </row>
    <row r="88" spans="2:11" ht="12.75">
      <c r="B88" s="31"/>
      <c r="C88" s="31"/>
      <c r="D88" s="31"/>
      <c r="E88" s="31"/>
      <c r="F88" s="31"/>
      <c r="G88" s="31"/>
      <c r="H88" s="31"/>
      <c r="I88" s="31"/>
      <c r="J88" s="31"/>
      <c r="K88" s="31"/>
    </row>
    <row r="89" spans="2:11" ht="12.75">
      <c r="B89" s="31"/>
      <c r="C89" s="31"/>
      <c r="D89" s="31"/>
      <c r="E89" s="31"/>
      <c r="F89" s="31"/>
      <c r="G89" s="31"/>
      <c r="H89" s="31"/>
      <c r="I89" s="31"/>
      <c r="J89" s="31"/>
      <c r="K89" s="31"/>
    </row>
    <row r="90" spans="2:11" ht="12.75">
      <c r="B90" s="31"/>
      <c r="C90" s="31"/>
      <c r="D90" s="31"/>
      <c r="E90" s="31"/>
      <c r="F90" s="31"/>
      <c r="G90" s="31"/>
      <c r="H90" s="31"/>
      <c r="I90" s="31"/>
      <c r="J90" s="31"/>
      <c r="K90" s="31"/>
    </row>
    <row r="91" spans="2:11" ht="12.75">
      <c r="B91" s="31"/>
      <c r="C91" s="31"/>
      <c r="D91" s="31"/>
      <c r="E91" s="31"/>
      <c r="F91" s="31"/>
      <c r="G91" s="31"/>
      <c r="H91" s="31"/>
      <c r="I91" s="31"/>
      <c r="J91" s="31"/>
      <c r="K91" s="31"/>
    </row>
    <row r="92" spans="2:11" ht="12.75">
      <c r="B92" s="31"/>
      <c r="C92" s="31"/>
      <c r="D92" s="31"/>
      <c r="E92" s="31"/>
      <c r="F92" s="31"/>
      <c r="G92" s="31"/>
      <c r="H92" s="31"/>
      <c r="I92" s="31"/>
      <c r="J92" s="31"/>
      <c r="K92" s="31"/>
    </row>
    <row r="93" spans="2:11" ht="12.75">
      <c r="B93" s="31"/>
      <c r="C93" s="31"/>
      <c r="D93" s="31"/>
      <c r="E93" s="31"/>
      <c r="F93" s="31"/>
      <c r="G93" s="31"/>
      <c r="H93" s="31"/>
      <c r="I93" s="31"/>
      <c r="J93" s="31"/>
      <c r="K93" s="31"/>
    </row>
    <row r="94" spans="2:11" ht="12.75">
      <c r="B94" s="31"/>
      <c r="C94" s="31"/>
      <c r="D94" s="31"/>
      <c r="E94" s="31"/>
      <c r="F94" s="31"/>
      <c r="G94" s="31"/>
      <c r="H94" s="31"/>
      <c r="I94" s="31"/>
      <c r="J94" s="31"/>
      <c r="K94" s="31"/>
    </row>
    <row r="95" spans="2:11" ht="12.75">
      <c r="B95" s="31"/>
      <c r="C95" s="31"/>
      <c r="D95" s="31"/>
      <c r="E95" s="31"/>
      <c r="F95" s="31"/>
      <c r="G95" s="31"/>
      <c r="H95" s="31"/>
      <c r="I95" s="31"/>
      <c r="J95" s="31"/>
      <c r="K95" s="31"/>
    </row>
    <row r="96" spans="2:11" ht="12.75">
      <c r="B96" s="31"/>
      <c r="C96" s="31"/>
      <c r="D96" s="31"/>
      <c r="E96" s="31"/>
      <c r="F96" s="31"/>
      <c r="G96" s="31"/>
      <c r="H96" s="31"/>
      <c r="I96" s="31"/>
      <c r="J96" s="31"/>
      <c r="K96" s="31"/>
    </row>
    <row r="97" spans="2:11" ht="12.75">
      <c r="B97" s="31"/>
      <c r="C97" s="31"/>
      <c r="D97" s="31"/>
      <c r="E97" s="31"/>
      <c r="F97" s="31"/>
      <c r="G97" s="31"/>
      <c r="H97" s="31"/>
      <c r="I97" s="31"/>
      <c r="J97" s="31"/>
      <c r="K97" s="31"/>
    </row>
    <row r="98" spans="2:11" ht="12.75">
      <c r="B98" s="31"/>
      <c r="C98" s="31"/>
      <c r="D98" s="31"/>
      <c r="E98" s="31"/>
      <c r="F98" s="31"/>
      <c r="G98" s="31"/>
      <c r="H98" s="31"/>
      <c r="I98" s="31"/>
      <c r="J98" s="31"/>
      <c r="K98" s="31"/>
    </row>
    <row r="99" spans="2:11" ht="12.75">
      <c r="B99" s="31"/>
      <c r="C99" s="31"/>
      <c r="D99" s="31"/>
      <c r="E99" s="31"/>
      <c r="F99" s="31"/>
      <c r="G99" s="31"/>
      <c r="H99" s="31"/>
      <c r="I99" s="31"/>
      <c r="J99" s="31"/>
      <c r="K99" s="31"/>
    </row>
    <row r="100" spans="2:11" ht="12.75">
      <c r="B100" s="31"/>
      <c r="C100" s="31"/>
      <c r="D100" s="31"/>
      <c r="E100" s="31"/>
      <c r="F100" s="31"/>
      <c r="G100" s="31"/>
      <c r="H100" s="31"/>
      <c r="I100" s="31"/>
      <c r="J100" s="31"/>
      <c r="K100" s="31"/>
    </row>
    <row r="101" spans="2:11" ht="12.75">
      <c r="B101" s="31"/>
      <c r="C101" s="31"/>
      <c r="D101" s="31"/>
      <c r="E101" s="31"/>
      <c r="F101" s="31"/>
      <c r="G101" s="31"/>
      <c r="H101" s="31"/>
      <c r="I101" s="31"/>
      <c r="J101" s="31"/>
      <c r="K101" s="31"/>
    </row>
    <row r="102" spans="2:11" ht="12.75">
      <c r="B102" s="31"/>
      <c r="C102" s="31"/>
      <c r="D102" s="31"/>
      <c r="E102" s="31"/>
      <c r="F102" s="31"/>
      <c r="G102" s="31"/>
      <c r="H102" s="31"/>
      <c r="I102" s="31"/>
      <c r="J102" s="31"/>
      <c r="K102" s="31"/>
    </row>
    <row r="103" spans="2:11" ht="12.75">
      <c r="B103" s="31"/>
      <c r="C103" s="31"/>
      <c r="D103" s="31"/>
      <c r="E103" s="31"/>
      <c r="F103" s="31"/>
      <c r="G103" s="31"/>
      <c r="H103" s="31"/>
      <c r="I103" s="31"/>
      <c r="J103" s="31"/>
      <c r="K103" s="31"/>
    </row>
    <row r="104" spans="2:11" ht="12.75">
      <c r="B104" s="31"/>
      <c r="C104" s="31"/>
      <c r="D104" s="31"/>
      <c r="E104" s="31"/>
      <c r="F104" s="31"/>
      <c r="G104" s="31"/>
      <c r="H104" s="31"/>
      <c r="I104" s="31"/>
      <c r="J104" s="31"/>
      <c r="K104" s="31"/>
    </row>
    <row r="105" spans="2:11" ht="12.75">
      <c r="B105" s="31"/>
      <c r="C105" s="31"/>
      <c r="D105" s="31"/>
      <c r="E105" s="31"/>
      <c r="F105" s="31"/>
      <c r="G105" s="31"/>
      <c r="H105" s="31"/>
      <c r="I105" s="31"/>
      <c r="J105" s="31"/>
      <c r="K105" s="31"/>
    </row>
    <row r="106" spans="2:11" ht="12.75">
      <c r="B106" s="31"/>
      <c r="C106" s="31"/>
      <c r="D106" s="31"/>
      <c r="E106" s="31"/>
      <c r="F106" s="31"/>
      <c r="G106" s="31"/>
      <c r="H106" s="31"/>
      <c r="I106" s="31"/>
      <c r="J106" s="31"/>
      <c r="K106" s="31"/>
    </row>
    <row r="107" spans="2:11" ht="12.75">
      <c r="B107" s="31"/>
      <c r="C107" s="31"/>
      <c r="D107" s="31"/>
      <c r="E107" s="31"/>
      <c r="F107" s="31"/>
      <c r="G107" s="31"/>
      <c r="H107" s="31"/>
      <c r="I107" s="31"/>
      <c r="J107" s="31"/>
      <c r="K107" s="31"/>
    </row>
    <row r="108" spans="2:11" ht="12.75">
      <c r="B108" s="31"/>
      <c r="C108" s="31"/>
      <c r="D108" s="31"/>
      <c r="E108" s="31"/>
      <c r="F108" s="31"/>
      <c r="G108" s="31"/>
      <c r="H108" s="31"/>
      <c r="I108" s="31"/>
      <c r="J108" s="31"/>
      <c r="K108" s="31"/>
    </row>
    <row r="109" spans="2:11" ht="12.75">
      <c r="B109" s="31"/>
      <c r="C109" s="31"/>
      <c r="D109" s="31"/>
      <c r="E109" s="31"/>
      <c r="F109" s="31"/>
      <c r="G109" s="31"/>
      <c r="H109" s="31"/>
      <c r="I109" s="31"/>
      <c r="J109" s="31"/>
      <c r="K109" s="31"/>
    </row>
    <row r="110" spans="2:11" ht="12.75">
      <c r="B110" s="31"/>
      <c r="C110" s="31"/>
      <c r="D110" s="31"/>
      <c r="E110" s="31"/>
      <c r="F110" s="31"/>
      <c r="G110" s="31"/>
      <c r="H110" s="31"/>
      <c r="I110" s="31"/>
      <c r="J110" s="31"/>
      <c r="K110" s="31"/>
    </row>
    <row r="111" spans="2:11" ht="12.75">
      <c r="B111" s="31"/>
      <c r="C111" s="31"/>
      <c r="D111" s="31"/>
      <c r="E111" s="31"/>
      <c r="F111" s="31"/>
      <c r="G111" s="31"/>
      <c r="H111" s="31"/>
      <c r="I111" s="31"/>
      <c r="J111" s="31"/>
      <c r="K111" s="31"/>
    </row>
    <row r="112" spans="2:11" ht="12.75">
      <c r="B112" s="31"/>
      <c r="C112" s="31"/>
      <c r="D112" s="31"/>
      <c r="E112" s="31"/>
      <c r="F112" s="31"/>
      <c r="G112" s="31"/>
      <c r="H112" s="31"/>
      <c r="I112" s="31"/>
      <c r="J112" s="31"/>
      <c r="K112" s="31"/>
    </row>
    <row r="113" spans="2:11" ht="12.75">
      <c r="B113" s="31"/>
      <c r="C113" s="31"/>
      <c r="D113" s="31"/>
      <c r="E113" s="31"/>
      <c r="F113" s="31"/>
      <c r="G113" s="31"/>
      <c r="H113" s="31"/>
      <c r="I113" s="31"/>
      <c r="J113" s="31"/>
      <c r="K113" s="31"/>
    </row>
    <row r="114" spans="2:11" ht="12.75">
      <c r="B114" s="31"/>
      <c r="C114" s="31"/>
      <c r="D114" s="31"/>
      <c r="E114" s="31"/>
      <c r="F114" s="31"/>
      <c r="G114" s="31"/>
      <c r="H114" s="31"/>
      <c r="I114" s="31"/>
      <c r="J114" s="31"/>
      <c r="K114" s="31"/>
    </row>
    <row r="115" spans="2:11" ht="12.75">
      <c r="B115" s="31"/>
      <c r="C115" s="31"/>
      <c r="D115" s="31"/>
      <c r="E115" s="31"/>
      <c r="F115" s="31"/>
      <c r="G115" s="31"/>
      <c r="H115" s="31"/>
      <c r="I115" s="31"/>
      <c r="J115" s="31"/>
      <c r="K115" s="31"/>
    </row>
    <row r="116" spans="2:11" ht="12.75">
      <c r="B116" s="31"/>
      <c r="C116" s="31"/>
      <c r="D116" s="31"/>
      <c r="E116" s="31"/>
      <c r="F116" s="31"/>
      <c r="G116" s="31"/>
      <c r="H116" s="31"/>
      <c r="I116" s="31"/>
      <c r="J116" s="31"/>
      <c r="K116" s="31"/>
    </row>
    <row r="117" spans="2:11" ht="12.75">
      <c r="B117" s="31"/>
      <c r="C117" s="31"/>
      <c r="D117" s="31"/>
      <c r="E117" s="31"/>
      <c r="F117" s="31"/>
      <c r="G117" s="31"/>
      <c r="H117" s="31"/>
      <c r="I117" s="31"/>
      <c r="J117" s="31"/>
      <c r="K117" s="31"/>
    </row>
    <row r="118" spans="2:11" ht="12.75">
      <c r="B118" s="31"/>
      <c r="C118" s="31"/>
      <c r="D118" s="31"/>
      <c r="E118" s="31"/>
      <c r="F118" s="31"/>
      <c r="G118" s="31"/>
      <c r="H118" s="31"/>
      <c r="I118" s="31"/>
      <c r="J118" s="31"/>
      <c r="K118" s="31"/>
    </row>
    <row r="119" spans="2:11" ht="12.75">
      <c r="B119" s="31"/>
      <c r="C119" s="31"/>
      <c r="D119" s="31"/>
      <c r="E119" s="31"/>
      <c r="F119" s="31"/>
      <c r="G119" s="31"/>
      <c r="H119" s="31"/>
      <c r="I119" s="31"/>
      <c r="J119" s="31"/>
      <c r="K119" s="31"/>
    </row>
    <row r="120" spans="2:11" ht="12.75">
      <c r="B120" s="31"/>
      <c r="C120" s="31"/>
      <c r="D120" s="31"/>
      <c r="E120" s="31"/>
      <c r="F120" s="31"/>
      <c r="G120" s="31"/>
      <c r="H120" s="31"/>
      <c r="I120" s="31"/>
      <c r="J120" s="31"/>
      <c r="K120" s="31"/>
    </row>
    <row r="121" spans="2:11" ht="12.75">
      <c r="B121" s="31"/>
      <c r="C121" s="31"/>
      <c r="D121" s="31"/>
      <c r="E121" s="31"/>
      <c r="F121" s="31"/>
      <c r="G121" s="31"/>
      <c r="H121" s="31"/>
      <c r="I121" s="31"/>
      <c r="J121" s="31"/>
      <c r="K121" s="31"/>
    </row>
    <row r="122" spans="2:11" ht="12.75">
      <c r="B122" s="31"/>
      <c r="C122" s="31"/>
      <c r="D122" s="31"/>
      <c r="E122" s="31"/>
      <c r="F122" s="31"/>
      <c r="G122" s="31"/>
      <c r="H122" s="31"/>
      <c r="I122" s="31"/>
      <c r="J122" s="31"/>
      <c r="K122" s="31"/>
    </row>
    <row r="123" spans="2:11" ht="12.75">
      <c r="B123" s="31"/>
      <c r="C123" s="31"/>
      <c r="D123" s="31"/>
      <c r="E123" s="31"/>
      <c r="F123" s="31"/>
      <c r="G123" s="31"/>
      <c r="H123" s="31"/>
      <c r="I123" s="31"/>
      <c r="J123" s="31"/>
      <c r="K123" s="31"/>
    </row>
    <row r="124" spans="2:11" ht="12.75">
      <c r="B124" s="31"/>
      <c r="C124" s="31"/>
      <c r="D124" s="31"/>
      <c r="E124" s="31"/>
      <c r="F124" s="31"/>
      <c r="G124" s="31"/>
      <c r="H124" s="31"/>
      <c r="I124" s="31"/>
      <c r="J124" s="31"/>
      <c r="K124" s="31"/>
    </row>
    <row r="125" spans="2:11" ht="12.75">
      <c r="B125" s="31"/>
      <c r="C125" s="31"/>
      <c r="D125" s="31"/>
      <c r="E125" s="31"/>
      <c r="F125" s="31"/>
      <c r="G125" s="31"/>
      <c r="H125" s="31"/>
      <c r="I125" s="31"/>
      <c r="J125" s="31"/>
      <c r="K125" s="31"/>
    </row>
    <row r="126" spans="2:11" ht="12.75">
      <c r="B126" s="31"/>
      <c r="C126" s="31"/>
      <c r="D126" s="31"/>
      <c r="E126" s="31"/>
      <c r="F126" s="31"/>
      <c r="G126" s="31"/>
      <c r="H126" s="31"/>
      <c r="I126" s="31"/>
      <c r="J126" s="31"/>
      <c r="K126" s="31"/>
    </row>
    <row r="127" spans="2:11" ht="12.75">
      <c r="B127" s="31"/>
      <c r="C127" s="31"/>
      <c r="D127" s="31"/>
      <c r="E127" s="31"/>
      <c r="F127" s="31"/>
      <c r="G127" s="31"/>
      <c r="H127" s="31"/>
      <c r="I127" s="31"/>
      <c r="J127" s="31"/>
      <c r="K127" s="31"/>
    </row>
    <row r="128" spans="2:11" ht="12.75">
      <c r="B128" s="31"/>
      <c r="C128" s="31"/>
      <c r="D128" s="31"/>
      <c r="E128" s="31"/>
      <c r="F128" s="31"/>
      <c r="G128" s="31"/>
      <c r="H128" s="31"/>
      <c r="I128" s="31"/>
      <c r="J128" s="31"/>
      <c r="K128" s="31"/>
    </row>
    <row r="129" spans="2:11" ht="12.75">
      <c r="B129" s="31"/>
      <c r="C129" s="31"/>
      <c r="D129" s="31"/>
      <c r="E129" s="31"/>
      <c r="F129" s="31"/>
      <c r="G129" s="31"/>
      <c r="H129" s="31"/>
      <c r="I129" s="31"/>
      <c r="J129" s="31"/>
      <c r="K129" s="31"/>
    </row>
    <row r="130" spans="2:11" ht="12.75">
      <c r="B130" s="31"/>
      <c r="C130" s="31"/>
      <c r="D130" s="31"/>
      <c r="E130" s="31"/>
      <c r="F130" s="31"/>
      <c r="G130" s="31"/>
      <c r="H130" s="31"/>
      <c r="I130" s="31"/>
      <c r="J130" s="31"/>
      <c r="K130" s="31"/>
    </row>
    <row r="131" spans="2:11" ht="12.75">
      <c r="B131" s="31"/>
      <c r="C131" s="31"/>
      <c r="D131" s="31"/>
      <c r="E131" s="31"/>
      <c r="F131" s="31"/>
      <c r="G131" s="31"/>
      <c r="H131" s="31"/>
      <c r="I131" s="31"/>
      <c r="J131" s="31"/>
      <c r="K131" s="31"/>
    </row>
    <row r="132" spans="2:11" ht="12.75">
      <c r="B132" s="31"/>
      <c r="C132" s="31"/>
      <c r="D132" s="31"/>
      <c r="E132" s="31"/>
      <c r="F132" s="31"/>
      <c r="G132" s="31"/>
      <c r="H132" s="31"/>
      <c r="I132" s="31"/>
      <c r="J132" s="31"/>
      <c r="K132" s="31"/>
    </row>
    <row r="133" spans="2:11" ht="12.75">
      <c r="B133" s="31"/>
      <c r="C133" s="31"/>
      <c r="D133" s="31"/>
      <c r="E133" s="31"/>
      <c r="F133" s="31"/>
      <c r="G133" s="31"/>
      <c r="H133" s="31"/>
      <c r="I133" s="31"/>
      <c r="J133" s="31"/>
      <c r="K133" s="31"/>
    </row>
    <row r="134" spans="2:11" ht="12.75">
      <c r="B134" s="31"/>
      <c r="C134" s="31"/>
      <c r="D134" s="31"/>
      <c r="E134" s="31"/>
      <c r="F134" s="31"/>
      <c r="G134" s="31"/>
      <c r="H134" s="31"/>
      <c r="I134" s="31"/>
      <c r="J134" s="31"/>
      <c r="K134" s="31"/>
    </row>
    <row r="135" spans="2:11" ht="12.75">
      <c r="B135" s="31"/>
      <c r="C135" s="31"/>
      <c r="D135" s="31"/>
      <c r="E135" s="31"/>
      <c r="F135" s="31"/>
      <c r="G135" s="31"/>
      <c r="H135" s="31"/>
      <c r="I135" s="31"/>
      <c r="J135" s="31"/>
      <c r="K135" s="31"/>
    </row>
    <row r="136" spans="2:11" ht="12.75">
      <c r="B136" s="31"/>
      <c r="C136" s="31"/>
      <c r="D136" s="31"/>
      <c r="E136" s="31"/>
      <c r="F136" s="31"/>
      <c r="G136" s="31"/>
      <c r="H136" s="31"/>
      <c r="I136" s="31"/>
      <c r="J136" s="31"/>
      <c r="K136" s="31"/>
    </row>
    <row r="137" spans="2:11" ht="12.75">
      <c r="B137" s="31"/>
      <c r="C137" s="31"/>
      <c r="D137" s="31"/>
      <c r="E137" s="31"/>
      <c r="F137" s="31"/>
      <c r="G137" s="31"/>
      <c r="H137" s="31"/>
      <c r="I137" s="31"/>
      <c r="J137" s="31"/>
      <c r="K137" s="31"/>
    </row>
    <row r="138" spans="2:11" ht="12.75">
      <c r="B138" s="31"/>
      <c r="C138" s="31"/>
      <c r="D138" s="31"/>
      <c r="E138" s="31"/>
      <c r="F138" s="31"/>
      <c r="G138" s="31"/>
      <c r="H138" s="31"/>
      <c r="I138" s="31"/>
      <c r="J138" s="31"/>
      <c r="K138" s="31"/>
    </row>
    <row r="139" spans="2:11" ht="12.75">
      <c r="B139" s="31"/>
      <c r="C139" s="31"/>
      <c r="D139" s="31"/>
      <c r="E139" s="31"/>
      <c r="F139" s="31"/>
      <c r="G139" s="31"/>
      <c r="H139" s="31"/>
      <c r="I139" s="31"/>
      <c r="J139" s="31"/>
      <c r="K139" s="31"/>
    </row>
    <row r="140" spans="2:11" ht="12.75">
      <c r="B140" s="31"/>
      <c r="C140" s="31"/>
      <c r="D140" s="31"/>
      <c r="E140" s="31"/>
      <c r="F140" s="31"/>
      <c r="G140" s="31"/>
      <c r="H140" s="31"/>
      <c r="I140" s="31"/>
      <c r="J140" s="31"/>
      <c r="K140" s="31"/>
    </row>
    <row r="141" spans="2:11" ht="12.75">
      <c r="B141" s="31"/>
      <c r="C141" s="31"/>
      <c r="D141" s="31"/>
      <c r="E141" s="31"/>
      <c r="F141" s="31"/>
      <c r="G141" s="31"/>
      <c r="H141" s="31"/>
      <c r="I141" s="31"/>
      <c r="J141" s="31"/>
      <c r="K141" s="31"/>
    </row>
    <row r="142" spans="2:11" ht="12.75">
      <c r="B142" s="31"/>
      <c r="C142" s="31"/>
      <c r="D142" s="31"/>
      <c r="E142" s="31"/>
      <c r="F142" s="31"/>
      <c r="G142" s="31"/>
      <c r="H142" s="31"/>
      <c r="I142" s="31"/>
      <c r="J142" s="31"/>
      <c r="K142" s="31"/>
    </row>
    <row r="143" spans="2:11" ht="12.75">
      <c r="B143" s="31"/>
      <c r="C143" s="31"/>
      <c r="D143" s="31"/>
      <c r="E143" s="31"/>
      <c r="F143" s="31"/>
      <c r="G143" s="31"/>
      <c r="H143" s="31"/>
      <c r="I143" s="31"/>
      <c r="J143" s="31"/>
      <c r="K143" s="31"/>
    </row>
    <row r="144" spans="2:11" ht="12.75">
      <c r="B144" s="31"/>
      <c r="C144" s="31"/>
      <c r="D144" s="31"/>
      <c r="E144" s="31"/>
      <c r="F144" s="31"/>
      <c r="G144" s="31"/>
      <c r="H144" s="31"/>
      <c r="I144" s="31"/>
      <c r="J144" s="31"/>
      <c r="K144" s="31"/>
    </row>
    <row r="145" spans="2:11" ht="12.75">
      <c r="B145" s="31"/>
      <c r="C145" s="31"/>
      <c r="D145" s="31"/>
      <c r="E145" s="31"/>
      <c r="F145" s="31"/>
      <c r="G145" s="31"/>
      <c r="H145" s="31"/>
      <c r="I145" s="31"/>
      <c r="J145" s="31"/>
      <c r="K145" s="31"/>
    </row>
    <row r="146" spans="2:11" ht="12.75">
      <c r="B146" s="31"/>
      <c r="C146" s="31"/>
      <c r="D146" s="31"/>
      <c r="E146" s="31"/>
      <c r="F146" s="31"/>
      <c r="G146" s="31"/>
      <c r="H146" s="31"/>
      <c r="I146" s="31"/>
      <c r="J146" s="31"/>
      <c r="K146" s="31"/>
    </row>
    <row r="147" spans="2:11" ht="12.75">
      <c r="B147" s="31"/>
      <c r="C147" s="31"/>
      <c r="D147" s="31"/>
      <c r="E147" s="31"/>
      <c r="F147" s="31"/>
      <c r="G147" s="31"/>
      <c r="H147" s="31"/>
      <c r="I147" s="31"/>
      <c r="J147" s="31"/>
      <c r="K147" s="31"/>
    </row>
    <row r="148" spans="2:11" ht="12.75">
      <c r="B148" s="31"/>
      <c r="C148" s="31"/>
      <c r="D148" s="31"/>
      <c r="E148" s="31"/>
      <c r="F148" s="31"/>
      <c r="G148" s="31"/>
      <c r="H148" s="31"/>
      <c r="I148" s="31"/>
      <c r="J148" s="31"/>
      <c r="K148" s="31"/>
    </row>
    <row r="149" spans="2:11" ht="12.75">
      <c r="B149" s="31"/>
      <c r="C149" s="31"/>
      <c r="D149" s="31"/>
      <c r="E149" s="31"/>
      <c r="F149" s="31"/>
      <c r="G149" s="31"/>
      <c r="H149" s="31"/>
      <c r="I149" s="31"/>
      <c r="J149" s="31"/>
      <c r="K149" s="31"/>
    </row>
    <row r="150" spans="2:11" ht="12.75">
      <c r="B150" s="31"/>
      <c r="C150" s="31"/>
      <c r="D150" s="31"/>
      <c r="E150" s="31"/>
      <c r="F150" s="31"/>
      <c r="G150" s="31"/>
      <c r="H150" s="31"/>
      <c r="I150" s="31"/>
      <c r="J150" s="31"/>
      <c r="K150" s="31"/>
    </row>
    <row r="151" spans="2:11" ht="12.75">
      <c r="B151" s="31"/>
      <c r="C151" s="31"/>
      <c r="D151" s="31"/>
      <c r="E151" s="31"/>
      <c r="F151" s="31"/>
      <c r="G151" s="31"/>
      <c r="H151" s="31"/>
      <c r="I151" s="31"/>
      <c r="J151" s="31"/>
      <c r="K151" s="31"/>
    </row>
    <row r="152" spans="2:11" ht="12.75">
      <c r="B152" s="31"/>
      <c r="C152" s="31"/>
      <c r="D152" s="31"/>
      <c r="E152" s="31"/>
      <c r="F152" s="31"/>
      <c r="G152" s="31"/>
      <c r="H152" s="31"/>
      <c r="I152" s="31"/>
      <c r="J152" s="31"/>
      <c r="K152" s="31"/>
    </row>
    <row r="153" spans="2:11" ht="12.75">
      <c r="B153" s="31"/>
      <c r="C153" s="31"/>
      <c r="D153" s="31"/>
      <c r="E153" s="31"/>
      <c r="F153" s="31"/>
      <c r="G153" s="31"/>
      <c r="H153" s="31"/>
      <c r="I153" s="31"/>
      <c r="J153" s="31"/>
      <c r="K153" s="31"/>
    </row>
    <row r="154" spans="2:11" ht="12.75">
      <c r="B154" s="31"/>
      <c r="C154" s="31"/>
      <c r="D154" s="31"/>
      <c r="E154" s="31"/>
      <c r="F154" s="31"/>
      <c r="G154" s="31"/>
      <c r="H154" s="31"/>
      <c r="I154" s="31"/>
      <c r="J154" s="31"/>
      <c r="K154" s="31"/>
    </row>
    <row r="155" spans="2:11" ht="12.75">
      <c r="B155" s="31"/>
      <c r="C155" s="31"/>
      <c r="D155" s="31"/>
      <c r="E155" s="31"/>
      <c r="F155" s="31"/>
      <c r="G155" s="31"/>
      <c r="H155" s="31"/>
      <c r="I155" s="31"/>
      <c r="J155" s="31"/>
      <c r="K155" s="31"/>
    </row>
    <row r="156" spans="2:11" ht="12.75">
      <c r="B156" s="31"/>
      <c r="C156" s="31"/>
      <c r="D156" s="31"/>
      <c r="E156" s="31"/>
      <c r="F156" s="31"/>
      <c r="G156" s="31"/>
      <c r="H156" s="31"/>
      <c r="I156" s="31"/>
      <c r="J156" s="31"/>
      <c r="K156" s="31"/>
    </row>
    <row r="157" spans="2:11" ht="12.75">
      <c r="B157" s="31"/>
      <c r="C157" s="31"/>
      <c r="D157" s="31"/>
      <c r="E157" s="31"/>
      <c r="F157" s="31"/>
      <c r="G157" s="31"/>
      <c r="H157" s="31"/>
      <c r="I157" s="31"/>
      <c r="J157" s="31"/>
      <c r="K157" s="31"/>
    </row>
    <row r="158" spans="2:11" ht="12.75">
      <c r="B158" s="31"/>
      <c r="C158" s="31"/>
      <c r="D158" s="31"/>
      <c r="E158" s="31"/>
      <c r="F158" s="31"/>
      <c r="G158" s="31"/>
      <c r="H158" s="31"/>
      <c r="I158" s="31"/>
      <c r="J158" s="31"/>
      <c r="K158" s="31"/>
    </row>
    <row r="159" spans="2:11" ht="12.75">
      <c r="B159" s="31"/>
      <c r="C159" s="31"/>
      <c r="D159" s="31"/>
      <c r="E159" s="31"/>
      <c r="F159" s="31"/>
      <c r="G159" s="31"/>
      <c r="H159" s="31"/>
      <c r="I159" s="31"/>
      <c r="J159" s="31"/>
      <c r="K159" s="31"/>
    </row>
    <row r="160" spans="2:11" ht="12.75">
      <c r="B160" s="31"/>
      <c r="C160" s="31"/>
      <c r="D160" s="31"/>
      <c r="E160" s="31"/>
      <c r="F160" s="31"/>
      <c r="G160" s="31"/>
      <c r="H160" s="31"/>
      <c r="I160" s="31"/>
      <c r="J160" s="31"/>
      <c r="K160" s="31"/>
    </row>
    <row r="161" spans="2:11" ht="12.75">
      <c r="B161" s="31"/>
      <c r="C161" s="31"/>
      <c r="D161" s="31"/>
      <c r="E161" s="31"/>
      <c r="F161" s="31"/>
      <c r="G161" s="31"/>
      <c r="H161" s="31"/>
      <c r="I161" s="31"/>
      <c r="J161" s="31"/>
      <c r="K161" s="31"/>
    </row>
    <row r="162" spans="2:11" ht="12.75">
      <c r="B162" s="31"/>
      <c r="C162" s="31"/>
      <c r="D162" s="31"/>
      <c r="E162" s="31"/>
      <c r="F162" s="31"/>
      <c r="G162" s="31"/>
      <c r="H162" s="31"/>
      <c r="I162" s="31"/>
      <c r="J162" s="31"/>
      <c r="K162" s="31"/>
    </row>
    <row r="163" spans="2:11" ht="12.75">
      <c r="B163" s="31"/>
      <c r="C163" s="31"/>
      <c r="D163" s="31"/>
      <c r="E163" s="31"/>
      <c r="F163" s="31"/>
      <c r="G163" s="31"/>
      <c r="H163" s="31"/>
      <c r="I163" s="31"/>
      <c r="J163" s="31"/>
      <c r="K163" s="31"/>
    </row>
    <row r="164" spans="2:11" ht="12.75">
      <c r="B164" s="31"/>
      <c r="C164" s="31"/>
      <c r="D164" s="31"/>
      <c r="E164" s="31"/>
      <c r="F164" s="31"/>
      <c r="G164" s="31"/>
      <c r="H164" s="31"/>
      <c r="I164" s="31"/>
      <c r="J164" s="31"/>
      <c r="K164" s="31"/>
    </row>
    <row r="165" spans="2:11" ht="12.75">
      <c r="B165" s="31"/>
      <c r="C165" s="31"/>
      <c r="D165" s="31"/>
      <c r="E165" s="31"/>
      <c r="F165" s="31"/>
      <c r="G165" s="31"/>
      <c r="H165" s="31"/>
      <c r="I165" s="31"/>
      <c r="J165" s="31"/>
      <c r="K165" s="31"/>
    </row>
    <row r="166" spans="2:11" ht="12.75">
      <c r="B166" s="31"/>
      <c r="C166" s="31"/>
      <c r="D166" s="31"/>
      <c r="E166" s="31"/>
      <c r="F166" s="31"/>
      <c r="G166" s="31"/>
      <c r="H166" s="31"/>
      <c r="I166" s="31"/>
      <c r="J166" s="31"/>
      <c r="K166" s="31"/>
    </row>
    <row r="167" spans="2:11" ht="12.75">
      <c r="B167" s="31"/>
      <c r="C167" s="31"/>
      <c r="D167" s="31"/>
      <c r="E167" s="31"/>
      <c r="F167" s="31"/>
      <c r="G167" s="31"/>
      <c r="H167" s="31"/>
      <c r="I167" s="31"/>
      <c r="J167" s="31"/>
      <c r="K167" s="31"/>
    </row>
    <row r="168" spans="2:11" ht="12.75">
      <c r="B168" s="31"/>
      <c r="C168" s="31"/>
      <c r="D168" s="31"/>
      <c r="E168" s="31"/>
      <c r="F168" s="31"/>
      <c r="G168" s="31"/>
      <c r="H168" s="31"/>
      <c r="I168" s="31"/>
      <c r="J168" s="31"/>
      <c r="K168" s="31"/>
    </row>
    <row r="169" spans="2:11" ht="12.75">
      <c r="B169" s="31"/>
      <c r="C169" s="31"/>
      <c r="D169" s="31"/>
      <c r="E169" s="31"/>
      <c r="F169" s="31"/>
      <c r="G169" s="31"/>
      <c r="H169" s="31"/>
      <c r="I169" s="31"/>
      <c r="J169" s="31"/>
      <c r="K169" s="31"/>
    </row>
    <row r="170" spans="2:11" ht="12.75">
      <c r="B170" s="31"/>
      <c r="C170" s="31"/>
      <c r="D170" s="31"/>
      <c r="E170" s="31"/>
      <c r="F170" s="31"/>
      <c r="G170" s="31"/>
      <c r="H170" s="31"/>
      <c r="I170" s="31"/>
      <c r="J170" s="31"/>
      <c r="K170" s="31"/>
    </row>
    <row r="171" spans="2:11" ht="12.75">
      <c r="B171" s="31"/>
      <c r="C171" s="31"/>
      <c r="D171" s="31"/>
      <c r="E171" s="31"/>
      <c r="F171" s="31"/>
      <c r="G171" s="31"/>
      <c r="H171" s="31"/>
      <c r="I171" s="31"/>
      <c r="J171" s="31"/>
      <c r="K171" s="31"/>
    </row>
    <row r="172" spans="2:11" ht="12.75">
      <c r="B172" s="31"/>
      <c r="C172" s="31"/>
      <c r="D172" s="31"/>
      <c r="E172" s="31"/>
      <c r="F172" s="31"/>
      <c r="G172" s="31"/>
      <c r="H172" s="31"/>
      <c r="I172" s="31"/>
      <c r="J172" s="31"/>
      <c r="K172" s="31"/>
    </row>
    <row r="173" spans="2:11" ht="12.75">
      <c r="B173" s="31"/>
      <c r="C173" s="31"/>
      <c r="D173" s="31"/>
      <c r="E173" s="31"/>
      <c r="F173" s="31"/>
      <c r="G173" s="31"/>
      <c r="H173" s="31"/>
      <c r="I173" s="31"/>
      <c r="J173" s="31"/>
      <c r="K173" s="31"/>
    </row>
    <row r="174" spans="2:11" ht="12.75">
      <c r="B174" s="31"/>
      <c r="C174" s="31"/>
      <c r="D174" s="31"/>
      <c r="E174" s="31"/>
      <c r="F174" s="31"/>
      <c r="G174" s="31"/>
      <c r="H174" s="31"/>
      <c r="I174" s="31"/>
      <c r="J174" s="31"/>
      <c r="K174" s="31"/>
    </row>
    <row r="175" spans="2:11" ht="12.75">
      <c r="B175" s="31"/>
      <c r="C175" s="31"/>
      <c r="D175" s="31"/>
      <c r="E175" s="31"/>
      <c r="F175" s="31"/>
      <c r="G175" s="31"/>
      <c r="H175" s="31"/>
      <c r="I175" s="31"/>
      <c r="J175" s="31"/>
      <c r="K175" s="31"/>
    </row>
    <row r="176" spans="2:11" ht="12.75">
      <c r="B176" s="31"/>
      <c r="C176" s="31"/>
      <c r="D176" s="31"/>
      <c r="E176" s="31"/>
      <c r="F176" s="31"/>
      <c r="G176" s="31"/>
      <c r="H176" s="31"/>
      <c r="I176" s="31"/>
      <c r="J176" s="31"/>
      <c r="K176" s="31"/>
    </row>
    <row r="177" spans="2:11" ht="12.75">
      <c r="B177" s="31"/>
      <c r="C177" s="31"/>
      <c r="D177" s="31"/>
      <c r="E177" s="31"/>
      <c r="F177" s="31"/>
      <c r="G177" s="31"/>
      <c r="H177" s="31"/>
      <c r="I177" s="31"/>
      <c r="J177" s="31"/>
      <c r="K177" s="31"/>
    </row>
    <row r="178" spans="2:11" ht="12.75">
      <c r="B178" s="31"/>
      <c r="C178" s="31"/>
      <c r="D178" s="31"/>
      <c r="E178" s="31"/>
      <c r="F178" s="31"/>
      <c r="G178" s="31"/>
      <c r="H178" s="31"/>
      <c r="I178" s="31"/>
      <c r="J178" s="31"/>
      <c r="K178" s="31"/>
    </row>
    <row r="179" spans="2:11" ht="12.75">
      <c r="B179" s="31"/>
      <c r="C179" s="31"/>
      <c r="D179" s="31"/>
      <c r="E179" s="31"/>
      <c r="F179" s="31"/>
      <c r="G179" s="31"/>
      <c r="H179" s="31"/>
      <c r="I179" s="31"/>
      <c r="J179" s="31"/>
      <c r="K179" s="31"/>
    </row>
    <row r="180" spans="2:11" ht="12.75">
      <c r="B180" s="31"/>
      <c r="C180" s="31"/>
      <c r="D180" s="31"/>
      <c r="E180" s="31"/>
      <c r="F180" s="31"/>
      <c r="G180" s="31"/>
      <c r="H180" s="31"/>
      <c r="I180" s="31"/>
      <c r="J180" s="31"/>
      <c r="K180" s="31"/>
    </row>
    <row r="181" spans="2:11" ht="12.75">
      <c r="B181" s="31"/>
      <c r="C181" s="31"/>
      <c r="D181" s="31"/>
      <c r="E181" s="31"/>
      <c r="F181" s="31"/>
      <c r="G181" s="31"/>
      <c r="H181" s="31"/>
      <c r="I181" s="31"/>
      <c r="J181" s="31"/>
      <c r="K181" s="31"/>
    </row>
    <row r="182" spans="2:11" ht="12.75">
      <c r="B182" s="31"/>
      <c r="C182" s="31"/>
      <c r="D182" s="31"/>
      <c r="E182" s="31"/>
      <c r="F182" s="31"/>
      <c r="G182" s="31"/>
      <c r="H182" s="31"/>
      <c r="I182" s="31"/>
      <c r="J182" s="31"/>
      <c r="K182" s="31"/>
    </row>
    <row r="183" spans="2:11" ht="12.75">
      <c r="B183" s="31"/>
      <c r="C183" s="31"/>
      <c r="D183" s="31"/>
      <c r="E183" s="31"/>
      <c r="F183" s="31"/>
      <c r="G183" s="31"/>
      <c r="H183" s="31"/>
      <c r="I183" s="31"/>
      <c r="J183" s="31"/>
      <c r="K183" s="31"/>
    </row>
    <row r="184" spans="2:11" ht="12.75">
      <c r="B184" s="31"/>
      <c r="C184" s="31"/>
      <c r="D184" s="31"/>
      <c r="E184" s="31"/>
      <c r="F184" s="31"/>
      <c r="G184" s="31"/>
      <c r="H184" s="31"/>
      <c r="I184" s="31"/>
      <c r="J184" s="31"/>
      <c r="K184" s="31"/>
    </row>
    <row r="185" spans="2:11" ht="12.75">
      <c r="B185" s="31"/>
      <c r="C185" s="31"/>
      <c r="D185" s="31"/>
      <c r="E185" s="31"/>
      <c r="F185" s="31"/>
      <c r="G185" s="31"/>
      <c r="H185" s="31"/>
      <c r="I185" s="31"/>
      <c r="J185" s="31"/>
      <c r="K185" s="31"/>
    </row>
    <row r="186" spans="2:11" ht="12.75">
      <c r="B186" s="31"/>
      <c r="C186" s="31"/>
      <c r="D186" s="31"/>
      <c r="E186" s="31"/>
      <c r="F186" s="31"/>
      <c r="G186" s="31"/>
      <c r="H186" s="31"/>
      <c r="I186" s="31"/>
      <c r="J186" s="31"/>
      <c r="K186" s="31"/>
    </row>
    <row r="187" spans="2:11" ht="12.75">
      <c r="B187" s="31"/>
      <c r="C187" s="31"/>
      <c r="D187" s="31"/>
      <c r="E187" s="31"/>
      <c r="F187" s="31"/>
      <c r="G187" s="31"/>
      <c r="H187" s="31"/>
      <c r="I187" s="31"/>
      <c r="J187" s="31"/>
      <c r="K187" s="31"/>
    </row>
    <row r="188" spans="2:11" ht="12.75">
      <c r="B188" s="31"/>
      <c r="C188" s="31"/>
      <c r="D188" s="31"/>
      <c r="E188" s="31"/>
      <c r="F188" s="31"/>
      <c r="G188" s="31"/>
      <c r="H188" s="31"/>
      <c r="I188" s="31"/>
      <c r="J188" s="31"/>
      <c r="K188" s="31"/>
    </row>
    <row r="189" spans="2:11" ht="12.75">
      <c r="B189" s="31"/>
      <c r="C189" s="31"/>
      <c r="D189" s="31"/>
      <c r="E189" s="31"/>
      <c r="F189" s="31"/>
      <c r="G189" s="31"/>
      <c r="H189" s="31"/>
      <c r="I189" s="31"/>
      <c r="J189" s="31"/>
      <c r="K189" s="31"/>
    </row>
    <row r="190" spans="2:11" ht="12.75">
      <c r="B190" s="31"/>
      <c r="C190" s="31"/>
      <c r="D190" s="31"/>
      <c r="E190" s="31"/>
      <c r="F190" s="31"/>
      <c r="G190" s="31"/>
      <c r="H190" s="31"/>
      <c r="I190" s="31"/>
      <c r="J190" s="31"/>
      <c r="K190" s="31"/>
    </row>
    <row r="191" spans="2:11" ht="12.75">
      <c r="B191" s="31"/>
      <c r="C191" s="31"/>
      <c r="D191" s="31"/>
      <c r="E191" s="31"/>
      <c r="F191" s="31"/>
      <c r="G191" s="31"/>
      <c r="H191" s="31"/>
      <c r="I191" s="31"/>
      <c r="J191" s="31"/>
      <c r="K191" s="31"/>
    </row>
    <row r="192" spans="2:11" ht="12.75">
      <c r="B192" s="31"/>
      <c r="C192" s="31"/>
      <c r="D192" s="31"/>
      <c r="E192" s="31"/>
      <c r="F192" s="31"/>
      <c r="G192" s="31"/>
      <c r="H192" s="31"/>
      <c r="I192" s="31"/>
      <c r="J192" s="31"/>
      <c r="K192" s="31"/>
    </row>
    <row r="193" spans="2:11" ht="12.75">
      <c r="B193" s="31"/>
      <c r="C193" s="31"/>
      <c r="D193" s="31"/>
      <c r="E193" s="31"/>
      <c r="F193" s="31"/>
      <c r="G193" s="31"/>
      <c r="H193" s="31"/>
      <c r="I193" s="31"/>
      <c r="J193" s="31"/>
      <c r="K193" s="31"/>
    </row>
    <row r="194" spans="2:11" ht="12.75">
      <c r="B194" s="31"/>
      <c r="C194" s="31"/>
      <c r="D194" s="31"/>
      <c r="E194" s="31"/>
      <c r="F194" s="31"/>
      <c r="G194" s="31"/>
      <c r="H194" s="31"/>
      <c r="I194" s="31"/>
      <c r="J194" s="31"/>
      <c r="K194" s="31"/>
    </row>
    <row r="195" spans="2:11" ht="12.75">
      <c r="B195" s="31"/>
      <c r="C195" s="31"/>
      <c r="D195" s="31"/>
      <c r="E195" s="31"/>
      <c r="F195" s="31"/>
      <c r="G195" s="31"/>
      <c r="H195" s="31"/>
      <c r="I195" s="31"/>
      <c r="J195" s="31"/>
      <c r="K195" s="31"/>
    </row>
    <row r="196" spans="2:11" ht="12.75">
      <c r="B196" s="31"/>
      <c r="C196" s="31"/>
      <c r="D196" s="31"/>
      <c r="E196" s="31"/>
      <c r="F196" s="31"/>
      <c r="G196" s="31"/>
      <c r="H196" s="31"/>
      <c r="I196" s="31"/>
      <c r="J196" s="31"/>
      <c r="K196" s="31"/>
    </row>
    <row r="197" spans="2:11" ht="12.75">
      <c r="B197" s="31"/>
      <c r="C197" s="31"/>
      <c r="D197" s="31"/>
      <c r="E197" s="31"/>
      <c r="F197" s="31"/>
      <c r="G197" s="31"/>
      <c r="H197" s="31"/>
      <c r="I197" s="31"/>
      <c r="J197" s="31"/>
      <c r="K197" s="31"/>
    </row>
    <row r="198" spans="2:11" ht="12.75">
      <c r="B198" s="31"/>
      <c r="C198" s="31"/>
      <c r="D198" s="31"/>
      <c r="E198" s="31"/>
      <c r="F198" s="31"/>
      <c r="G198" s="31"/>
      <c r="H198" s="31"/>
      <c r="I198" s="31"/>
      <c r="J198" s="31"/>
      <c r="K198" s="31"/>
    </row>
    <row r="199" spans="2:11" ht="12.75">
      <c r="B199" s="31"/>
      <c r="C199" s="31"/>
      <c r="D199" s="31"/>
      <c r="E199" s="31"/>
      <c r="F199" s="31"/>
      <c r="G199" s="31"/>
      <c r="H199" s="31"/>
      <c r="I199" s="31"/>
      <c r="J199" s="31"/>
      <c r="K199" s="31"/>
    </row>
    <row r="200" spans="2:11" ht="12.75">
      <c r="B200" s="31"/>
      <c r="C200" s="31"/>
      <c r="D200" s="31"/>
      <c r="E200" s="31"/>
      <c r="F200" s="31"/>
      <c r="G200" s="31"/>
      <c r="H200" s="31"/>
      <c r="I200" s="31"/>
      <c r="J200" s="31"/>
      <c r="K200" s="31"/>
    </row>
    <row r="201" spans="2:11" ht="12.75">
      <c r="B201" s="31"/>
      <c r="C201" s="31"/>
      <c r="D201" s="31"/>
      <c r="E201" s="31"/>
      <c r="F201" s="31"/>
      <c r="G201" s="31"/>
      <c r="H201" s="31"/>
      <c r="I201" s="31"/>
      <c r="J201" s="31"/>
      <c r="K201" s="31"/>
    </row>
    <row r="202" spans="2:11" ht="12.75">
      <c r="B202" s="31"/>
      <c r="C202" s="31"/>
      <c r="D202" s="31"/>
      <c r="E202" s="31"/>
      <c r="F202" s="31"/>
      <c r="G202" s="31"/>
      <c r="H202" s="31"/>
      <c r="I202" s="31"/>
      <c r="J202" s="31"/>
      <c r="K202" s="31"/>
    </row>
    <row r="203" spans="2:11" ht="12.75">
      <c r="B203" s="31"/>
      <c r="C203" s="31"/>
      <c r="D203" s="31"/>
      <c r="E203" s="31"/>
      <c r="F203" s="31"/>
      <c r="G203" s="31"/>
      <c r="H203" s="31"/>
      <c r="I203" s="31"/>
      <c r="J203" s="31"/>
      <c r="K203" s="31"/>
    </row>
    <row r="204" spans="2:11" ht="12.75">
      <c r="B204" s="31"/>
      <c r="C204" s="31"/>
      <c r="D204" s="31"/>
      <c r="E204" s="31"/>
      <c r="F204" s="31"/>
      <c r="G204" s="31"/>
      <c r="H204" s="31"/>
      <c r="I204" s="31"/>
      <c r="J204" s="31"/>
      <c r="K204" s="31"/>
    </row>
    <row r="205" spans="2:11" ht="12.75">
      <c r="B205" s="31"/>
      <c r="C205" s="31"/>
      <c r="D205" s="31"/>
      <c r="E205" s="31"/>
      <c r="F205" s="31"/>
      <c r="G205" s="31"/>
      <c r="H205" s="31"/>
      <c r="I205" s="31"/>
      <c r="J205" s="31"/>
      <c r="K205" s="31"/>
    </row>
    <row r="206" spans="2:11" ht="12.75">
      <c r="B206" s="31"/>
      <c r="C206" s="31"/>
      <c r="D206" s="31"/>
      <c r="E206" s="31"/>
      <c r="F206" s="31"/>
      <c r="G206" s="31"/>
      <c r="H206" s="31"/>
      <c r="I206" s="31"/>
      <c r="J206" s="31"/>
      <c r="K206" s="31"/>
    </row>
    <row r="207" spans="2:11" ht="12.75">
      <c r="B207" s="31"/>
      <c r="C207" s="31"/>
      <c r="D207" s="31"/>
      <c r="E207" s="31"/>
      <c r="F207" s="31"/>
      <c r="G207" s="31"/>
      <c r="H207" s="31"/>
      <c r="I207" s="31"/>
      <c r="J207" s="31"/>
      <c r="K207" s="31"/>
    </row>
    <row r="208" spans="2:11" ht="12.75">
      <c r="B208" s="31"/>
      <c r="C208" s="31"/>
      <c r="D208" s="31"/>
      <c r="E208" s="31"/>
      <c r="F208" s="31"/>
      <c r="G208" s="31"/>
      <c r="H208" s="31"/>
      <c r="I208" s="31"/>
      <c r="J208" s="31"/>
      <c r="K208" s="31"/>
    </row>
    <row r="209" spans="2:11" ht="12.75">
      <c r="B209" s="31"/>
      <c r="C209" s="31"/>
      <c r="D209" s="31"/>
      <c r="E209" s="31"/>
      <c r="F209" s="31"/>
      <c r="G209" s="31"/>
      <c r="H209" s="31"/>
      <c r="I209" s="31"/>
      <c r="J209" s="31"/>
      <c r="K209" s="31"/>
    </row>
    <row r="210" spans="2:11" ht="12.75">
      <c r="B210" s="31"/>
      <c r="C210" s="31"/>
      <c r="D210" s="31"/>
      <c r="E210" s="31"/>
      <c r="F210" s="31"/>
      <c r="G210" s="31"/>
      <c r="H210" s="31"/>
      <c r="I210" s="31"/>
      <c r="J210" s="31"/>
      <c r="K210" s="31"/>
    </row>
    <row r="211" spans="2:11" ht="12.75">
      <c r="B211" s="31"/>
      <c r="C211" s="31"/>
      <c r="D211" s="31"/>
      <c r="E211" s="31"/>
      <c r="F211" s="31"/>
      <c r="G211" s="31"/>
      <c r="H211" s="31"/>
      <c r="I211" s="31"/>
      <c r="J211" s="31"/>
      <c r="K211" s="31"/>
    </row>
    <row r="212" spans="2:11" ht="12.75">
      <c r="B212" s="31"/>
      <c r="C212" s="31"/>
      <c r="D212" s="31"/>
      <c r="E212" s="31"/>
      <c r="F212" s="31"/>
      <c r="G212" s="31"/>
      <c r="H212" s="31"/>
      <c r="I212" s="31"/>
      <c r="J212" s="31"/>
      <c r="K212" s="31"/>
    </row>
    <row r="213" spans="2:11" ht="12.75">
      <c r="B213" s="31"/>
      <c r="C213" s="31"/>
      <c r="D213" s="31"/>
      <c r="E213" s="31"/>
      <c r="F213" s="31"/>
      <c r="G213" s="31"/>
      <c r="H213" s="31"/>
      <c r="I213" s="31"/>
      <c r="J213" s="31"/>
      <c r="K213" s="31"/>
    </row>
    <row r="214" spans="2:11" ht="12.75">
      <c r="B214" s="31"/>
      <c r="C214" s="31"/>
      <c r="D214" s="31"/>
      <c r="E214" s="31"/>
      <c r="F214" s="31"/>
      <c r="G214" s="31"/>
      <c r="H214" s="31"/>
      <c r="I214" s="31"/>
      <c r="J214" s="31"/>
      <c r="K214" s="31"/>
    </row>
    <row r="215" spans="2:11" ht="12.75">
      <c r="B215" s="31"/>
      <c r="C215" s="31"/>
      <c r="D215" s="31"/>
      <c r="E215" s="31"/>
      <c r="F215" s="31"/>
      <c r="G215" s="31"/>
      <c r="H215" s="31"/>
      <c r="I215" s="31"/>
      <c r="J215" s="31"/>
      <c r="K215" s="31"/>
    </row>
    <row r="216" spans="2:11" ht="12.75">
      <c r="B216" s="31"/>
      <c r="C216" s="31"/>
      <c r="D216" s="31"/>
      <c r="E216" s="31"/>
      <c r="F216" s="31"/>
      <c r="G216" s="31"/>
      <c r="H216" s="31"/>
      <c r="I216" s="31"/>
      <c r="J216" s="31"/>
      <c r="K216" s="31"/>
    </row>
    <row r="217" spans="2:11" ht="12.75">
      <c r="B217" s="31"/>
      <c r="C217" s="31"/>
      <c r="D217" s="31"/>
      <c r="E217" s="31"/>
      <c r="F217" s="31"/>
      <c r="G217" s="31"/>
      <c r="H217" s="31"/>
      <c r="I217" s="31"/>
      <c r="J217" s="31"/>
      <c r="K217" s="31"/>
    </row>
    <row r="218" spans="2:11" ht="12.75">
      <c r="B218" s="31"/>
      <c r="C218" s="31"/>
      <c r="D218" s="31"/>
      <c r="E218" s="31"/>
      <c r="F218" s="31"/>
      <c r="G218" s="31"/>
      <c r="H218" s="31"/>
      <c r="I218" s="31"/>
      <c r="J218" s="31"/>
      <c r="K218" s="31"/>
    </row>
    <row r="219" spans="2:11" ht="12.75">
      <c r="B219" s="31"/>
      <c r="C219" s="31"/>
      <c r="D219" s="31"/>
      <c r="E219" s="31"/>
      <c r="F219" s="31"/>
      <c r="G219" s="31"/>
      <c r="H219" s="31"/>
      <c r="I219" s="31"/>
      <c r="J219" s="31"/>
      <c r="K219" s="31"/>
    </row>
    <row r="220" spans="2:11" ht="12.75">
      <c r="B220" s="31"/>
      <c r="C220" s="31"/>
      <c r="D220" s="31"/>
      <c r="E220" s="31"/>
      <c r="F220" s="31"/>
      <c r="G220" s="31"/>
      <c r="H220" s="31"/>
      <c r="I220" s="31"/>
      <c r="J220" s="31"/>
      <c r="K220" s="31"/>
    </row>
    <row r="221" spans="2:11" ht="12.75">
      <c r="B221" s="31"/>
      <c r="C221" s="31"/>
      <c r="D221" s="31"/>
      <c r="E221" s="31"/>
      <c r="F221" s="31"/>
      <c r="G221" s="31"/>
      <c r="H221" s="31"/>
      <c r="I221" s="31"/>
      <c r="J221" s="31"/>
      <c r="K221" s="31"/>
    </row>
    <row r="222" spans="2:11" ht="12.75">
      <c r="B222" s="31"/>
      <c r="C222" s="31"/>
      <c r="D222" s="31"/>
      <c r="E222" s="31"/>
      <c r="F222" s="31"/>
      <c r="G222" s="31"/>
      <c r="H222" s="31"/>
      <c r="I222" s="31"/>
      <c r="J222" s="31"/>
      <c r="K222" s="31"/>
    </row>
    <row r="223" spans="2:11" ht="12.75">
      <c r="B223" s="31"/>
      <c r="C223" s="31"/>
      <c r="D223" s="31"/>
      <c r="E223" s="31"/>
      <c r="F223" s="31"/>
      <c r="G223" s="31"/>
      <c r="H223" s="31"/>
      <c r="I223" s="31"/>
      <c r="J223" s="31"/>
      <c r="K223" s="31"/>
    </row>
    <row r="224" spans="2:11" ht="12.75">
      <c r="B224" s="31"/>
      <c r="C224" s="31"/>
      <c r="D224" s="31"/>
      <c r="E224" s="31"/>
      <c r="F224" s="31"/>
      <c r="G224" s="31"/>
      <c r="H224" s="31"/>
      <c r="I224" s="31"/>
      <c r="J224" s="31"/>
      <c r="K224" s="31"/>
    </row>
    <row r="225" spans="2:11" ht="12.75">
      <c r="B225" s="31"/>
      <c r="C225" s="31"/>
      <c r="D225" s="31"/>
      <c r="E225" s="31"/>
      <c r="F225" s="31"/>
      <c r="G225" s="31"/>
      <c r="H225" s="31"/>
      <c r="I225" s="31"/>
      <c r="J225" s="31"/>
      <c r="K225" s="31"/>
    </row>
    <row r="226" spans="2:11" ht="12.75">
      <c r="B226" s="31"/>
      <c r="C226" s="31"/>
      <c r="D226" s="31"/>
      <c r="E226" s="31"/>
      <c r="F226" s="31"/>
      <c r="G226" s="31"/>
      <c r="H226" s="31"/>
      <c r="I226" s="31"/>
      <c r="J226" s="31"/>
      <c r="K226" s="31"/>
    </row>
    <row r="227" spans="2:11" ht="12.75">
      <c r="B227" s="31"/>
      <c r="C227" s="31"/>
      <c r="D227" s="31"/>
      <c r="E227" s="31"/>
      <c r="F227" s="31"/>
      <c r="G227" s="31"/>
      <c r="H227" s="31"/>
      <c r="I227" s="31"/>
      <c r="J227" s="31"/>
      <c r="K227" s="31"/>
    </row>
    <row r="228" spans="2:11" ht="12.75">
      <c r="B228" s="31"/>
      <c r="C228" s="31"/>
      <c r="D228" s="31"/>
      <c r="E228" s="31"/>
      <c r="F228" s="31"/>
      <c r="G228" s="31"/>
      <c r="H228" s="31"/>
      <c r="I228" s="31"/>
      <c r="J228" s="31"/>
      <c r="K228" s="31"/>
    </row>
    <row r="229" spans="2:11" ht="12.75">
      <c r="B229" s="31"/>
      <c r="C229" s="31"/>
      <c r="D229" s="31"/>
      <c r="E229" s="31"/>
      <c r="F229" s="31"/>
      <c r="G229" s="31"/>
      <c r="H229" s="31"/>
      <c r="I229" s="31"/>
      <c r="J229" s="31"/>
      <c r="K229" s="31"/>
    </row>
    <row r="230" spans="2:11" ht="12.75">
      <c r="B230" s="31"/>
      <c r="C230" s="31"/>
      <c r="D230" s="31"/>
      <c r="E230" s="31"/>
      <c r="F230" s="31"/>
      <c r="G230" s="31"/>
      <c r="H230" s="31"/>
      <c r="I230" s="31"/>
      <c r="J230" s="31"/>
      <c r="K230" s="31"/>
    </row>
    <row r="231" spans="2:11" ht="12.75">
      <c r="B231" s="31"/>
      <c r="C231" s="31"/>
      <c r="D231" s="31"/>
      <c r="E231" s="31"/>
      <c r="F231" s="31"/>
      <c r="G231" s="31"/>
      <c r="H231" s="31"/>
      <c r="I231" s="31"/>
      <c r="J231" s="31"/>
      <c r="K231" s="31"/>
    </row>
    <row r="232" spans="2:11" ht="12.75">
      <c r="B232" s="31"/>
      <c r="C232" s="31"/>
      <c r="D232" s="31"/>
      <c r="E232" s="31"/>
      <c r="F232" s="31"/>
      <c r="G232" s="31"/>
      <c r="H232" s="31"/>
      <c r="I232" s="31"/>
      <c r="J232" s="31"/>
      <c r="K232" s="31"/>
    </row>
    <row r="233" spans="2:11" ht="12.75">
      <c r="B233" s="31"/>
      <c r="C233" s="31"/>
      <c r="D233" s="31"/>
      <c r="E233" s="31"/>
      <c r="F233" s="31"/>
      <c r="G233" s="31"/>
      <c r="H233" s="31"/>
      <c r="I233" s="31"/>
      <c r="J233" s="31"/>
      <c r="K233" s="31"/>
    </row>
    <row r="234" spans="2:11" ht="12.75">
      <c r="B234" s="31"/>
      <c r="C234" s="31"/>
      <c r="D234" s="31"/>
      <c r="E234" s="31"/>
      <c r="F234" s="31"/>
      <c r="G234" s="31"/>
      <c r="H234" s="31"/>
      <c r="I234" s="31"/>
      <c r="J234" s="31"/>
      <c r="K234" s="31"/>
    </row>
    <row r="235" spans="2:11" ht="12.75">
      <c r="B235" s="31"/>
      <c r="C235" s="31"/>
      <c r="D235" s="31"/>
      <c r="E235" s="31"/>
      <c r="F235" s="31"/>
      <c r="G235" s="31"/>
      <c r="H235" s="31"/>
      <c r="I235" s="31"/>
      <c r="J235" s="31"/>
      <c r="K235" s="31"/>
    </row>
    <row r="236" spans="2:11" ht="12.75">
      <c r="B236" s="31"/>
      <c r="C236" s="31"/>
      <c r="D236" s="31"/>
      <c r="E236" s="31"/>
      <c r="F236" s="31"/>
      <c r="G236" s="31"/>
      <c r="H236" s="31"/>
      <c r="I236" s="31"/>
      <c r="J236" s="31"/>
      <c r="K236" s="31"/>
    </row>
    <row r="237" spans="2:11" ht="12.75">
      <c r="B237" s="31"/>
      <c r="C237" s="31"/>
      <c r="D237" s="31"/>
      <c r="E237" s="31"/>
      <c r="F237" s="31"/>
      <c r="G237" s="31"/>
      <c r="H237" s="31"/>
      <c r="I237" s="31"/>
      <c r="J237" s="31"/>
      <c r="K237" s="31"/>
    </row>
    <row r="238" spans="2:11" ht="12.75">
      <c r="B238" s="31"/>
      <c r="C238" s="31"/>
      <c r="D238" s="31"/>
      <c r="E238" s="31"/>
      <c r="F238" s="31"/>
      <c r="G238" s="31"/>
      <c r="H238" s="31"/>
      <c r="I238" s="31"/>
      <c r="J238" s="31"/>
      <c r="K238" s="31"/>
    </row>
    <row r="239" spans="2:11" ht="12.75">
      <c r="B239" s="31"/>
      <c r="C239" s="31"/>
      <c r="D239" s="31"/>
      <c r="E239" s="31"/>
      <c r="F239" s="31"/>
      <c r="G239" s="31"/>
      <c r="H239" s="31"/>
      <c r="I239" s="31"/>
      <c r="J239" s="31"/>
      <c r="K239" s="31"/>
    </row>
    <row r="240" spans="2:11" ht="12.75">
      <c r="B240" s="31"/>
      <c r="C240" s="31"/>
      <c r="D240" s="31"/>
      <c r="E240" s="31"/>
      <c r="F240" s="31"/>
      <c r="G240" s="31"/>
      <c r="H240" s="31"/>
      <c r="I240" s="31"/>
      <c r="J240" s="31"/>
      <c r="K240" s="31"/>
    </row>
    <row r="241" spans="2:11" ht="12.75">
      <c r="B241" s="31"/>
      <c r="C241" s="31"/>
      <c r="D241" s="31"/>
      <c r="E241" s="31"/>
      <c r="F241" s="31"/>
      <c r="G241" s="31"/>
      <c r="H241" s="31"/>
      <c r="I241" s="31"/>
      <c r="J241" s="31"/>
      <c r="K241" s="31"/>
    </row>
    <row r="242" spans="2:11" ht="12.75">
      <c r="B242" s="31"/>
      <c r="C242" s="31"/>
      <c r="D242" s="31"/>
      <c r="E242" s="31"/>
      <c r="F242" s="31"/>
      <c r="G242" s="31"/>
      <c r="H242" s="31"/>
      <c r="I242" s="31"/>
      <c r="J242" s="31"/>
      <c r="K242" s="31"/>
    </row>
    <row r="243" spans="2:11" ht="12.75">
      <c r="B243" s="31"/>
      <c r="C243" s="31"/>
      <c r="D243" s="31"/>
      <c r="E243" s="31"/>
      <c r="F243" s="31"/>
      <c r="G243" s="31"/>
      <c r="H243" s="31"/>
      <c r="I243" s="31"/>
      <c r="J243" s="31"/>
      <c r="K243" s="31"/>
    </row>
    <row r="244" spans="2:11" ht="12.75">
      <c r="B244" s="31"/>
      <c r="C244" s="31"/>
      <c r="D244" s="31"/>
      <c r="E244" s="31"/>
      <c r="F244" s="31"/>
      <c r="G244" s="31"/>
      <c r="H244" s="31"/>
      <c r="I244" s="31"/>
      <c r="J244" s="31"/>
      <c r="K244" s="31"/>
    </row>
    <row r="245" spans="2:11" ht="12.75">
      <c r="B245" s="31"/>
      <c r="C245" s="31"/>
      <c r="D245" s="31"/>
      <c r="E245" s="31"/>
      <c r="F245" s="31"/>
      <c r="G245" s="31"/>
      <c r="H245" s="31"/>
      <c r="I245" s="31"/>
      <c r="J245" s="31"/>
      <c r="K245" s="31"/>
    </row>
    <row r="246" spans="2:11" ht="12.75">
      <c r="B246" s="31"/>
      <c r="C246" s="31"/>
      <c r="D246" s="31"/>
      <c r="E246" s="31"/>
      <c r="F246" s="31"/>
      <c r="G246" s="31"/>
      <c r="H246" s="31"/>
      <c r="I246" s="31"/>
      <c r="J246" s="31"/>
      <c r="K246" s="31"/>
    </row>
    <row r="247" spans="2:11" ht="12.75">
      <c r="B247" s="31"/>
      <c r="C247" s="31"/>
      <c r="D247" s="31"/>
      <c r="E247" s="31"/>
      <c r="F247" s="31"/>
      <c r="G247" s="31"/>
      <c r="H247" s="31"/>
      <c r="I247" s="31"/>
      <c r="J247" s="31"/>
      <c r="K247" s="31"/>
    </row>
    <row r="248" spans="2:11" ht="12.75">
      <c r="B248" s="31"/>
      <c r="C248" s="31"/>
      <c r="D248" s="31"/>
      <c r="E248" s="31"/>
      <c r="F248" s="31"/>
      <c r="G248" s="31"/>
      <c r="H248" s="31"/>
      <c r="I248" s="31"/>
      <c r="J248" s="31"/>
      <c r="K248" s="31"/>
    </row>
    <row r="249" spans="2:11" ht="12.75">
      <c r="B249" s="31"/>
      <c r="C249" s="31"/>
      <c r="D249" s="31"/>
      <c r="E249" s="31"/>
      <c r="F249" s="31"/>
      <c r="G249" s="31"/>
      <c r="H249" s="31"/>
      <c r="I249" s="31"/>
      <c r="J249" s="31"/>
      <c r="K249" s="31"/>
    </row>
    <row r="250" spans="2:11" ht="12.75">
      <c r="B250" s="31"/>
      <c r="C250" s="31"/>
      <c r="D250" s="31"/>
      <c r="E250" s="31"/>
      <c r="F250" s="31"/>
      <c r="G250" s="31"/>
      <c r="H250" s="31"/>
      <c r="I250" s="31"/>
      <c r="J250" s="31"/>
      <c r="K250" s="31"/>
    </row>
    <row r="251" spans="2:11" ht="12.75">
      <c r="B251" s="31"/>
      <c r="C251" s="31"/>
      <c r="D251" s="31"/>
      <c r="E251" s="31"/>
      <c r="F251" s="31"/>
      <c r="G251" s="31"/>
      <c r="H251" s="31"/>
      <c r="I251" s="31"/>
      <c r="J251" s="31"/>
      <c r="K251" s="31"/>
    </row>
    <row r="252" spans="2:11" ht="12.75">
      <c r="B252" s="31"/>
      <c r="C252" s="31"/>
      <c r="D252" s="31"/>
      <c r="E252" s="31"/>
      <c r="F252" s="31"/>
      <c r="G252" s="31"/>
      <c r="H252" s="31"/>
      <c r="I252" s="31"/>
      <c r="J252" s="31"/>
      <c r="K252" s="31"/>
    </row>
    <row r="253" spans="2:11" ht="12.75">
      <c r="B253" s="31"/>
      <c r="C253" s="31"/>
      <c r="D253" s="31"/>
      <c r="E253" s="31"/>
      <c r="F253" s="31"/>
      <c r="G253" s="31"/>
      <c r="H253" s="31"/>
      <c r="I253" s="31"/>
      <c r="J253" s="31"/>
      <c r="K253" s="31"/>
    </row>
    <row r="254" spans="2:11" ht="12.75">
      <c r="B254" s="31"/>
      <c r="C254" s="31"/>
      <c r="D254" s="31"/>
      <c r="E254" s="31"/>
      <c r="F254" s="31"/>
      <c r="G254" s="31"/>
      <c r="H254" s="31"/>
      <c r="I254" s="31"/>
      <c r="J254" s="31"/>
      <c r="K254" s="31"/>
    </row>
    <row r="255" spans="2:11" ht="12.75">
      <c r="B255" s="31"/>
      <c r="C255" s="31"/>
      <c r="D255" s="31"/>
      <c r="E255" s="31"/>
      <c r="F255" s="31"/>
      <c r="G255" s="31"/>
      <c r="H255" s="31"/>
      <c r="I255" s="31"/>
      <c r="J255" s="31"/>
      <c r="K255" s="31"/>
    </row>
    <row r="256" spans="2:11" ht="12.75">
      <c r="B256" s="31"/>
      <c r="C256" s="31"/>
      <c r="D256" s="31"/>
      <c r="E256" s="31"/>
      <c r="F256" s="31"/>
      <c r="G256" s="31"/>
      <c r="H256" s="31"/>
      <c r="I256" s="31"/>
      <c r="J256" s="31"/>
      <c r="K256" s="31"/>
    </row>
    <row r="257" spans="2:11" ht="12.75">
      <c r="B257" s="31"/>
      <c r="C257" s="31"/>
      <c r="D257" s="31"/>
      <c r="E257" s="31"/>
      <c r="F257" s="31"/>
      <c r="G257" s="31"/>
      <c r="H257" s="31"/>
      <c r="I257" s="31"/>
      <c r="J257" s="31"/>
      <c r="K257" s="31"/>
    </row>
    <row r="258" spans="2:11" ht="12.75">
      <c r="B258" s="31"/>
      <c r="C258" s="31"/>
      <c r="D258" s="31"/>
      <c r="E258" s="31"/>
      <c r="F258" s="31"/>
      <c r="G258" s="31"/>
      <c r="H258" s="31"/>
      <c r="I258" s="31"/>
      <c r="J258" s="31"/>
      <c r="K258" s="31"/>
    </row>
    <row r="259" spans="2:11" ht="12.75">
      <c r="B259" s="31"/>
      <c r="C259" s="31"/>
      <c r="D259" s="31"/>
      <c r="E259" s="31"/>
      <c r="F259" s="31"/>
      <c r="G259" s="31"/>
      <c r="H259" s="31"/>
      <c r="I259" s="31"/>
      <c r="J259" s="31"/>
      <c r="K259" s="31"/>
    </row>
    <row r="260" spans="2:11" ht="12.75">
      <c r="B260" s="31"/>
      <c r="C260" s="31"/>
      <c r="D260" s="31"/>
      <c r="E260" s="31"/>
      <c r="F260" s="31"/>
      <c r="G260" s="31"/>
      <c r="H260" s="31"/>
      <c r="I260" s="31"/>
      <c r="J260" s="31"/>
      <c r="K260" s="31"/>
    </row>
    <row r="261" spans="2:11" ht="12.75">
      <c r="B261" s="31"/>
      <c r="C261" s="31"/>
      <c r="D261" s="31"/>
      <c r="E261" s="31"/>
      <c r="F261" s="31"/>
      <c r="G261" s="31"/>
      <c r="H261" s="31"/>
      <c r="I261" s="31"/>
      <c r="J261" s="31"/>
      <c r="K261" s="31"/>
    </row>
    <row r="262" spans="2:11" ht="12.75">
      <c r="B262" s="31"/>
      <c r="C262" s="31"/>
      <c r="D262" s="31"/>
      <c r="E262" s="31"/>
      <c r="F262" s="31"/>
      <c r="G262" s="31"/>
      <c r="H262" s="31"/>
      <c r="I262" s="31"/>
      <c r="J262" s="31"/>
      <c r="K262" s="31"/>
    </row>
    <row r="263" spans="2:11" ht="12.75">
      <c r="B263" s="31"/>
      <c r="C263" s="31"/>
      <c r="D263" s="31"/>
      <c r="E263" s="31"/>
      <c r="F263" s="31"/>
      <c r="G263" s="31"/>
      <c r="H263" s="31"/>
      <c r="I263" s="31"/>
      <c r="J263" s="31"/>
      <c r="K263" s="31"/>
    </row>
    <row r="264" spans="2:11" ht="12.75">
      <c r="B264" s="31"/>
      <c r="C264" s="31"/>
      <c r="D264" s="31"/>
      <c r="E264" s="31"/>
      <c r="F264" s="31"/>
      <c r="G264" s="31"/>
      <c r="H264" s="31"/>
      <c r="I264" s="31"/>
      <c r="J264" s="31"/>
      <c r="K264" s="31"/>
    </row>
    <row r="265" spans="2:11" ht="12.75">
      <c r="B265" s="31"/>
      <c r="C265" s="31"/>
      <c r="D265" s="31"/>
      <c r="E265" s="31"/>
      <c r="F265" s="31"/>
      <c r="G265" s="31"/>
      <c r="H265" s="31"/>
      <c r="I265" s="31"/>
      <c r="J265" s="31"/>
      <c r="K265" s="31"/>
    </row>
    <row r="266" spans="2:11" ht="12.75">
      <c r="B266" s="31"/>
      <c r="C266" s="31"/>
      <c r="D266" s="31"/>
      <c r="E266" s="31"/>
      <c r="F266" s="31"/>
      <c r="G266" s="31"/>
      <c r="H266" s="31"/>
      <c r="I266" s="31"/>
      <c r="J266" s="31"/>
      <c r="K266" s="31"/>
    </row>
    <row r="267" spans="2:11" ht="12.75">
      <c r="B267" s="31"/>
      <c r="C267" s="31"/>
      <c r="D267" s="31"/>
      <c r="E267" s="31"/>
      <c r="F267" s="31"/>
      <c r="G267" s="31"/>
      <c r="H267" s="31"/>
      <c r="I267" s="31"/>
      <c r="J267" s="31"/>
      <c r="K267" s="31"/>
    </row>
    <row r="268" spans="2:11" ht="12.75">
      <c r="B268" s="31"/>
      <c r="C268" s="31"/>
      <c r="D268" s="31"/>
      <c r="E268" s="31"/>
      <c r="F268" s="31"/>
      <c r="G268" s="31"/>
      <c r="H268" s="31"/>
      <c r="I268" s="31"/>
      <c r="J268" s="31"/>
      <c r="K268" s="31"/>
    </row>
    <row r="269" spans="2:11" ht="12.75">
      <c r="B269" s="31"/>
      <c r="C269" s="31"/>
      <c r="D269" s="31"/>
      <c r="E269" s="31"/>
      <c r="F269" s="31"/>
      <c r="G269" s="31"/>
      <c r="H269" s="31"/>
      <c r="I269" s="31"/>
      <c r="J269" s="31"/>
      <c r="K269" s="31"/>
    </row>
    <row r="270" spans="2:11" ht="12.75">
      <c r="B270" s="31"/>
      <c r="C270" s="31"/>
      <c r="D270" s="31"/>
      <c r="E270" s="31"/>
      <c r="F270" s="31"/>
      <c r="G270" s="31"/>
      <c r="H270" s="31"/>
      <c r="I270" s="31"/>
      <c r="J270" s="31"/>
      <c r="K270" s="31"/>
    </row>
    <row r="271" spans="2:11" ht="12.75">
      <c r="B271" s="31"/>
      <c r="C271" s="31"/>
      <c r="D271" s="31"/>
      <c r="E271" s="31"/>
      <c r="F271" s="31"/>
      <c r="G271" s="31"/>
      <c r="H271" s="31"/>
      <c r="I271" s="31"/>
      <c r="J271" s="31"/>
      <c r="K271" s="31"/>
    </row>
    <row r="272" spans="2:11" ht="12.75">
      <c r="B272" s="31"/>
      <c r="C272" s="31"/>
      <c r="D272" s="31"/>
      <c r="E272" s="31"/>
      <c r="F272" s="31"/>
      <c r="G272" s="31"/>
      <c r="H272" s="31"/>
      <c r="I272" s="31"/>
      <c r="J272" s="31"/>
      <c r="K272" s="31"/>
    </row>
    <row r="273" spans="2:11" ht="12.75">
      <c r="B273" s="31"/>
      <c r="C273" s="31"/>
      <c r="D273" s="31"/>
      <c r="E273" s="31"/>
      <c r="F273" s="31"/>
      <c r="G273" s="31"/>
      <c r="H273" s="31"/>
      <c r="I273" s="31"/>
      <c r="J273" s="31"/>
      <c r="K273" s="31"/>
    </row>
    <row r="274" spans="2:11" ht="12.75">
      <c r="B274" s="31"/>
      <c r="C274" s="31"/>
      <c r="D274" s="31"/>
      <c r="E274" s="31"/>
      <c r="F274" s="31"/>
      <c r="G274" s="31"/>
      <c r="H274" s="31"/>
      <c r="I274" s="31"/>
      <c r="J274" s="31"/>
      <c r="K274" s="31"/>
    </row>
    <row r="275" spans="2:11" ht="12.75">
      <c r="B275" s="31"/>
      <c r="C275" s="31"/>
      <c r="D275" s="31"/>
      <c r="E275" s="31"/>
      <c r="F275" s="31"/>
      <c r="G275" s="31"/>
      <c r="H275" s="31"/>
      <c r="I275" s="31"/>
      <c r="J275" s="31"/>
      <c r="K275" s="31"/>
    </row>
    <row r="276" spans="2:11" ht="12.75">
      <c r="B276" s="31"/>
      <c r="C276" s="31"/>
      <c r="D276" s="31"/>
      <c r="E276" s="31"/>
      <c r="F276" s="31"/>
      <c r="G276" s="31"/>
      <c r="H276" s="31"/>
      <c r="I276" s="31"/>
      <c r="J276" s="31"/>
      <c r="K276" s="31"/>
    </row>
    <row r="277" spans="2:11" ht="12.75">
      <c r="B277" s="31"/>
      <c r="C277" s="31"/>
      <c r="D277" s="31"/>
      <c r="E277" s="31"/>
      <c r="F277" s="31"/>
      <c r="G277" s="31"/>
      <c r="H277" s="31"/>
      <c r="I277" s="31"/>
      <c r="J277" s="31"/>
      <c r="K277" s="31"/>
    </row>
    <row r="278" spans="2:11" ht="12.75">
      <c r="B278" s="31"/>
      <c r="C278" s="31"/>
      <c r="D278" s="31"/>
      <c r="E278" s="31"/>
      <c r="F278" s="31"/>
      <c r="G278" s="31"/>
      <c r="H278" s="31"/>
      <c r="I278" s="31"/>
      <c r="J278" s="31"/>
      <c r="K278" s="31"/>
    </row>
    <row r="279" spans="2:11" ht="12.75">
      <c r="B279" s="31"/>
      <c r="C279" s="31"/>
      <c r="D279" s="31"/>
      <c r="E279" s="31"/>
      <c r="F279" s="31"/>
      <c r="G279" s="31"/>
      <c r="H279" s="31"/>
      <c r="I279" s="31"/>
      <c r="J279" s="31"/>
      <c r="K279" s="31"/>
    </row>
    <row r="280" spans="2:11" ht="12.75">
      <c r="B280" s="31"/>
      <c r="C280" s="31"/>
      <c r="D280" s="31"/>
      <c r="E280" s="31"/>
      <c r="F280" s="31"/>
      <c r="G280" s="31"/>
      <c r="H280" s="31"/>
      <c r="I280" s="31"/>
      <c r="J280" s="31"/>
      <c r="K280" s="31"/>
    </row>
    <row r="281" spans="2:11" ht="12.75">
      <c r="B281" s="31"/>
      <c r="C281" s="31"/>
      <c r="D281" s="31"/>
      <c r="E281" s="31"/>
      <c r="F281" s="31"/>
      <c r="G281" s="31"/>
      <c r="H281" s="31"/>
      <c r="I281" s="31"/>
      <c r="J281" s="31"/>
      <c r="K281" s="31"/>
    </row>
    <row r="282" spans="2:11" ht="12.75">
      <c r="B282" s="31"/>
      <c r="C282" s="31"/>
      <c r="D282" s="31"/>
      <c r="E282" s="31"/>
      <c r="F282" s="31"/>
      <c r="G282" s="31"/>
      <c r="H282" s="31"/>
      <c r="I282" s="31"/>
      <c r="J282" s="31"/>
      <c r="K282" s="31"/>
    </row>
    <row r="283" spans="2:11" ht="12.75">
      <c r="B283" s="31"/>
      <c r="C283" s="31"/>
      <c r="D283" s="31"/>
      <c r="E283" s="31"/>
      <c r="F283" s="31"/>
      <c r="G283" s="31"/>
      <c r="H283" s="31"/>
      <c r="I283" s="31"/>
      <c r="J283" s="31"/>
      <c r="K283" s="31"/>
    </row>
    <row r="284" spans="2:11" ht="12.75">
      <c r="B284" s="31"/>
      <c r="C284" s="31"/>
      <c r="D284" s="31"/>
      <c r="E284" s="31"/>
      <c r="F284" s="31"/>
      <c r="G284" s="31"/>
      <c r="H284" s="31"/>
      <c r="I284" s="31"/>
      <c r="J284" s="31"/>
      <c r="K284" s="31"/>
    </row>
    <row r="285" spans="2:11" ht="12.75">
      <c r="B285" s="31"/>
      <c r="C285" s="31"/>
      <c r="D285" s="31"/>
      <c r="E285" s="31"/>
      <c r="F285" s="31"/>
      <c r="G285" s="31"/>
      <c r="H285" s="31"/>
      <c r="I285" s="31"/>
      <c r="J285" s="31"/>
      <c r="K285" s="31"/>
    </row>
    <row r="286" spans="2:11" ht="12.75">
      <c r="B286" s="31"/>
      <c r="C286" s="31"/>
      <c r="D286" s="31"/>
      <c r="E286" s="31"/>
      <c r="F286" s="31"/>
      <c r="G286" s="31"/>
      <c r="H286" s="31"/>
      <c r="I286" s="31"/>
      <c r="J286" s="31"/>
      <c r="K286" s="31"/>
    </row>
    <row r="287" spans="2:11" ht="12.75">
      <c r="B287" s="31"/>
      <c r="C287" s="31"/>
      <c r="D287" s="31"/>
      <c r="E287" s="31"/>
      <c r="F287" s="31"/>
      <c r="G287" s="31"/>
      <c r="H287" s="31"/>
      <c r="I287" s="31"/>
      <c r="J287" s="31"/>
      <c r="K287" s="31"/>
    </row>
    <row r="288" spans="2:11" ht="12.75">
      <c r="B288" s="31"/>
      <c r="C288" s="31"/>
      <c r="D288" s="31"/>
      <c r="E288" s="31"/>
      <c r="F288" s="31"/>
      <c r="G288" s="31"/>
      <c r="H288" s="31"/>
      <c r="I288" s="31"/>
      <c r="J288" s="31"/>
      <c r="K288" s="31"/>
    </row>
    <row r="289" spans="2:11" ht="12.75">
      <c r="B289" s="31"/>
      <c r="C289" s="31"/>
      <c r="D289" s="31"/>
      <c r="E289" s="31"/>
      <c r="F289" s="31"/>
      <c r="G289" s="31"/>
      <c r="H289" s="31"/>
      <c r="I289" s="31"/>
      <c r="J289" s="31"/>
      <c r="K289" s="31"/>
    </row>
    <row r="290" spans="2:11" ht="12.75">
      <c r="B290" s="31"/>
      <c r="C290" s="31"/>
      <c r="D290" s="31"/>
      <c r="E290" s="31"/>
      <c r="F290" s="31"/>
      <c r="G290" s="31"/>
      <c r="H290" s="31"/>
      <c r="I290" s="31"/>
      <c r="J290" s="31"/>
      <c r="K290" s="31"/>
    </row>
    <row r="291" spans="2:11" ht="12.75">
      <c r="B291" s="31"/>
      <c r="C291" s="31"/>
      <c r="D291" s="31"/>
      <c r="E291" s="31"/>
      <c r="F291" s="31"/>
      <c r="G291" s="31"/>
      <c r="H291" s="31"/>
      <c r="I291" s="31"/>
      <c r="J291" s="31"/>
      <c r="K291" s="31"/>
    </row>
    <row r="292" spans="2:11" ht="12.75">
      <c r="B292" s="31"/>
      <c r="C292" s="31"/>
      <c r="D292" s="31"/>
      <c r="E292" s="31"/>
      <c r="F292" s="31"/>
      <c r="G292" s="31"/>
      <c r="H292" s="31"/>
      <c r="I292" s="31"/>
      <c r="J292" s="31"/>
      <c r="K292" s="31"/>
    </row>
    <row r="293" spans="2:11" ht="12.75">
      <c r="B293" s="31"/>
      <c r="C293" s="31"/>
      <c r="D293" s="31"/>
      <c r="E293" s="31"/>
      <c r="F293" s="31"/>
      <c r="G293" s="31"/>
      <c r="H293" s="31"/>
      <c r="I293" s="31"/>
      <c r="J293" s="31"/>
      <c r="K293" s="31"/>
    </row>
    <row r="294" spans="2:11" ht="12.75">
      <c r="B294" s="31"/>
      <c r="C294" s="31"/>
      <c r="D294" s="31"/>
      <c r="E294" s="31"/>
      <c r="F294" s="31"/>
      <c r="G294" s="31"/>
      <c r="H294" s="31"/>
      <c r="I294" s="31"/>
      <c r="J294" s="31"/>
      <c r="K294" s="31"/>
    </row>
    <row r="295" spans="2:11" ht="12.75">
      <c r="B295" s="31"/>
      <c r="C295" s="31"/>
      <c r="D295" s="31"/>
      <c r="E295" s="31"/>
      <c r="F295" s="31"/>
      <c r="G295" s="31"/>
      <c r="H295" s="31"/>
      <c r="I295" s="31"/>
      <c r="J295" s="31"/>
      <c r="K295" s="31"/>
    </row>
    <row r="296" spans="2:11" ht="12.75">
      <c r="B296" s="31"/>
      <c r="C296" s="31"/>
      <c r="D296" s="31"/>
      <c r="E296" s="31"/>
      <c r="F296" s="31"/>
      <c r="G296" s="31"/>
      <c r="H296" s="31"/>
      <c r="I296" s="31"/>
      <c r="J296" s="31"/>
      <c r="K296" s="31"/>
    </row>
    <row r="297" spans="2:11" ht="12.75">
      <c r="B297" s="31"/>
      <c r="C297" s="31"/>
      <c r="D297" s="31"/>
      <c r="E297" s="31"/>
      <c r="F297" s="31"/>
      <c r="G297" s="31"/>
      <c r="H297" s="31"/>
      <c r="I297" s="31"/>
      <c r="J297" s="31"/>
      <c r="K297" s="31"/>
    </row>
    <row r="298" spans="2:11" ht="12.75">
      <c r="B298" s="31"/>
      <c r="C298" s="31"/>
      <c r="D298" s="31"/>
      <c r="E298" s="31"/>
      <c r="F298" s="31"/>
      <c r="G298" s="31"/>
      <c r="H298" s="31"/>
      <c r="I298" s="31"/>
      <c r="J298" s="31"/>
      <c r="K298" s="31"/>
    </row>
    <row r="299" spans="2:11" ht="12.75">
      <c r="B299" s="31"/>
      <c r="C299" s="31"/>
      <c r="D299" s="31"/>
      <c r="E299" s="31"/>
      <c r="F299" s="31"/>
      <c r="G299" s="31"/>
      <c r="H299" s="31"/>
      <c r="I299" s="31"/>
      <c r="J299" s="31"/>
      <c r="K299" s="31"/>
    </row>
    <row r="300" spans="2:11" ht="12.75">
      <c r="B300" s="31"/>
      <c r="C300" s="31"/>
      <c r="D300" s="31"/>
      <c r="E300" s="31"/>
      <c r="F300" s="31"/>
      <c r="G300" s="31"/>
      <c r="H300" s="31"/>
      <c r="I300" s="31"/>
      <c r="J300" s="31"/>
      <c r="K300" s="31"/>
    </row>
    <row r="301" spans="2:11" ht="12.75">
      <c r="B301" s="31"/>
      <c r="C301" s="31"/>
      <c r="D301" s="31"/>
      <c r="E301" s="31"/>
      <c r="F301" s="31"/>
      <c r="G301" s="31"/>
      <c r="H301" s="31"/>
      <c r="I301" s="31"/>
      <c r="J301" s="31"/>
      <c r="K301" s="31"/>
    </row>
    <row r="302" spans="2:11" ht="12.75">
      <c r="B302" s="31"/>
      <c r="C302" s="31"/>
      <c r="D302" s="31"/>
      <c r="E302" s="31"/>
      <c r="F302" s="31"/>
      <c r="G302" s="31"/>
      <c r="H302" s="31"/>
      <c r="I302" s="31"/>
      <c r="J302" s="31"/>
      <c r="K302" s="31"/>
    </row>
    <row r="303" spans="2:11" ht="12.75">
      <c r="B303" s="31"/>
      <c r="C303" s="31"/>
      <c r="D303" s="31"/>
      <c r="E303" s="31"/>
      <c r="F303" s="31"/>
      <c r="G303" s="31"/>
      <c r="H303" s="31"/>
      <c r="I303" s="31"/>
      <c r="J303" s="31"/>
      <c r="K303" s="31"/>
    </row>
    <row r="304" spans="2:11" ht="12.75">
      <c r="B304" s="31"/>
      <c r="C304" s="31"/>
      <c r="D304" s="31"/>
      <c r="E304" s="31"/>
      <c r="F304" s="31"/>
      <c r="G304" s="31"/>
      <c r="H304" s="31"/>
      <c r="I304" s="31"/>
      <c r="J304" s="31"/>
      <c r="K304" s="31"/>
    </row>
    <row r="305" spans="2:11" ht="12.75">
      <c r="B305" s="31"/>
      <c r="C305" s="31"/>
      <c r="D305" s="31"/>
      <c r="E305" s="31"/>
      <c r="F305" s="31"/>
      <c r="G305" s="31"/>
      <c r="H305" s="31"/>
      <c r="I305" s="31"/>
      <c r="J305" s="31"/>
      <c r="K305" s="31"/>
    </row>
    <row r="306" spans="2:11" ht="12.75">
      <c r="B306" s="31"/>
      <c r="C306" s="31"/>
      <c r="D306" s="31"/>
      <c r="E306" s="31"/>
      <c r="F306" s="31"/>
      <c r="G306" s="31"/>
      <c r="H306" s="31"/>
      <c r="I306" s="31"/>
      <c r="J306" s="31"/>
      <c r="K306" s="31"/>
    </row>
    <row r="307" spans="2:11" ht="12.75">
      <c r="B307" s="31"/>
      <c r="C307" s="31"/>
      <c r="D307" s="31"/>
      <c r="E307" s="31"/>
      <c r="F307" s="31"/>
      <c r="G307" s="31"/>
      <c r="H307" s="31"/>
      <c r="I307" s="31"/>
      <c r="J307" s="31"/>
      <c r="K307" s="31"/>
    </row>
    <row r="308" spans="2:11" ht="12.75">
      <c r="B308" s="31"/>
      <c r="C308" s="31"/>
      <c r="D308" s="31"/>
      <c r="E308" s="31"/>
      <c r="F308" s="31"/>
      <c r="G308" s="31"/>
      <c r="H308" s="31"/>
      <c r="I308" s="31"/>
      <c r="J308" s="31"/>
      <c r="K308" s="31"/>
    </row>
    <row r="309" spans="2:11" ht="12.75">
      <c r="B309" s="31"/>
      <c r="C309" s="31"/>
      <c r="D309" s="31"/>
      <c r="E309" s="31"/>
      <c r="F309" s="31"/>
      <c r="G309" s="31"/>
      <c r="H309" s="31"/>
      <c r="I309" s="31"/>
      <c r="J309" s="31"/>
      <c r="K309" s="31"/>
    </row>
    <row r="310" spans="2:11" ht="12.75">
      <c r="B310" s="31"/>
      <c r="C310" s="31"/>
      <c r="D310" s="31"/>
      <c r="E310" s="31"/>
      <c r="F310" s="31"/>
      <c r="G310" s="31"/>
      <c r="H310" s="31"/>
      <c r="I310" s="31"/>
      <c r="J310" s="31"/>
      <c r="K310" s="31"/>
    </row>
    <row r="311" spans="2:11" ht="12.75">
      <c r="B311" s="31"/>
      <c r="C311" s="31"/>
      <c r="D311" s="31"/>
      <c r="E311" s="31"/>
      <c r="F311" s="31"/>
      <c r="G311" s="31"/>
      <c r="H311" s="31"/>
      <c r="I311" s="31"/>
      <c r="J311" s="31"/>
      <c r="K311" s="31"/>
    </row>
    <row r="312" spans="2:11" ht="12.75">
      <c r="B312" s="31"/>
      <c r="C312" s="31"/>
      <c r="D312" s="31"/>
      <c r="E312" s="31"/>
      <c r="F312" s="31"/>
      <c r="G312" s="31"/>
      <c r="H312" s="31"/>
      <c r="I312" s="31"/>
      <c r="J312" s="31"/>
      <c r="K312" s="31"/>
    </row>
    <row r="313" spans="2:11" ht="12.75">
      <c r="B313" s="31"/>
      <c r="C313" s="31"/>
      <c r="D313" s="31"/>
      <c r="E313" s="31"/>
      <c r="F313" s="31"/>
      <c r="G313" s="31"/>
      <c r="H313" s="31"/>
      <c r="I313" s="31"/>
      <c r="J313" s="31"/>
      <c r="K313" s="31"/>
    </row>
    <row r="314" spans="2:11" ht="12.75">
      <c r="B314" s="31"/>
      <c r="C314" s="31"/>
      <c r="D314" s="31"/>
      <c r="E314" s="31"/>
      <c r="F314" s="31"/>
      <c r="G314" s="31"/>
      <c r="H314" s="31"/>
      <c r="I314" s="31"/>
      <c r="J314" s="31"/>
      <c r="K314" s="31"/>
    </row>
    <row r="315" spans="2:11" ht="12.75">
      <c r="B315" s="31"/>
      <c r="C315" s="31"/>
      <c r="D315" s="31"/>
      <c r="E315" s="31"/>
      <c r="F315" s="31"/>
      <c r="G315" s="31"/>
      <c r="H315" s="31"/>
      <c r="I315" s="31"/>
      <c r="J315" s="31"/>
      <c r="K315" s="31"/>
    </row>
    <row r="316" spans="2:11" ht="12.75">
      <c r="B316" s="31"/>
      <c r="C316" s="31"/>
      <c r="D316" s="31"/>
      <c r="E316" s="31"/>
      <c r="F316" s="31"/>
      <c r="G316" s="31"/>
      <c r="H316" s="31"/>
      <c r="I316" s="31"/>
      <c r="J316" s="31"/>
      <c r="K316" s="31"/>
    </row>
    <row r="317" spans="2:11" ht="12.75">
      <c r="B317" s="31"/>
      <c r="C317" s="31"/>
      <c r="D317" s="31"/>
      <c r="E317" s="31"/>
      <c r="F317" s="31"/>
      <c r="G317" s="31"/>
      <c r="H317" s="31"/>
      <c r="I317" s="31"/>
      <c r="J317" s="31"/>
      <c r="K317" s="31"/>
    </row>
    <row r="318" spans="2:11" ht="12.75">
      <c r="B318" s="31"/>
      <c r="C318" s="31"/>
      <c r="D318" s="31"/>
      <c r="E318" s="31"/>
      <c r="F318" s="31"/>
      <c r="G318" s="31"/>
      <c r="H318" s="31"/>
      <c r="I318" s="31"/>
      <c r="J318" s="31"/>
      <c r="K318" s="31"/>
    </row>
    <row r="319" spans="2:11" ht="12.75">
      <c r="B319" s="31"/>
      <c r="C319" s="31"/>
      <c r="D319" s="31"/>
      <c r="E319" s="31"/>
      <c r="F319" s="31"/>
      <c r="G319" s="31"/>
      <c r="H319" s="31"/>
      <c r="I319" s="31"/>
      <c r="J319" s="31"/>
      <c r="K319" s="31"/>
    </row>
    <row r="320" spans="2:11" ht="12.75">
      <c r="B320" s="31"/>
      <c r="C320" s="31"/>
      <c r="D320" s="31"/>
      <c r="E320" s="31"/>
      <c r="F320" s="31"/>
      <c r="G320" s="31"/>
      <c r="H320" s="31"/>
      <c r="I320" s="31"/>
      <c r="J320" s="31"/>
      <c r="K320" s="31"/>
    </row>
    <row r="321" spans="2:11" ht="12.75">
      <c r="B321" s="31"/>
      <c r="C321" s="31"/>
      <c r="D321" s="31"/>
      <c r="E321" s="31"/>
      <c r="F321" s="31"/>
      <c r="G321" s="31"/>
      <c r="H321" s="31"/>
      <c r="I321" s="31"/>
      <c r="J321" s="31"/>
      <c r="K321" s="31"/>
    </row>
    <row r="322" spans="2:11" ht="12.75">
      <c r="B322" s="31"/>
      <c r="C322" s="31"/>
      <c r="D322" s="31"/>
      <c r="E322" s="31"/>
      <c r="F322" s="31"/>
      <c r="G322" s="31"/>
      <c r="H322" s="31"/>
      <c r="I322" s="31"/>
      <c r="J322" s="31"/>
      <c r="K322" s="31"/>
    </row>
    <row r="323" spans="2:11" ht="12.75">
      <c r="B323" s="31"/>
      <c r="C323" s="31"/>
      <c r="D323" s="31"/>
      <c r="E323" s="31"/>
      <c r="F323" s="31"/>
      <c r="G323" s="31"/>
      <c r="H323" s="31"/>
      <c r="I323" s="31"/>
      <c r="J323" s="31"/>
      <c r="K323" s="31"/>
    </row>
    <row r="324" spans="2:11" ht="12.75">
      <c r="B324" s="31"/>
      <c r="C324" s="31"/>
      <c r="D324" s="31"/>
      <c r="E324" s="31"/>
      <c r="F324" s="31"/>
      <c r="G324" s="31"/>
      <c r="H324" s="31"/>
      <c r="I324" s="31"/>
      <c r="J324" s="31"/>
      <c r="K324" s="31"/>
    </row>
    <row r="325" spans="2:11" ht="12.75">
      <c r="B325" s="31"/>
      <c r="C325" s="31"/>
      <c r="D325" s="31"/>
      <c r="E325" s="31"/>
      <c r="F325" s="31"/>
      <c r="G325" s="31"/>
      <c r="H325" s="31"/>
      <c r="I325" s="31"/>
      <c r="J325" s="31"/>
      <c r="K325" s="31"/>
    </row>
    <row r="326" spans="2:11" ht="12.75">
      <c r="B326" s="31"/>
      <c r="C326" s="31"/>
      <c r="D326" s="31"/>
      <c r="E326" s="31"/>
      <c r="F326" s="31"/>
      <c r="G326" s="31"/>
      <c r="H326" s="31"/>
      <c r="I326" s="31"/>
      <c r="J326" s="31"/>
      <c r="K326" s="31"/>
    </row>
    <row r="327" spans="2:11" ht="12.75">
      <c r="B327" s="31"/>
      <c r="C327" s="31"/>
      <c r="D327" s="31"/>
      <c r="E327" s="31"/>
      <c r="F327" s="31"/>
      <c r="G327" s="31"/>
      <c r="H327" s="31"/>
      <c r="I327" s="31"/>
      <c r="J327" s="31"/>
      <c r="K327" s="31"/>
    </row>
    <row r="328" spans="2:11" ht="12.75">
      <c r="B328" s="31"/>
      <c r="C328" s="31"/>
      <c r="D328" s="31"/>
      <c r="E328" s="31"/>
      <c r="F328" s="31"/>
      <c r="G328" s="31"/>
      <c r="H328" s="31"/>
      <c r="I328" s="31"/>
      <c r="J328" s="31"/>
      <c r="K328" s="31"/>
    </row>
    <row r="329" spans="2:11" ht="12.75">
      <c r="B329" s="31"/>
      <c r="C329" s="31"/>
      <c r="D329" s="31"/>
      <c r="E329" s="31"/>
      <c r="F329" s="31"/>
      <c r="G329" s="31"/>
      <c r="H329" s="31"/>
      <c r="I329" s="31"/>
      <c r="J329" s="31"/>
      <c r="K329" s="31"/>
    </row>
    <row r="330" spans="2:11" ht="12.75">
      <c r="B330" s="31"/>
      <c r="C330" s="31"/>
      <c r="D330" s="31"/>
      <c r="E330" s="31"/>
      <c r="F330" s="31"/>
      <c r="G330" s="31"/>
      <c r="H330" s="31"/>
      <c r="I330" s="31"/>
      <c r="J330" s="31"/>
      <c r="K330" s="31"/>
    </row>
    <row r="331" spans="2:11" ht="12.75">
      <c r="B331" s="31"/>
      <c r="C331" s="31"/>
      <c r="D331" s="31"/>
      <c r="E331" s="31"/>
      <c r="F331" s="31"/>
      <c r="G331" s="31"/>
      <c r="H331" s="31"/>
      <c r="I331" s="31"/>
      <c r="J331" s="31"/>
      <c r="K331" s="31"/>
    </row>
    <row r="332" spans="2:11" ht="12.75">
      <c r="B332" s="31"/>
      <c r="C332" s="31"/>
      <c r="D332" s="31"/>
      <c r="E332" s="31"/>
      <c r="F332" s="31"/>
      <c r="G332" s="31"/>
      <c r="H332" s="31"/>
      <c r="I332" s="31"/>
      <c r="J332" s="31"/>
      <c r="K332" s="31"/>
    </row>
    <row r="333" spans="2:11" ht="12.75">
      <c r="B333" s="31"/>
      <c r="C333" s="31"/>
      <c r="D333" s="31"/>
      <c r="E333" s="31"/>
      <c r="F333" s="31"/>
      <c r="G333" s="31"/>
      <c r="H333" s="31"/>
      <c r="I333" s="31"/>
      <c r="J333" s="31"/>
      <c r="K333" s="31"/>
    </row>
    <row r="334" spans="2:11" ht="12.75">
      <c r="B334" s="31"/>
      <c r="C334" s="31"/>
      <c r="D334" s="31"/>
      <c r="E334" s="31"/>
      <c r="F334" s="31"/>
      <c r="G334" s="31"/>
      <c r="H334" s="31"/>
      <c r="I334" s="31"/>
      <c r="J334" s="31"/>
      <c r="K334" s="31"/>
    </row>
    <row r="335" spans="2:11" ht="12.75">
      <c r="B335" s="31"/>
      <c r="C335" s="31"/>
      <c r="D335" s="31"/>
      <c r="E335" s="31"/>
      <c r="F335" s="31"/>
      <c r="G335" s="31"/>
      <c r="H335" s="31"/>
      <c r="I335" s="31"/>
      <c r="J335" s="31"/>
      <c r="K335" s="31"/>
    </row>
    <row r="336" spans="2:11" ht="12.75">
      <c r="B336" s="31"/>
      <c r="C336" s="31"/>
      <c r="D336" s="31"/>
      <c r="E336" s="31"/>
      <c r="F336" s="31"/>
      <c r="G336" s="31"/>
      <c r="H336" s="31"/>
      <c r="I336" s="31"/>
      <c r="J336" s="31"/>
      <c r="K336" s="31"/>
    </row>
    <row r="337" spans="2:11" ht="12.75">
      <c r="B337" s="31"/>
      <c r="C337" s="31"/>
      <c r="D337" s="31"/>
      <c r="E337" s="31"/>
      <c r="F337" s="31"/>
      <c r="G337" s="31"/>
      <c r="H337" s="31"/>
      <c r="I337" s="31"/>
      <c r="J337" s="31"/>
      <c r="K337" s="31"/>
    </row>
    <row r="338" spans="2:11" ht="12.75">
      <c r="B338" s="31"/>
      <c r="C338" s="31"/>
      <c r="D338" s="31"/>
      <c r="E338" s="31"/>
      <c r="F338" s="31"/>
      <c r="G338" s="31"/>
      <c r="H338" s="31"/>
      <c r="I338" s="31"/>
      <c r="J338" s="31"/>
      <c r="K338" s="31"/>
    </row>
    <row r="339" spans="2:11" ht="12.75">
      <c r="B339" s="31"/>
      <c r="C339" s="31"/>
      <c r="D339" s="31"/>
      <c r="E339" s="31"/>
      <c r="F339" s="31"/>
      <c r="G339" s="31"/>
      <c r="H339" s="31"/>
      <c r="I339" s="31"/>
      <c r="J339" s="31"/>
      <c r="K339" s="31"/>
    </row>
    <row r="340" spans="2:11" ht="12.75">
      <c r="B340" s="31"/>
      <c r="C340" s="31"/>
      <c r="D340" s="31"/>
      <c r="E340" s="31"/>
      <c r="F340" s="31"/>
      <c r="G340" s="31"/>
      <c r="H340" s="31"/>
      <c r="I340" s="31"/>
      <c r="J340" s="31"/>
      <c r="K340" s="31"/>
    </row>
    <row r="341" spans="2:11" ht="12.75">
      <c r="B341" s="31"/>
      <c r="C341" s="31"/>
      <c r="D341" s="31"/>
      <c r="E341" s="31"/>
      <c r="F341" s="31"/>
      <c r="G341" s="31"/>
      <c r="H341" s="31"/>
      <c r="I341" s="31"/>
      <c r="J341" s="31"/>
      <c r="K341" s="31"/>
    </row>
    <row r="342" spans="2:11" ht="12.75">
      <c r="B342" s="31"/>
      <c r="C342" s="31"/>
      <c r="D342" s="31"/>
      <c r="E342" s="31"/>
      <c r="F342" s="31"/>
      <c r="G342" s="31"/>
      <c r="H342" s="31"/>
      <c r="I342" s="31"/>
      <c r="J342" s="31"/>
      <c r="K342" s="31"/>
    </row>
    <row r="343" spans="2:11" ht="12.75">
      <c r="B343" s="31"/>
      <c r="C343" s="31"/>
      <c r="D343" s="31"/>
      <c r="E343" s="31"/>
      <c r="F343" s="31"/>
      <c r="G343" s="31"/>
      <c r="H343" s="31"/>
      <c r="I343" s="31"/>
      <c r="J343" s="31"/>
      <c r="K343" s="31"/>
    </row>
    <row r="344" spans="2:11" ht="12.75">
      <c r="B344" s="31"/>
      <c r="C344" s="31"/>
      <c r="D344" s="31"/>
      <c r="E344" s="31"/>
      <c r="F344" s="31"/>
      <c r="G344" s="31"/>
      <c r="H344" s="31"/>
      <c r="I344" s="31"/>
      <c r="J344" s="31"/>
      <c r="K344" s="31"/>
    </row>
    <row r="345" spans="2:11" ht="12.75">
      <c r="B345" s="31"/>
      <c r="C345" s="31"/>
      <c r="D345" s="31"/>
      <c r="E345" s="31"/>
      <c r="F345" s="31"/>
      <c r="G345" s="31"/>
      <c r="H345" s="31"/>
      <c r="I345" s="31"/>
      <c r="J345" s="31"/>
      <c r="K345" s="31"/>
    </row>
    <row r="346" spans="2:11" ht="12.75">
      <c r="B346" s="31"/>
      <c r="C346" s="31"/>
      <c r="D346" s="31"/>
      <c r="E346" s="31"/>
      <c r="F346" s="31"/>
      <c r="G346" s="31"/>
      <c r="H346" s="31"/>
      <c r="I346" s="31"/>
      <c r="J346" s="31"/>
      <c r="K346" s="31"/>
    </row>
    <row r="347" spans="2:11" ht="12.75">
      <c r="B347" s="31"/>
      <c r="C347" s="31"/>
      <c r="D347" s="31"/>
      <c r="E347" s="31"/>
      <c r="F347" s="31"/>
      <c r="G347" s="31"/>
      <c r="H347" s="31"/>
      <c r="I347" s="31"/>
      <c r="J347" s="31"/>
      <c r="K347" s="31"/>
    </row>
    <row r="348" spans="2:11" ht="12.75">
      <c r="B348" s="31"/>
      <c r="C348" s="31"/>
      <c r="D348" s="31"/>
      <c r="E348" s="31"/>
      <c r="F348" s="31"/>
      <c r="G348" s="31"/>
      <c r="H348" s="31"/>
      <c r="I348" s="31"/>
      <c r="J348" s="31"/>
      <c r="K348" s="31"/>
    </row>
    <row r="349" spans="2:11" ht="12.75">
      <c r="B349" s="31"/>
      <c r="C349" s="31"/>
      <c r="D349" s="31"/>
      <c r="E349" s="31"/>
      <c r="F349" s="31"/>
      <c r="G349" s="31"/>
      <c r="H349" s="31"/>
      <c r="I349" s="31"/>
      <c r="J349" s="31"/>
      <c r="K349" s="31"/>
    </row>
    <row r="350" spans="2:11" ht="12.75">
      <c r="B350" s="31"/>
      <c r="C350" s="31"/>
      <c r="D350" s="31"/>
      <c r="E350" s="31"/>
      <c r="F350" s="31"/>
      <c r="G350" s="31"/>
      <c r="H350" s="31"/>
      <c r="I350" s="31"/>
      <c r="J350" s="31"/>
      <c r="K350" s="31"/>
    </row>
    <row r="351" spans="2:11" ht="12.75">
      <c r="B351" s="31"/>
      <c r="C351" s="31"/>
      <c r="D351" s="31"/>
      <c r="E351" s="31"/>
      <c r="F351" s="31"/>
      <c r="G351" s="31"/>
      <c r="H351" s="31"/>
      <c r="I351" s="31"/>
      <c r="J351" s="31"/>
      <c r="K351" s="31"/>
    </row>
    <row r="352" spans="2:11" ht="12.75">
      <c r="B352" s="31"/>
      <c r="C352" s="31"/>
      <c r="D352" s="31"/>
      <c r="E352" s="31"/>
      <c r="F352" s="31"/>
      <c r="G352" s="31"/>
      <c r="H352" s="31"/>
      <c r="I352" s="31"/>
      <c r="J352" s="31"/>
      <c r="K352" s="31"/>
    </row>
    <row r="353" spans="2:11" ht="12.75">
      <c r="B353" s="31"/>
      <c r="C353" s="31"/>
      <c r="D353" s="31"/>
      <c r="E353" s="31"/>
      <c r="F353" s="31"/>
      <c r="G353" s="31"/>
      <c r="H353" s="31"/>
      <c r="I353" s="31"/>
      <c r="J353" s="31"/>
      <c r="K353" s="31"/>
    </row>
    <row r="354" spans="2:11" ht="12.75">
      <c r="B354" s="31"/>
      <c r="C354" s="31"/>
      <c r="D354" s="31"/>
      <c r="E354" s="31"/>
      <c r="F354" s="31"/>
      <c r="G354" s="31"/>
      <c r="H354" s="31"/>
      <c r="I354" s="31"/>
      <c r="J354" s="31"/>
      <c r="K354" s="31"/>
    </row>
    <row r="355" spans="2:11" ht="12.75">
      <c r="B355" s="31"/>
      <c r="C355" s="31"/>
      <c r="D355" s="31"/>
      <c r="E355" s="31"/>
      <c r="F355" s="31"/>
      <c r="G355" s="31"/>
      <c r="H355" s="31"/>
      <c r="I355" s="31"/>
      <c r="J355" s="31"/>
      <c r="K355" s="31"/>
    </row>
    <row r="356" spans="2:11" ht="12.75">
      <c r="B356" s="31"/>
      <c r="C356" s="31"/>
      <c r="D356" s="31"/>
      <c r="E356" s="31"/>
      <c r="F356" s="31"/>
      <c r="G356" s="31"/>
      <c r="H356" s="31"/>
      <c r="I356" s="31"/>
      <c r="J356" s="31"/>
      <c r="K356" s="31"/>
    </row>
    <row r="357" spans="2:11" ht="12.75">
      <c r="B357" s="31"/>
      <c r="C357" s="31"/>
      <c r="D357" s="31"/>
      <c r="E357" s="31"/>
      <c r="F357" s="31"/>
      <c r="G357" s="31"/>
      <c r="H357" s="31"/>
      <c r="I357" s="31"/>
      <c r="J357" s="31"/>
      <c r="K357" s="31"/>
    </row>
    <row r="358" spans="2:11" ht="12.75">
      <c r="B358" s="31"/>
      <c r="C358" s="31"/>
      <c r="D358" s="31"/>
      <c r="E358" s="31"/>
      <c r="F358" s="31"/>
      <c r="G358" s="31"/>
      <c r="H358" s="31"/>
      <c r="I358" s="31"/>
      <c r="J358" s="31"/>
      <c r="K358" s="31"/>
    </row>
    <row r="359" spans="2:11" ht="12.75">
      <c r="B359" s="31"/>
      <c r="C359" s="31"/>
      <c r="D359" s="31"/>
      <c r="E359" s="31"/>
      <c r="F359" s="31"/>
      <c r="G359" s="31"/>
      <c r="H359" s="31"/>
      <c r="I359" s="31"/>
      <c r="J359" s="31"/>
      <c r="K359" s="31"/>
    </row>
    <row r="360" spans="2:11" ht="12.75">
      <c r="B360" s="31"/>
      <c r="C360" s="31"/>
      <c r="D360" s="31"/>
      <c r="E360" s="31"/>
      <c r="F360" s="31"/>
      <c r="G360" s="31"/>
      <c r="H360" s="31"/>
      <c r="I360" s="31"/>
      <c r="J360" s="31"/>
      <c r="K360" s="31"/>
    </row>
    <row r="361" spans="2:11" ht="12.75">
      <c r="B361" s="31"/>
      <c r="C361" s="31"/>
      <c r="D361" s="31"/>
      <c r="E361" s="31"/>
      <c r="F361" s="31"/>
      <c r="G361" s="31"/>
      <c r="H361" s="31"/>
      <c r="I361" s="31"/>
      <c r="J361" s="31"/>
      <c r="K361" s="31"/>
    </row>
    <row r="362" spans="2:11" ht="12.75">
      <c r="B362" s="31"/>
      <c r="C362" s="31"/>
      <c r="D362" s="31"/>
      <c r="E362" s="31"/>
      <c r="F362" s="31"/>
      <c r="G362" s="31"/>
      <c r="H362" s="31"/>
      <c r="I362" s="31"/>
      <c r="J362" s="31"/>
      <c r="K362" s="31"/>
    </row>
    <row r="363" spans="2:11" ht="12.75">
      <c r="B363" s="31"/>
      <c r="C363" s="31"/>
      <c r="D363" s="31"/>
      <c r="E363" s="31"/>
      <c r="F363" s="31"/>
      <c r="G363" s="31"/>
      <c r="H363" s="31"/>
      <c r="I363" s="31"/>
      <c r="J363" s="31"/>
      <c r="K363" s="31"/>
    </row>
    <row r="364" spans="2:11" ht="12.75">
      <c r="B364" s="31"/>
      <c r="C364" s="31"/>
      <c r="D364" s="31"/>
      <c r="E364" s="31"/>
      <c r="F364" s="31"/>
      <c r="G364" s="31"/>
      <c r="H364" s="31"/>
      <c r="I364" s="31"/>
      <c r="J364" s="31"/>
      <c r="K364" s="31"/>
    </row>
    <row r="365" spans="2:11" ht="12.75">
      <c r="B365" s="31"/>
      <c r="C365" s="31"/>
      <c r="D365" s="31"/>
      <c r="E365" s="31"/>
      <c r="F365" s="31"/>
      <c r="G365" s="31"/>
      <c r="H365" s="31"/>
      <c r="I365" s="31"/>
      <c r="J365" s="31"/>
      <c r="K365" s="31"/>
    </row>
    <row r="366" spans="2:11" ht="12.75">
      <c r="B366" s="31"/>
      <c r="C366" s="31"/>
      <c r="D366" s="31"/>
      <c r="E366" s="31"/>
      <c r="F366" s="31"/>
      <c r="G366" s="31"/>
      <c r="H366" s="31"/>
      <c r="I366" s="31"/>
      <c r="J366" s="31"/>
      <c r="K366" s="31"/>
    </row>
    <row r="367" spans="2:11" ht="12.75">
      <c r="B367" s="31"/>
      <c r="C367" s="31"/>
      <c r="D367" s="31"/>
      <c r="E367" s="31"/>
      <c r="F367" s="31"/>
      <c r="G367" s="31"/>
      <c r="H367" s="31"/>
      <c r="I367" s="31"/>
      <c r="J367" s="31"/>
      <c r="K367" s="31"/>
    </row>
    <row r="368" spans="2:11" ht="12.75">
      <c r="B368" s="31"/>
      <c r="C368" s="31"/>
      <c r="D368" s="31"/>
      <c r="E368" s="31"/>
      <c r="F368" s="31"/>
      <c r="G368" s="31"/>
      <c r="H368" s="31"/>
      <c r="I368" s="31"/>
      <c r="J368" s="31"/>
      <c r="K368" s="31"/>
    </row>
    <row r="369" spans="2:11" ht="12.75">
      <c r="B369" s="31"/>
      <c r="C369" s="31"/>
      <c r="D369" s="31"/>
      <c r="E369" s="31"/>
      <c r="F369" s="31"/>
      <c r="G369" s="31"/>
      <c r="H369" s="31"/>
      <c r="I369" s="31"/>
      <c r="J369" s="31"/>
      <c r="K369" s="31"/>
    </row>
    <row r="370" spans="2:11" ht="12.75">
      <c r="B370" s="31"/>
      <c r="C370" s="31"/>
      <c r="D370" s="31"/>
      <c r="E370" s="31"/>
      <c r="F370" s="31"/>
      <c r="G370" s="31"/>
      <c r="H370" s="31"/>
      <c r="I370" s="31"/>
      <c r="J370" s="31"/>
      <c r="K370" s="31"/>
    </row>
    <row r="371" spans="2:11" ht="12.75">
      <c r="B371" s="31"/>
      <c r="C371" s="31"/>
      <c r="D371" s="31"/>
      <c r="E371" s="31"/>
      <c r="F371" s="31"/>
      <c r="G371" s="31"/>
      <c r="H371" s="31"/>
      <c r="I371" s="31"/>
      <c r="J371" s="31"/>
      <c r="K371" s="31"/>
    </row>
    <row r="372" spans="2:11" ht="12.75">
      <c r="B372" s="31"/>
      <c r="C372" s="31"/>
      <c r="D372" s="31"/>
      <c r="E372" s="31"/>
      <c r="F372" s="31"/>
      <c r="G372" s="31"/>
      <c r="H372" s="31"/>
      <c r="I372" s="31"/>
      <c r="J372" s="31"/>
      <c r="K372" s="31"/>
    </row>
    <row r="373" spans="2:11" ht="12.75">
      <c r="B373" s="31"/>
      <c r="C373" s="31"/>
      <c r="D373" s="31"/>
      <c r="E373" s="31"/>
      <c r="F373" s="31"/>
      <c r="G373" s="31"/>
      <c r="H373" s="31"/>
      <c r="I373" s="31"/>
      <c r="J373" s="31"/>
      <c r="K373" s="31"/>
    </row>
    <row r="374" spans="2:11" ht="12.75">
      <c r="B374" s="31"/>
      <c r="C374" s="31"/>
      <c r="D374" s="31"/>
      <c r="E374" s="31"/>
      <c r="F374" s="31"/>
      <c r="G374" s="31"/>
      <c r="H374" s="31"/>
      <c r="I374" s="31"/>
      <c r="J374" s="31"/>
      <c r="K374" s="31"/>
    </row>
    <row r="375" spans="2:11" ht="12.75">
      <c r="B375" s="31"/>
      <c r="C375" s="31"/>
      <c r="D375" s="31"/>
      <c r="E375" s="31"/>
      <c r="F375" s="31"/>
      <c r="G375" s="31"/>
      <c r="H375" s="31"/>
      <c r="I375" s="31"/>
      <c r="J375" s="31"/>
      <c r="K375" s="31"/>
    </row>
    <row r="376" spans="2:11" ht="12.75">
      <c r="B376" s="31"/>
      <c r="C376" s="31"/>
      <c r="D376" s="31"/>
      <c r="E376" s="31"/>
      <c r="F376" s="31"/>
      <c r="G376" s="31"/>
      <c r="H376" s="31"/>
      <c r="I376" s="31"/>
      <c r="J376" s="31"/>
      <c r="K376" s="31"/>
    </row>
    <row r="377" spans="2:11" ht="12.75">
      <c r="B377" s="31"/>
      <c r="C377" s="31"/>
      <c r="D377" s="31"/>
      <c r="E377" s="31"/>
      <c r="F377" s="31"/>
      <c r="G377" s="31"/>
      <c r="H377" s="31"/>
      <c r="I377" s="31"/>
      <c r="J377" s="31"/>
      <c r="K377" s="31"/>
    </row>
    <row r="378" spans="2:11" ht="12.75">
      <c r="B378" s="31"/>
      <c r="C378" s="31"/>
      <c r="D378" s="31"/>
      <c r="E378" s="31"/>
      <c r="F378" s="31"/>
      <c r="G378" s="31"/>
      <c r="H378" s="31"/>
      <c r="I378" s="31"/>
      <c r="J378" s="31"/>
      <c r="K378" s="31"/>
    </row>
    <row r="379" spans="2:11" ht="12.75">
      <c r="B379" s="31"/>
      <c r="C379" s="31"/>
      <c r="D379" s="31"/>
      <c r="E379" s="31"/>
      <c r="F379" s="31"/>
      <c r="G379" s="31"/>
      <c r="H379" s="31"/>
      <c r="I379" s="31"/>
      <c r="J379" s="31"/>
      <c r="K379" s="31"/>
    </row>
    <row r="380" spans="2:11" ht="12.75">
      <c r="B380" s="31"/>
      <c r="C380" s="31"/>
      <c r="D380" s="31"/>
      <c r="E380" s="31"/>
      <c r="F380" s="31"/>
      <c r="G380" s="31"/>
      <c r="H380" s="31"/>
      <c r="I380" s="31"/>
      <c r="J380" s="31"/>
      <c r="K380" s="31"/>
    </row>
    <row r="381" spans="2:11" ht="12.75">
      <c r="B381" s="31"/>
      <c r="C381" s="31"/>
      <c r="D381" s="31"/>
      <c r="E381" s="31"/>
      <c r="F381" s="31"/>
      <c r="G381" s="31"/>
      <c r="H381" s="31"/>
      <c r="I381" s="31"/>
      <c r="J381" s="31"/>
      <c r="K381" s="31"/>
    </row>
    <row r="382" spans="2:11" ht="12.75">
      <c r="B382" s="31"/>
      <c r="C382" s="31"/>
      <c r="D382" s="31"/>
      <c r="E382" s="31"/>
      <c r="F382" s="31"/>
      <c r="G382" s="31"/>
      <c r="H382" s="31"/>
      <c r="I382" s="31"/>
      <c r="J382" s="31"/>
      <c r="K382" s="31"/>
    </row>
    <row r="383" spans="2:11" ht="12.75">
      <c r="B383" s="31"/>
      <c r="C383" s="31"/>
      <c r="D383" s="31"/>
      <c r="E383" s="31"/>
      <c r="F383" s="31"/>
      <c r="G383" s="31"/>
      <c r="H383" s="31"/>
      <c r="I383" s="31"/>
      <c r="J383" s="31"/>
      <c r="K383" s="31"/>
    </row>
    <row r="384" spans="2:11" ht="12.75">
      <c r="B384" s="31"/>
      <c r="C384" s="31"/>
      <c r="D384" s="31"/>
      <c r="E384" s="31"/>
      <c r="F384" s="31"/>
      <c r="G384" s="31"/>
      <c r="H384" s="31"/>
      <c r="I384" s="31"/>
      <c r="J384" s="31"/>
      <c r="K384" s="31"/>
    </row>
    <row r="385" spans="2:11" ht="12.75">
      <c r="B385" s="31"/>
      <c r="C385" s="31"/>
      <c r="D385" s="31"/>
      <c r="E385" s="31"/>
      <c r="F385" s="31"/>
      <c r="G385" s="31"/>
      <c r="H385" s="31"/>
      <c r="I385" s="31"/>
      <c r="J385" s="31"/>
      <c r="K385" s="31"/>
    </row>
    <row r="386" spans="2:11" ht="12.75">
      <c r="B386" s="31"/>
      <c r="C386" s="31"/>
      <c r="D386" s="31"/>
      <c r="E386" s="31"/>
      <c r="F386" s="31"/>
      <c r="G386" s="31"/>
      <c r="H386" s="31"/>
      <c r="I386" s="31"/>
      <c r="J386" s="31"/>
      <c r="K386" s="31"/>
    </row>
    <row r="387" spans="2:11" ht="12.75">
      <c r="B387" s="31"/>
      <c r="C387" s="31"/>
      <c r="D387" s="31"/>
      <c r="E387" s="31"/>
      <c r="F387" s="31"/>
      <c r="G387" s="31"/>
      <c r="H387" s="31"/>
      <c r="I387" s="31"/>
      <c r="J387" s="31"/>
      <c r="K387" s="31"/>
    </row>
    <row r="388" spans="2:11" ht="12.75">
      <c r="B388" s="31"/>
      <c r="C388" s="31"/>
      <c r="D388" s="31"/>
      <c r="E388" s="31"/>
      <c r="F388" s="31"/>
      <c r="G388" s="31"/>
      <c r="H388" s="31"/>
      <c r="I388" s="31"/>
      <c r="J388" s="31"/>
      <c r="K388" s="31"/>
    </row>
    <row r="389" spans="2:11" ht="12.75">
      <c r="B389" s="31"/>
      <c r="C389" s="31"/>
      <c r="D389" s="31"/>
      <c r="E389" s="31"/>
      <c r="F389" s="31"/>
      <c r="G389" s="31"/>
      <c r="H389" s="31"/>
      <c r="I389" s="31"/>
      <c r="J389" s="31"/>
      <c r="K389" s="31"/>
    </row>
    <row r="390" spans="2:11" ht="12.75">
      <c r="B390" s="31"/>
      <c r="C390" s="31"/>
      <c r="D390" s="31"/>
      <c r="E390" s="31"/>
      <c r="F390" s="31"/>
      <c r="G390" s="31"/>
      <c r="H390" s="31"/>
      <c r="I390" s="31"/>
      <c r="J390" s="31"/>
      <c r="K390" s="31"/>
    </row>
    <row r="391" spans="2:11" ht="12.75">
      <c r="B391" s="31"/>
      <c r="C391" s="31"/>
      <c r="D391" s="31"/>
      <c r="E391" s="31"/>
      <c r="F391" s="31"/>
      <c r="G391" s="31"/>
      <c r="H391" s="31"/>
      <c r="I391" s="31"/>
      <c r="J391" s="31"/>
      <c r="K391" s="31"/>
    </row>
    <row r="392" spans="2:11" ht="12.75">
      <c r="B392" s="31"/>
      <c r="C392" s="31"/>
      <c r="D392" s="31"/>
      <c r="E392" s="31"/>
      <c r="F392" s="31"/>
      <c r="G392" s="31"/>
      <c r="H392" s="31"/>
      <c r="I392" s="31"/>
      <c r="J392" s="31"/>
      <c r="K392" s="31"/>
    </row>
    <row r="393" spans="2:11" ht="12.75">
      <c r="B393" s="31"/>
      <c r="C393" s="31"/>
      <c r="D393" s="31"/>
      <c r="E393" s="31"/>
      <c r="F393" s="31"/>
      <c r="G393" s="31"/>
      <c r="H393" s="31"/>
      <c r="I393" s="31"/>
      <c r="J393" s="31"/>
      <c r="K393" s="31"/>
    </row>
    <row r="394" spans="2:11" ht="12.75">
      <c r="B394" s="31"/>
      <c r="C394" s="31"/>
      <c r="D394" s="31"/>
      <c r="E394" s="31"/>
      <c r="F394" s="31"/>
      <c r="G394" s="31"/>
      <c r="H394" s="31"/>
      <c r="I394" s="31"/>
      <c r="J394" s="31"/>
      <c r="K394" s="31"/>
    </row>
    <row r="395" spans="2:11" ht="12.75">
      <c r="B395" s="31"/>
      <c r="C395" s="31"/>
      <c r="D395" s="31"/>
      <c r="E395" s="31"/>
      <c r="F395" s="31"/>
      <c r="G395" s="31"/>
      <c r="H395" s="31"/>
      <c r="I395" s="31"/>
      <c r="J395" s="31"/>
      <c r="K395" s="31"/>
    </row>
    <row r="396" spans="2:11" ht="12.75">
      <c r="B396" s="31"/>
      <c r="C396" s="31"/>
      <c r="D396" s="31"/>
      <c r="E396" s="31"/>
      <c r="F396" s="31"/>
      <c r="G396" s="31"/>
      <c r="H396" s="31"/>
      <c r="I396" s="31"/>
      <c r="J396" s="31"/>
      <c r="K396" s="31"/>
    </row>
    <row r="397" spans="2:11" ht="12.75">
      <c r="B397" s="31"/>
      <c r="C397" s="31"/>
      <c r="D397" s="31"/>
      <c r="E397" s="31"/>
      <c r="F397" s="31"/>
      <c r="G397" s="31"/>
      <c r="H397" s="31"/>
      <c r="I397" s="31"/>
      <c r="J397" s="31"/>
      <c r="K397" s="31"/>
    </row>
    <row r="398" spans="2:11" ht="12.75">
      <c r="B398" s="31"/>
      <c r="C398" s="31"/>
      <c r="D398" s="31"/>
      <c r="E398" s="31"/>
      <c r="F398" s="31"/>
      <c r="G398" s="31"/>
      <c r="H398" s="31"/>
      <c r="I398" s="31"/>
      <c r="J398" s="31"/>
      <c r="K398" s="31"/>
    </row>
    <row r="399" spans="2:11" ht="12.75">
      <c r="B399" s="31"/>
      <c r="C399" s="31"/>
      <c r="D399" s="31"/>
      <c r="E399" s="31"/>
      <c r="F399" s="31"/>
      <c r="G399" s="31"/>
      <c r="H399" s="31"/>
      <c r="I399" s="31"/>
      <c r="J399" s="31"/>
      <c r="K399" s="31"/>
    </row>
    <row r="400" spans="2:11" ht="12.75">
      <c r="B400" s="31"/>
      <c r="C400" s="31"/>
      <c r="D400" s="31"/>
      <c r="E400" s="31"/>
      <c r="F400" s="31"/>
      <c r="G400" s="31"/>
      <c r="H400" s="31"/>
      <c r="I400" s="31"/>
      <c r="J400" s="31"/>
      <c r="K400" s="31"/>
    </row>
    <row r="401" spans="2:11" ht="12.75">
      <c r="B401" s="31"/>
      <c r="C401" s="31"/>
      <c r="D401" s="31"/>
      <c r="E401" s="31"/>
      <c r="F401" s="31"/>
      <c r="G401" s="31"/>
      <c r="H401" s="31"/>
      <c r="I401" s="31"/>
      <c r="J401" s="31"/>
      <c r="K401" s="31"/>
    </row>
    <row r="402" spans="2:11" ht="12.75">
      <c r="B402" s="31"/>
      <c r="C402" s="31"/>
      <c r="D402" s="31"/>
      <c r="E402" s="31"/>
      <c r="F402" s="31"/>
      <c r="G402" s="31"/>
      <c r="H402" s="31"/>
      <c r="I402" s="31"/>
      <c r="J402" s="31"/>
      <c r="K402" s="31"/>
    </row>
    <row r="403" spans="2:11" ht="12.75">
      <c r="B403" s="31"/>
      <c r="C403" s="31"/>
      <c r="D403" s="31"/>
      <c r="E403" s="31"/>
      <c r="F403" s="31"/>
      <c r="G403" s="31"/>
      <c r="H403" s="31"/>
      <c r="I403" s="31"/>
      <c r="J403" s="31"/>
      <c r="K403" s="31"/>
    </row>
    <row r="404" spans="2:11" ht="12.75">
      <c r="B404" s="31"/>
      <c r="C404" s="31"/>
      <c r="D404" s="31"/>
      <c r="E404" s="31"/>
      <c r="F404" s="31"/>
      <c r="G404" s="31"/>
      <c r="H404" s="31"/>
      <c r="I404" s="31"/>
      <c r="J404" s="31"/>
      <c r="K404" s="31"/>
    </row>
    <row r="405" spans="2:11" ht="12.75">
      <c r="B405" s="31"/>
      <c r="C405" s="31"/>
      <c r="D405" s="31"/>
      <c r="E405" s="31"/>
      <c r="F405" s="31"/>
      <c r="G405" s="31"/>
      <c r="H405" s="31"/>
      <c r="I405" s="31"/>
      <c r="J405" s="31"/>
      <c r="K405" s="31"/>
    </row>
    <row r="406" spans="2:11" ht="12.75">
      <c r="B406" s="31"/>
      <c r="C406" s="31"/>
      <c r="D406" s="31"/>
      <c r="E406" s="31"/>
      <c r="F406" s="31"/>
      <c r="G406" s="31"/>
      <c r="H406" s="31"/>
      <c r="I406" s="31"/>
      <c r="J406" s="31"/>
      <c r="K406" s="31"/>
    </row>
    <row r="407" spans="2:11" ht="12.75">
      <c r="B407" s="31"/>
      <c r="C407" s="31"/>
      <c r="D407" s="31"/>
      <c r="E407" s="31"/>
      <c r="F407" s="31"/>
      <c r="G407" s="31"/>
      <c r="H407" s="31"/>
      <c r="I407" s="31"/>
      <c r="J407" s="31"/>
      <c r="K407" s="31"/>
    </row>
    <row r="408" spans="2:11" ht="12.75">
      <c r="B408" s="31"/>
      <c r="C408" s="31"/>
      <c r="D408" s="31"/>
      <c r="E408" s="31"/>
      <c r="F408" s="31"/>
      <c r="G408" s="31"/>
      <c r="H408" s="31"/>
      <c r="I408" s="31"/>
      <c r="J408" s="31"/>
      <c r="K408" s="31"/>
    </row>
    <row r="409" spans="2:11" ht="12.75">
      <c r="B409" s="31"/>
      <c r="C409" s="31"/>
      <c r="D409" s="31"/>
      <c r="E409" s="31"/>
      <c r="F409" s="31"/>
      <c r="G409" s="31"/>
      <c r="H409" s="31"/>
      <c r="I409" s="31"/>
      <c r="J409" s="31"/>
      <c r="K409" s="31"/>
    </row>
    <row r="410" spans="2:11" ht="12.75">
      <c r="B410" s="31"/>
      <c r="C410" s="31"/>
      <c r="D410" s="31"/>
      <c r="E410" s="31"/>
      <c r="F410" s="31"/>
      <c r="G410" s="31"/>
      <c r="H410" s="31"/>
      <c r="I410" s="31"/>
      <c r="J410" s="31"/>
      <c r="K410" s="31"/>
    </row>
    <row r="411" spans="2:11" ht="12.75">
      <c r="B411" s="31"/>
      <c r="C411" s="31"/>
      <c r="D411" s="31"/>
      <c r="E411" s="31"/>
      <c r="F411" s="31"/>
      <c r="G411" s="31"/>
      <c r="H411" s="31"/>
      <c r="I411" s="31"/>
      <c r="J411" s="31"/>
      <c r="K411" s="31"/>
    </row>
    <row r="412" spans="2:11" ht="12.75">
      <c r="B412" s="31"/>
      <c r="C412" s="31"/>
      <c r="D412" s="31"/>
      <c r="E412" s="31"/>
      <c r="F412" s="31"/>
      <c r="G412" s="31"/>
      <c r="H412" s="31"/>
      <c r="I412" s="31"/>
      <c r="J412" s="31"/>
      <c r="K412" s="31"/>
    </row>
    <row r="413" spans="2:11" ht="12.75">
      <c r="B413" s="31"/>
      <c r="C413" s="31"/>
      <c r="D413" s="31"/>
      <c r="E413" s="31"/>
      <c r="F413" s="31"/>
      <c r="G413" s="31"/>
      <c r="H413" s="31"/>
      <c r="I413" s="31"/>
      <c r="J413" s="31"/>
      <c r="K413" s="31"/>
    </row>
    <row r="414" spans="2:11" ht="12.75">
      <c r="B414" s="31"/>
      <c r="C414" s="31"/>
      <c r="D414" s="31"/>
      <c r="E414" s="31"/>
      <c r="F414" s="31"/>
      <c r="G414" s="31"/>
      <c r="H414" s="31"/>
      <c r="I414" s="31"/>
      <c r="J414" s="31"/>
      <c r="K414" s="31"/>
    </row>
    <row r="415" spans="2:11" ht="12.75">
      <c r="B415" s="31"/>
      <c r="C415" s="31"/>
      <c r="D415" s="31"/>
      <c r="E415" s="31"/>
      <c r="F415" s="31"/>
      <c r="G415" s="31"/>
      <c r="H415" s="31"/>
      <c r="I415" s="31"/>
      <c r="J415" s="31"/>
      <c r="K415" s="31"/>
    </row>
    <row r="416" spans="2:11" ht="12.75">
      <c r="B416" s="31"/>
      <c r="C416" s="31"/>
      <c r="D416" s="31"/>
      <c r="E416" s="31"/>
      <c r="F416" s="31"/>
      <c r="G416" s="31"/>
      <c r="H416" s="31"/>
      <c r="I416" s="31"/>
      <c r="J416" s="31"/>
      <c r="K416" s="31"/>
    </row>
    <row r="417" spans="2:11" ht="12.75">
      <c r="B417" s="31"/>
      <c r="C417" s="31"/>
      <c r="D417" s="31"/>
      <c r="E417" s="31"/>
      <c r="F417" s="31"/>
      <c r="G417" s="31"/>
      <c r="H417" s="31"/>
      <c r="I417" s="31"/>
      <c r="J417" s="31"/>
      <c r="K417" s="31"/>
    </row>
    <row r="418" spans="2:11" ht="12.75">
      <c r="B418" s="31"/>
      <c r="C418" s="31"/>
      <c r="D418" s="31"/>
      <c r="E418" s="31"/>
      <c r="F418" s="31"/>
      <c r="G418" s="31"/>
      <c r="H418" s="31"/>
      <c r="I418" s="31"/>
      <c r="J418" s="31"/>
      <c r="K418" s="31"/>
    </row>
    <row r="419" spans="2:11" ht="12.75">
      <c r="B419" s="31"/>
      <c r="C419" s="31"/>
      <c r="D419" s="31"/>
      <c r="E419" s="31"/>
      <c r="F419" s="31"/>
      <c r="G419" s="31"/>
      <c r="H419" s="31"/>
      <c r="I419" s="31"/>
      <c r="J419" s="31"/>
      <c r="K419" s="31"/>
    </row>
    <row r="420" spans="2:11" ht="12.75">
      <c r="B420" s="31"/>
      <c r="C420" s="31"/>
      <c r="D420" s="31"/>
      <c r="E420" s="31"/>
      <c r="F420" s="31"/>
      <c r="G420" s="31"/>
      <c r="H420" s="31"/>
      <c r="I420" s="31"/>
      <c r="J420" s="31"/>
      <c r="K420" s="31"/>
    </row>
    <row r="421" spans="2:11" ht="12.75">
      <c r="B421" s="31"/>
      <c r="C421" s="31"/>
      <c r="D421" s="31"/>
      <c r="E421" s="31"/>
      <c r="F421" s="31"/>
      <c r="G421" s="31"/>
      <c r="H421" s="31"/>
      <c r="I421" s="31"/>
      <c r="J421" s="31"/>
      <c r="K421" s="31"/>
    </row>
    <row r="422" spans="2:11" ht="12.75">
      <c r="B422" s="31"/>
      <c r="C422" s="31"/>
      <c r="D422" s="31"/>
      <c r="E422" s="31"/>
      <c r="F422" s="31"/>
      <c r="G422" s="31"/>
      <c r="H422" s="31"/>
      <c r="I422" s="31"/>
      <c r="J422" s="31"/>
      <c r="K422" s="31"/>
    </row>
    <row r="423" spans="2:11" ht="12.75">
      <c r="B423" s="31"/>
      <c r="C423" s="31"/>
      <c r="D423" s="31"/>
      <c r="E423" s="31"/>
      <c r="F423" s="31"/>
      <c r="G423" s="31"/>
      <c r="H423" s="31"/>
      <c r="I423" s="31"/>
      <c r="J423" s="31"/>
      <c r="K423" s="31"/>
    </row>
    <row r="424" spans="2:11" ht="12.75">
      <c r="B424" s="31"/>
      <c r="C424" s="31"/>
      <c r="D424" s="31"/>
      <c r="E424" s="31"/>
      <c r="F424" s="31"/>
      <c r="G424" s="31"/>
      <c r="H424" s="31"/>
      <c r="I424" s="31"/>
      <c r="J424" s="31"/>
      <c r="K424" s="31"/>
    </row>
    <row r="425" spans="2:11" ht="12.75">
      <c r="B425" s="31"/>
      <c r="C425" s="31"/>
      <c r="D425" s="31"/>
      <c r="E425" s="31"/>
      <c r="F425" s="31"/>
      <c r="G425" s="31"/>
      <c r="H425" s="31"/>
      <c r="I425" s="31"/>
      <c r="J425" s="31"/>
      <c r="K425" s="31"/>
    </row>
    <row r="426" spans="2:11" ht="12.75">
      <c r="B426" s="31"/>
      <c r="C426" s="31"/>
      <c r="D426" s="31"/>
      <c r="E426" s="31"/>
      <c r="F426" s="31"/>
      <c r="G426" s="31"/>
      <c r="H426" s="31"/>
      <c r="I426" s="31"/>
      <c r="J426" s="31"/>
      <c r="K426" s="31"/>
    </row>
    <row r="427" spans="2:11" ht="12.75">
      <c r="B427" s="31"/>
      <c r="C427" s="31"/>
      <c r="D427" s="31"/>
      <c r="E427" s="31"/>
      <c r="F427" s="31"/>
      <c r="G427" s="31"/>
      <c r="H427" s="31"/>
      <c r="I427" s="31"/>
      <c r="J427" s="31"/>
      <c r="K427" s="31"/>
    </row>
    <row r="428" spans="2:11" ht="12.75">
      <c r="B428" s="31"/>
      <c r="C428" s="31"/>
      <c r="D428" s="31"/>
      <c r="E428" s="31"/>
      <c r="F428" s="31"/>
      <c r="G428" s="31"/>
      <c r="H428" s="31"/>
      <c r="I428" s="31"/>
      <c r="J428" s="31"/>
      <c r="K428" s="31"/>
    </row>
    <row r="429" spans="2:11" ht="12.75">
      <c r="B429" s="31"/>
      <c r="C429" s="31"/>
      <c r="D429" s="31"/>
      <c r="E429" s="31"/>
      <c r="F429" s="31"/>
      <c r="G429" s="31"/>
      <c r="H429" s="31"/>
      <c r="I429" s="31"/>
      <c r="J429" s="31"/>
      <c r="K429" s="31"/>
    </row>
    <row r="430" spans="2:11" ht="12.75">
      <c r="B430" s="31"/>
      <c r="C430" s="31"/>
      <c r="D430" s="31"/>
      <c r="E430" s="31"/>
      <c r="F430" s="31"/>
      <c r="G430" s="31"/>
      <c r="H430" s="31"/>
      <c r="I430" s="31"/>
      <c r="J430" s="31"/>
      <c r="K430" s="31"/>
    </row>
    <row r="431" spans="2:11" ht="12.75">
      <c r="B431" s="31"/>
      <c r="C431" s="31"/>
      <c r="D431" s="31"/>
      <c r="E431" s="31"/>
      <c r="F431" s="31"/>
      <c r="G431" s="31"/>
      <c r="H431" s="31"/>
      <c r="I431" s="31"/>
      <c r="J431" s="31"/>
      <c r="K431" s="31"/>
    </row>
    <row r="432" spans="2:11" ht="12.75">
      <c r="B432" s="31"/>
      <c r="C432" s="31"/>
      <c r="D432" s="31"/>
      <c r="E432" s="31"/>
      <c r="F432" s="31"/>
      <c r="G432" s="31"/>
      <c r="H432" s="31"/>
      <c r="I432" s="31"/>
      <c r="J432" s="31"/>
      <c r="K432" s="31"/>
    </row>
    <row r="433" spans="2:11" ht="12.75">
      <c r="B433" s="31"/>
      <c r="C433" s="31"/>
      <c r="D433" s="31"/>
      <c r="E433" s="31"/>
      <c r="F433" s="31"/>
      <c r="G433" s="31"/>
      <c r="H433" s="31"/>
      <c r="I433" s="31"/>
      <c r="J433" s="31"/>
      <c r="K433" s="31"/>
    </row>
    <row r="434" spans="2:11" ht="12.75">
      <c r="B434" s="31"/>
      <c r="C434" s="31"/>
      <c r="D434" s="31"/>
      <c r="E434" s="31"/>
      <c r="F434" s="31"/>
      <c r="G434" s="31"/>
      <c r="H434" s="31"/>
      <c r="I434" s="31"/>
      <c r="J434" s="31"/>
      <c r="K434" s="31"/>
    </row>
    <row r="435" spans="2:11" ht="12.75">
      <c r="B435" s="31"/>
      <c r="C435" s="31"/>
      <c r="D435" s="31"/>
      <c r="E435" s="31"/>
      <c r="F435" s="31"/>
      <c r="G435" s="31"/>
      <c r="H435" s="31"/>
      <c r="I435" s="31"/>
      <c r="J435" s="31"/>
      <c r="K435" s="31"/>
    </row>
    <row r="436" spans="2:11" ht="12.75">
      <c r="B436" s="31"/>
      <c r="C436" s="31"/>
      <c r="D436" s="31"/>
      <c r="E436" s="31"/>
      <c r="F436" s="31"/>
      <c r="G436" s="31"/>
      <c r="H436" s="31"/>
      <c r="I436" s="31"/>
      <c r="J436" s="31"/>
      <c r="K436" s="31"/>
    </row>
    <row r="437" spans="2:11" ht="12.75">
      <c r="B437" s="31"/>
      <c r="C437" s="31"/>
      <c r="D437" s="31"/>
      <c r="E437" s="31"/>
      <c r="F437" s="31"/>
      <c r="G437" s="31"/>
      <c r="H437" s="31"/>
      <c r="I437" s="31"/>
      <c r="J437" s="31"/>
      <c r="K437" s="31"/>
    </row>
    <row r="438" spans="2:11" ht="12.75">
      <c r="B438" s="31"/>
      <c r="C438" s="31"/>
      <c r="D438" s="31"/>
      <c r="E438" s="31"/>
      <c r="F438" s="31"/>
      <c r="G438" s="31"/>
      <c r="H438" s="31"/>
      <c r="I438" s="31"/>
      <c r="J438" s="31"/>
      <c r="K438" s="31"/>
    </row>
    <row r="439" spans="2:11" ht="12.75">
      <c r="B439" s="31"/>
      <c r="C439" s="31"/>
      <c r="D439" s="31"/>
      <c r="E439" s="31"/>
      <c r="F439" s="31"/>
      <c r="G439" s="31"/>
      <c r="H439" s="31"/>
      <c r="I439" s="31"/>
      <c r="J439" s="31"/>
      <c r="K439" s="31"/>
    </row>
    <row r="440" spans="2:11" ht="12.75">
      <c r="B440" s="31"/>
      <c r="C440" s="31"/>
      <c r="D440" s="31"/>
      <c r="E440" s="31"/>
      <c r="F440" s="31"/>
      <c r="G440" s="31"/>
      <c r="H440" s="31"/>
      <c r="I440" s="31"/>
      <c r="J440" s="31"/>
      <c r="K440" s="31"/>
    </row>
    <row r="441" spans="2:11" ht="12.75">
      <c r="B441" s="31"/>
      <c r="C441" s="31"/>
      <c r="D441" s="31"/>
      <c r="E441" s="31"/>
      <c r="F441" s="31"/>
      <c r="G441" s="31"/>
      <c r="H441" s="31"/>
      <c r="I441" s="31"/>
      <c r="J441" s="31"/>
      <c r="K441" s="31"/>
    </row>
    <row r="442" spans="2:11" ht="12.75">
      <c r="B442" s="31"/>
      <c r="C442" s="31"/>
      <c r="D442" s="31"/>
      <c r="E442" s="31"/>
      <c r="F442" s="31"/>
      <c r="G442" s="31"/>
      <c r="H442" s="31"/>
      <c r="I442" s="31"/>
      <c r="J442" s="31"/>
      <c r="K442" s="31"/>
    </row>
    <row r="443" spans="2:11" ht="12.75">
      <c r="B443" s="31"/>
      <c r="C443" s="31"/>
      <c r="D443" s="31"/>
      <c r="E443" s="31"/>
      <c r="F443" s="31"/>
      <c r="G443" s="31"/>
      <c r="H443" s="31"/>
      <c r="I443" s="31"/>
      <c r="J443" s="31"/>
      <c r="K443" s="31"/>
    </row>
    <row r="444" spans="2:11" ht="12.75">
      <c r="B444" s="31"/>
      <c r="C444" s="31"/>
      <c r="D444" s="31"/>
      <c r="E444" s="31"/>
      <c r="F444" s="31"/>
      <c r="G444" s="31"/>
      <c r="H444" s="31"/>
      <c r="I444" s="31"/>
      <c r="J444" s="31"/>
      <c r="K444" s="31"/>
    </row>
    <row r="445" spans="2:11" ht="12.75">
      <c r="B445" s="31"/>
      <c r="C445" s="31"/>
      <c r="D445" s="31"/>
      <c r="E445" s="31"/>
      <c r="F445" s="31"/>
      <c r="G445" s="31"/>
      <c r="H445" s="31"/>
      <c r="I445" s="31"/>
      <c r="J445" s="31"/>
      <c r="K445" s="31"/>
    </row>
    <row r="446" spans="2:11" ht="12.75">
      <c r="B446" s="31"/>
      <c r="C446" s="31"/>
      <c r="D446" s="31"/>
      <c r="E446" s="31"/>
      <c r="F446" s="31"/>
      <c r="G446" s="31"/>
      <c r="H446" s="31"/>
      <c r="I446" s="31"/>
      <c r="J446" s="31"/>
      <c r="K446" s="31"/>
    </row>
    <row r="447" spans="2:11" ht="12.75">
      <c r="B447" s="31"/>
      <c r="C447" s="31"/>
      <c r="D447" s="31"/>
      <c r="E447" s="31"/>
      <c r="F447" s="31"/>
      <c r="G447" s="31"/>
      <c r="H447" s="31"/>
      <c r="I447" s="31"/>
      <c r="J447" s="31"/>
      <c r="K447" s="31"/>
    </row>
    <row r="448" spans="2:11" ht="12.75">
      <c r="B448" s="31"/>
      <c r="C448" s="31"/>
      <c r="D448" s="31"/>
      <c r="E448" s="31"/>
      <c r="F448" s="31"/>
      <c r="G448" s="31"/>
      <c r="H448" s="31"/>
      <c r="I448" s="31"/>
      <c r="J448" s="31"/>
      <c r="K448" s="31"/>
    </row>
    <row r="449" spans="2:11" ht="12.75">
      <c r="B449" s="31"/>
      <c r="C449" s="31"/>
      <c r="D449" s="31"/>
      <c r="E449" s="31"/>
      <c r="F449" s="31"/>
      <c r="G449" s="31"/>
      <c r="H449" s="31"/>
      <c r="I449" s="31"/>
      <c r="J449" s="31"/>
      <c r="K449" s="31"/>
    </row>
    <row r="450" spans="2:11" ht="12.75">
      <c r="B450" s="31"/>
      <c r="C450" s="31"/>
      <c r="D450" s="31"/>
      <c r="E450" s="31"/>
      <c r="F450" s="31"/>
      <c r="G450" s="31"/>
      <c r="H450" s="31"/>
      <c r="I450" s="31"/>
      <c r="J450" s="31"/>
      <c r="K450" s="31"/>
    </row>
  </sheetData>
  <sheetProtection/>
  <mergeCells count="12">
    <mergeCell ref="L17:W17"/>
    <mergeCell ref="L29:W29"/>
    <mergeCell ref="X29:Z29"/>
    <mergeCell ref="L42:W42"/>
    <mergeCell ref="X42:Z42"/>
    <mergeCell ref="X17:Z17"/>
    <mergeCell ref="B42:K42"/>
    <mergeCell ref="F6:G6"/>
    <mergeCell ref="B6:C6"/>
    <mergeCell ref="D6:E6"/>
    <mergeCell ref="B17:K17"/>
    <mergeCell ref="B29:K29"/>
  </mergeCells>
  <printOptions/>
  <pageMargins left="0.75" right="0.75" top="1" bottom="1" header="0.5" footer="0.5"/>
  <pageSetup fitToHeight="2" horizontalDpi="600" verticalDpi="600" orientation="landscape" scale="2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27"/>
  <sheetViews>
    <sheetView view="pageBreakPreview" zoomScale="60" zoomScaleNormal="80" zoomScalePageLayoutView="0" workbookViewId="0" topLeftCell="A1">
      <selection activeCell="F25" sqref="F25"/>
    </sheetView>
  </sheetViews>
  <sheetFormatPr defaultColWidth="21.28125" defaultRowHeight="15"/>
  <cols>
    <col min="1" max="1" width="34.421875" style="30" customWidth="1"/>
    <col min="2" max="2" width="13.57421875" style="30" customWidth="1"/>
    <col min="3" max="3" width="18.00390625" style="30" bestFit="1" customWidth="1"/>
    <col min="4" max="4" width="13.8515625" style="30" customWidth="1"/>
    <col min="5" max="5" width="18.140625" style="30" bestFit="1" customWidth="1"/>
    <col min="6" max="6" width="19.28125" style="30" bestFit="1" customWidth="1"/>
    <col min="7" max="7" width="22.421875" style="30" bestFit="1" customWidth="1"/>
    <col min="8" max="8" width="20.57421875" style="30" bestFit="1" customWidth="1"/>
    <col min="9" max="9" width="23.140625" style="30" bestFit="1" customWidth="1"/>
    <col min="10" max="10" width="19.28125" style="30" bestFit="1" customWidth="1"/>
    <col min="11" max="11" width="15.28125" style="30" customWidth="1"/>
    <col min="12" max="14" width="13.421875" style="30" bestFit="1" customWidth="1"/>
    <col min="15" max="255" width="9.140625" style="30" customWidth="1"/>
    <col min="256" max="16384" width="21.28125" style="30" customWidth="1"/>
  </cols>
  <sheetData>
    <row r="1" spans="1:14" ht="21">
      <c r="A1" s="25" t="s">
        <v>61</v>
      </c>
      <c r="B1"/>
      <c r="C1"/>
      <c r="D1"/>
      <c r="E1"/>
      <c r="F1"/>
      <c r="G1"/>
      <c r="H1"/>
      <c r="I1"/>
      <c r="J1"/>
      <c r="K1"/>
      <c r="L1"/>
      <c r="M1"/>
      <c r="N1"/>
    </row>
    <row r="2" spans="1:14" ht="15">
      <c r="A2"/>
      <c r="B2"/>
      <c r="C2"/>
      <c r="D2"/>
      <c r="E2"/>
      <c r="F2"/>
      <c r="G2"/>
      <c r="H2"/>
      <c r="I2"/>
      <c r="J2"/>
      <c r="K2"/>
      <c r="L2"/>
      <c r="M2"/>
      <c r="N2"/>
    </row>
    <row r="3" spans="1:14" ht="15">
      <c r="A3" s="2" t="s">
        <v>40</v>
      </c>
      <c r="B3" s="34" t="s">
        <v>36</v>
      </c>
      <c r="C3"/>
      <c r="D3"/>
      <c r="E3"/>
      <c r="F3"/>
      <c r="G3"/>
      <c r="H3"/>
      <c r="I3"/>
      <c r="J3"/>
      <c r="K3"/>
      <c r="L3"/>
      <c r="M3"/>
      <c r="N3"/>
    </row>
    <row r="4" spans="1:14" ht="15">
      <c r="A4" s="2" t="s">
        <v>67</v>
      </c>
      <c r="B4" s="34" t="s">
        <v>37</v>
      </c>
      <c r="C4"/>
      <c r="D4"/>
      <c r="E4"/>
      <c r="F4"/>
      <c r="G4"/>
      <c r="H4"/>
      <c r="I4"/>
      <c r="J4"/>
      <c r="K4"/>
      <c r="L4"/>
      <c r="M4"/>
      <c r="N4"/>
    </row>
    <row r="5" spans="1:14" ht="15">
      <c r="A5" s="2"/>
      <c r="B5" s="54"/>
      <c r="C5"/>
      <c r="D5"/>
      <c r="E5"/>
      <c r="F5"/>
      <c r="G5"/>
      <c r="H5"/>
      <c r="I5"/>
      <c r="J5"/>
      <c r="K5"/>
      <c r="L5"/>
      <c r="M5"/>
      <c r="N5"/>
    </row>
    <row r="6" spans="1:16" ht="15">
      <c r="A6"/>
      <c r="B6" s="71" t="s">
        <v>107</v>
      </c>
      <c r="C6" s="71"/>
      <c r="D6" s="71"/>
      <c r="E6" s="71"/>
      <c r="F6" s="71" t="s">
        <v>108</v>
      </c>
      <c r="G6" s="71"/>
      <c r="H6" s="71"/>
      <c r="I6" s="71"/>
      <c r="J6"/>
      <c r="K6"/>
      <c r="L6"/>
      <c r="M6"/>
      <c r="N6"/>
      <c r="O6"/>
      <c r="P6"/>
    </row>
    <row r="7" spans="1:16" ht="15">
      <c r="A7" s="2"/>
      <c r="B7" s="68" t="s">
        <v>42</v>
      </c>
      <c r="C7" s="68"/>
      <c r="D7" s="68" t="s">
        <v>45</v>
      </c>
      <c r="E7" s="68"/>
      <c r="F7" s="68" t="s">
        <v>42</v>
      </c>
      <c r="G7" s="68"/>
      <c r="H7" s="68" t="s">
        <v>45</v>
      </c>
      <c r="I7" s="68"/>
      <c r="J7"/>
      <c r="K7"/>
      <c r="L7"/>
      <c r="M7"/>
      <c r="N7"/>
      <c r="O7"/>
      <c r="P7"/>
    </row>
    <row r="8" spans="1:16" ht="15">
      <c r="A8" s="2" t="s">
        <v>41</v>
      </c>
      <c r="B8" s="23" t="s">
        <v>43</v>
      </c>
      <c r="C8" s="23" t="s">
        <v>44</v>
      </c>
      <c r="D8" s="23" t="s">
        <v>43</v>
      </c>
      <c r="E8" s="23" t="s">
        <v>44</v>
      </c>
      <c r="F8" s="60" t="s">
        <v>43</v>
      </c>
      <c r="G8" s="60" t="s">
        <v>44</v>
      </c>
      <c r="H8" s="39" t="s">
        <v>43</v>
      </c>
      <c r="I8" s="39" t="s">
        <v>44</v>
      </c>
      <c r="J8"/>
      <c r="K8"/>
      <c r="L8"/>
      <c r="M8"/>
      <c r="N8"/>
      <c r="O8"/>
      <c r="P8"/>
    </row>
    <row r="9" spans="1:16" ht="15">
      <c r="A9" t="s">
        <v>46</v>
      </c>
      <c r="B9" s="8">
        <v>7.68</v>
      </c>
      <c r="C9" s="24">
        <v>0.009</v>
      </c>
      <c r="D9" s="8">
        <v>0</v>
      </c>
      <c r="E9" s="24">
        <f>'[9]7. 2002 Data &amp; 2004 PILs'!$B$48</f>
        <v>0.002505810371479081</v>
      </c>
      <c r="F9" s="24">
        <v>7.68</v>
      </c>
      <c r="G9" s="24">
        <v>0.0096</v>
      </c>
      <c r="H9" s="8">
        <f>D9</f>
        <v>0</v>
      </c>
      <c r="I9" s="62">
        <f>E9</f>
        <v>0.002505810371479081</v>
      </c>
      <c r="J9"/>
      <c r="K9"/>
      <c r="L9"/>
      <c r="M9"/>
      <c r="N9"/>
      <c r="O9"/>
      <c r="P9"/>
    </row>
    <row r="10" spans="1:16" ht="15">
      <c r="A10" t="s">
        <v>47</v>
      </c>
      <c r="B10" s="8">
        <v>7.78</v>
      </c>
      <c r="C10" s="24">
        <v>0.0172</v>
      </c>
      <c r="D10" s="8">
        <v>0</v>
      </c>
      <c r="E10" s="24">
        <f>'[9]7. 2002 Data &amp; 2004 PILs'!$B$66</f>
        <v>0.003005418794089805</v>
      </c>
      <c r="F10" s="24">
        <v>7.78</v>
      </c>
      <c r="G10" s="24">
        <v>0.0179</v>
      </c>
      <c r="H10" s="8">
        <f aca="true" t="shared" si="0" ref="H10:H15">D10</f>
        <v>0</v>
      </c>
      <c r="I10" s="62">
        <f aca="true" t="shared" si="1" ref="I10:I15">E10</f>
        <v>0.003005418794089805</v>
      </c>
      <c r="J10" t="s">
        <v>109</v>
      </c>
      <c r="K10"/>
      <c r="L10"/>
      <c r="M10"/>
      <c r="N10"/>
      <c r="O10"/>
      <c r="P10"/>
    </row>
    <row r="11" spans="1:16" ht="15">
      <c r="A11" t="str">
        <f>'App28 -PILS Rev Mar02 to Feb 04'!A10</f>
        <v>General Service &gt; 50 kW - Non-TOU</v>
      </c>
      <c r="B11" s="8">
        <v>47.79</v>
      </c>
      <c r="C11" s="24">
        <v>3.2726</v>
      </c>
      <c r="D11" s="8">
        <v>0</v>
      </c>
      <c r="E11" s="24">
        <f>'[9]7. 2002 Data &amp; 2004 PILs'!$B$84</f>
        <v>0.45161918506177967</v>
      </c>
      <c r="F11" s="24">
        <v>47.79</v>
      </c>
      <c r="G11" s="24">
        <v>3.4372</v>
      </c>
      <c r="H11" s="8">
        <f t="shared" si="0"/>
        <v>0</v>
      </c>
      <c r="I11" s="62">
        <f t="shared" si="1"/>
        <v>0.45161918506177967</v>
      </c>
      <c r="J11"/>
      <c r="K11"/>
      <c r="L11"/>
      <c r="M11"/>
      <c r="N11"/>
      <c r="O11"/>
      <c r="P11"/>
    </row>
    <row r="12" spans="1:16" ht="15">
      <c r="A12" t="str">
        <f>'App28 -PILS Rev Mar02 to Feb 04'!A11</f>
        <v>Geneal Service &gt; 50 kW - TOU</v>
      </c>
      <c r="B12" s="8">
        <v>2066.99</v>
      </c>
      <c r="C12" s="24">
        <v>4.69</v>
      </c>
      <c r="D12" s="8">
        <v>0</v>
      </c>
      <c r="E12" s="24">
        <f>'[9]7. 2002 Data &amp; 2004 PILs'!$B$102</f>
        <v>1.2906457884656752</v>
      </c>
      <c r="F12" s="24">
        <v>2066.99</v>
      </c>
      <c r="G12" s="24">
        <v>4.9568</v>
      </c>
      <c r="H12" s="8">
        <f t="shared" si="0"/>
        <v>0</v>
      </c>
      <c r="I12" s="62">
        <f t="shared" si="1"/>
        <v>1.2906457884656752</v>
      </c>
      <c r="J12"/>
      <c r="K12"/>
      <c r="L12"/>
      <c r="M12"/>
      <c r="N12"/>
      <c r="O12"/>
      <c r="P12"/>
    </row>
    <row r="13" spans="1:16" ht="15">
      <c r="A13" t="str">
        <f>'App28 -PILS Rev Mar02 to Feb 04'!A12</f>
        <v>Large Use</v>
      </c>
      <c r="B13" s="8">
        <v>11794.78</v>
      </c>
      <c r="C13" s="24">
        <v>2.5423</v>
      </c>
      <c r="D13" s="8">
        <v>0</v>
      </c>
      <c r="E13" s="24">
        <f>'[9]7. 2002 Data &amp; 2004 PILs'!$B$138</f>
        <v>0.4976127226449502</v>
      </c>
      <c r="F13" s="24">
        <v>11794.78</v>
      </c>
      <c r="G13" s="24">
        <v>2.6541</v>
      </c>
      <c r="H13" s="8">
        <f t="shared" si="0"/>
        <v>0</v>
      </c>
      <c r="I13" s="62">
        <f t="shared" si="1"/>
        <v>0.4976127226449502</v>
      </c>
      <c r="J13"/>
      <c r="K13"/>
      <c r="L13"/>
      <c r="M13"/>
      <c r="N13"/>
      <c r="O13"/>
      <c r="P13"/>
    </row>
    <row r="14" spans="1:16" ht="15">
      <c r="A14" t="s">
        <v>48</v>
      </c>
      <c r="B14" s="8">
        <v>1.87</v>
      </c>
      <c r="C14" s="24">
        <v>5.8324</v>
      </c>
      <c r="D14" s="8">
        <v>0</v>
      </c>
      <c r="E14" s="24">
        <f>'[9]7. 2002 Data &amp; 2004 PILs'!$B$156</f>
        <v>1.4064644652704115</v>
      </c>
      <c r="F14" s="24">
        <v>1.87</v>
      </c>
      <c r="G14" s="24">
        <v>5.9588</v>
      </c>
      <c r="H14" s="8">
        <f t="shared" si="0"/>
        <v>0</v>
      </c>
      <c r="I14" s="62">
        <f t="shared" si="1"/>
        <v>1.4064644652704115</v>
      </c>
      <c r="J14"/>
      <c r="K14"/>
      <c r="L14"/>
      <c r="M14"/>
      <c r="N14"/>
      <c r="O14"/>
      <c r="P14"/>
    </row>
    <row r="15" spans="1:16" ht="15">
      <c r="A15" t="s">
        <v>49</v>
      </c>
      <c r="B15" s="8">
        <v>0.53</v>
      </c>
      <c r="C15" s="24">
        <v>5.5566</v>
      </c>
      <c r="D15" s="8">
        <v>0</v>
      </c>
      <c r="E15" s="24">
        <f>'[9]7. 2002 Data &amp; 2004 PILs'!$B$174</f>
        <v>1.1779645442954028</v>
      </c>
      <c r="F15" s="24">
        <v>0.53</v>
      </c>
      <c r="G15" s="24">
        <v>5.7677</v>
      </c>
      <c r="H15" s="8">
        <f t="shared" si="0"/>
        <v>0</v>
      </c>
      <c r="I15" s="62">
        <f t="shared" si="1"/>
        <v>1.1779645442954028</v>
      </c>
      <c r="J15"/>
      <c r="K15"/>
      <c r="L15"/>
      <c r="M15"/>
      <c r="N15"/>
      <c r="O15"/>
      <c r="P15"/>
    </row>
    <row r="16" spans="1:14" ht="15">
      <c r="A16"/>
      <c r="B16"/>
      <c r="C16"/>
      <c r="D16"/>
      <c r="E16"/>
      <c r="F16"/>
      <c r="G16"/>
      <c r="H16"/>
      <c r="I16"/>
      <c r="J16"/>
      <c r="K16"/>
      <c r="L16"/>
      <c r="M16"/>
      <c r="N16"/>
    </row>
    <row r="17" spans="1:14" ht="21">
      <c r="A17" s="25" t="s">
        <v>68</v>
      </c>
      <c r="B17"/>
      <c r="C17"/>
      <c r="D17"/>
      <c r="E17"/>
      <c r="F17"/>
      <c r="G17"/>
      <c r="H17"/>
      <c r="I17"/>
      <c r="J17"/>
      <c r="K17"/>
      <c r="L17"/>
      <c r="M17"/>
      <c r="N17"/>
    </row>
    <row r="18" spans="1:14" s="32" customFormat="1" ht="18.75">
      <c r="A18" s="1"/>
      <c r="B18" s="67">
        <v>2004</v>
      </c>
      <c r="C18" s="67"/>
      <c r="D18" s="67"/>
      <c r="E18" s="67"/>
      <c r="F18" s="67"/>
      <c r="G18" s="67"/>
      <c r="H18" s="67"/>
      <c r="I18" s="67"/>
      <c r="J18" s="67"/>
      <c r="K18" s="67"/>
      <c r="L18" s="69">
        <v>2005</v>
      </c>
      <c r="M18" s="69"/>
      <c r="N18" s="69"/>
    </row>
    <row r="19" spans="1:14" s="32" customFormat="1" ht="15">
      <c r="A19" s="23" t="str">
        <f aca="true" t="shared" si="2" ref="A19:A26">A8</f>
        <v>Rate Class</v>
      </c>
      <c r="B19" s="1" t="s">
        <v>9</v>
      </c>
      <c r="C19" s="1" t="s">
        <v>16</v>
      </c>
      <c r="D19" s="1" t="s">
        <v>17</v>
      </c>
      <c r="E19" s="1" t="s">
        <v>18</v>
      </c>
      <c r="F19" s="1" t="s">
        <v>19</v>
      </c>
      <c r="G19" s="1" t="s">
        <v>51</v>
      </c>
      <c r="H19" s="1" t="s">
        <v>52</v>
      </c>
      <c r="I19" s="1" t="s">
        <v>53</v>
      </c>
      <c r="J19" s="1" t="s">
        <v>54</v>
      </c>
      <c r="K19" s="1" t="s">
        <v>55</v>
      </c>
      <c r="L19" s="1" t="s">
        <v>56</v>
      </c>
      <c r="M19" s="1" t="s">
        <v>57</v>
      </c>
      <c r="N19" s="1" t="s">
        <v>58</v>
      </c>
    </row>
    <row r="20" spans="1:14" ht="15">
      <c r="A20" t="str">
        <f t="shared" si="2"/>
        <v>Residential</v>
      </c>
      <c r="B20" s="26">
        <f>'App28 -PILS Rev Mar02 to Feb 04'!Z31</f>
        <v>55941136.8</v>
      </c>
      <c r="C20" s="26">
        <f>'[8]Summaries'!Z$10</f>
        <v>43979734</v>
      </c>
      <c r="D20" s="26">
        <f>'[8]Summaries'!AA$10</f>
        <v>34020644.9</v>
      </c>
      <c r="E20" s="26">
        <f>'[8]Summaries'!AB$10</f>
        <v>36684039</v>
      </c>
      <c r="F20" s="26">
        <f>'[8]Summaries'!AC$10</f>
        <v>38845732.6</v>
      </c>
      <c r="G20" s="26">
        <f>'[8]Summaries'!AD$10</f>
        <v>46901463.6</v>
      </c>
      <c r="H20" s="26">
        <f>'[8]Summaries'!AE$10</f>
        <v>33994098.6</v>
      </c>
      <c r="I20" s="26">
        <f>'[8]Summaries'!AF$10</f>
        <v>32619670.3</v>
      </c>
      <c r="J20" s="26">
        <f>'[8]Summaries'!AG$10</f>
        <v>37578864.9</v>
      </c>
      <c r="K20" s="26">
        <f>'[8]Summaries'!AH$10</f>
        <v>34208828.3</v>
      </c>
      <c r="L20" s="26">
        <f>'[8]Summaries'!AJ$10</f>
        <v>44668867</v>
      </c>
      <c r="M20" s="26">
        <f>'[8]Summaries'!AK$10</f>
        <v>44845666.9</v>
      </c>
      <c r="N20" s="26">
        <f>'[8]Summaries'!AL$10</f>
        <v>46098988.4</v>
      </c>
    </row>
    <row r="21" spans="1:14" ht="15">
      <c r="A21" t="str">
        <f t="shared" si="2"/>
        <v>General Service &lt; 50 kW</v>
      </c>
      <c r="B21" s="26">
        <f>'App28 -PILS Rev Mar02 to Feb 04'!Z32</f>
        <v>14474066.66</v>
      </c>
      <c r="C21" s="26">
        <f>'[8]Summaries'!Z$5</f>
        <v>10779014.54</v>
      </c>
      <c r="D21" s="26">
        <f>'[8]Summaries'!AA$5</f>
        <v>12200717.05</v>
      </c>
      <c r="E21" s="26">
        <f>'[8]Summaries'!AB$5</f>
        <v>9552120.5</v>
      </c>
      <c r="F21" s="26">
        <f>'[8]Summaries'!AC$5</f>
        <v>12682460.36</v>
      </c>
      <c r="G21" s="26">
        <f>'[8]Summaries'!AD$5</f>
        <v>15254194.29</v>
      </c>
      <c r="H21" s="26">
        <f>'[8]Summaries'!AE$5</f>
        <v>10882228.08</v>
      </c>
      <c r="I21" s="26">
        <f>'[8]Summaries'!AF$5</f>
        <v>10836122.01</v>
      </c>
      <c r="J21" s="26">
        <f>'[8]Summaries'!AG$5</f>
        <v>11144325.34</v>
      </c>
      <c r="K21" s="26">
        <f>'[8]Summaries'!AH$5</f>
        <v>10365426.96</v>
      </c>
      <c r="L21" s="26">
        <f>'[8]Summaries'!AJ$5</f>
        <v>12101539.4</v>
      </c>
      <c r="M21" s="26">
        <f>'[8]Summaries'!AK$5</f>
        <v>12785625.74</v>
      </c>
      <c r="N21" s="26">
        <f>'[8]Summaries'!AL$5</f>
        <v>11521058.42</v>
      </c>
    </row>
    <row r="22" spans="1:14" ht="15">
      <c r="A22" t="str">
        <f t="shared" si="2"/>
        <v>General Service &gt; 50 kW - Non-TOU</v>
      </c>
      <c r="B22" s="26">
        <f>'App28 -PILS Rev Mar02 to Feb 04'!Z33</f>
        <v>83781.20000000001</v>
      </c>
      <c r="C22" s="26">
        <f>'[8]Summaries'!Z$18</f>
        <v>138823.95999999996</v>
      </c>
      <c r="D22" s="26">
        <f>'[8]Summaries'!AA$18</f>
        <v>14234.410000000003</v>
      </c>
      <c r="E22" s="26">
        <f>'[8]Summaries'!AB$18</f>
        <v>128361.23999999999</v>
      </c>
      <c r="F22" s="26">
        <f>'[8]Summaries'!AC$18</f>
        <v>67792.92</v>
      </c>
      <c r="G22" s="26">
        <f>'[8]Summaries'!AD$18</f>
        <v>15866.07</v>
      </c>
      <c r="H22" s="26">
        <f>'[8]Summaries'!AE$18</f>
        <v>124299.90999999999</v>
      </c>
      <c r="I22" s="26">
        <f>'[8]Summaries'!AF$18</f>
        <v>70721.45999999999</v>
      </c>
      <c r="J22" s="26">
        <f>'[8]Summaries'!AG$18</f>
        <v>67390.47</v>
      </c>
      <c r="K22" s="26">
        <f>'[8]Summaries'!AH$18</f>
        <v>81825.71999999999</v>
      </c>
      <c r="L22" s="26">
        <f>'[8]Summaries'!AJ$18</f>
        <v>145806.56</v>
      </c>
      <c r="M22" s="26">
        <f>'[8]Summaries'!AK$18</f>
        <v>23932.539999999997</v>
      </c>
      <c r="N22" s="26">
        <f>'[8]Summaries'!AL$18</f>
        <v>79591.08000000002</v>
      </c>
    </row>
    <row r="23" spans="1:14" ht="15">
      <c r="A23" t="str">
        <f t="shared" si="2"/>
        <v>Geneal Service &gt; 50 kW - TOU</v>
      </c>
      <c r="B23" s="26"/>
      <c r="C23" s="26">
        <f>'[8]Summaries'!Z$19</f>
        <v>8614.460000000001</v>
      </c>
      <c r="D23" s="26">
        <f>'[8]Summaries'!AA$19</f>
        <v>9642.44</v>
      </c>
      <c r="E23" s="26">
        <f>'[8]Summaries'!AB$19</f>
        <v>9981.369999999999</v>
      </c>
      <c r="F23" s="26">
        <f>'[8]Summaries'!AC$19</f>
        <v>10698.43</v>
      </c>
      <c r="G23" s="26">
        <f>'[8]Summaries'!AD$19</f>
        <v>15164.05</v>
      </c>
      <c r="H23" s="26">
        <f>'[8]Summaries'!AE$19</f>
        <v>15775.810000000001</v>
      </c>
      <c r="I23" s="26">
        <f>'[8]Summaries'!AF$19</f>
        <v>10928.68</v>
      </c>
      <c r="J23" s="26">
        <f>'[8]Summaries'!AG$19</f>
        <v>17591.64</v>
      </c>
      <c r="K23" s="26">
        <f>'[8]Summaries'!AH$19</f>
        <v>11759.869999999999</v>
      </c>
      <c r="L23" s="26">
        <f>'[8]Summaries'!AJ$19</f>
        <v>11284.099999999999</v>
      </c>
      <c r="M23" s="26">
        <f>'[8]Summaries'!AK$19</f>
        <v>11808.3</v>
      </c>
      <c r="N23" s="26">
        <f>'[8]Summaries'!AL$19</f>
        <v>10595.02</v>
      </c>
    </row>
    <row r="24" spans="1:14" ht="15">
      <c r="A24" t="str">
        <f t="shared" si="2"/>
        <v>Large Use</v>
      </c>
      <c r="B24" s="26"/>
      <c r="C24" s="26">
        <f>'[8]Summaries'!Z$20</f>
        <v>22251.44</v>
      </c>
      <c r="D24" s="26">
        <f>'[8]Summaries'!AA$20</f>
        <v>21885.35</v>
      </c>
      <c r="E24" s="26">
        <f>'[8]Summaries'!AB$20</f>
        <v>21763.75</v>
      </c>
      <c r="F24" s="26">
        <f>'[8]Summaries'!AC$20</f>
        <v>21620.28</v>
      </c>
      <c r="G24" s="26">
        <f>'[8]Summaries'!AD$20</f>
        <v>15590.88</v>
      </c>
      <c r="H24" s="26">
        <f>'[8]Summaries'!AE$20</f>
        <v>15813.6</v>
      </c>
      <c r="I24" s="26">
        <f>'[8]Summaries'!AF$20</f>
        <v>15535.8</v>
      </c>
      <c r="J24" s="26">
        <f>'[8]Summaries'!AG$20</f>
        <v>15381.84</v>
      </c>
      <c r="K24" s="26">
        <f>'[8]Summaries'!AH$20</f>
        <v>15478.44</v>
      </c>
      <c r="L24" s="26">
        <f>'[8]Summaries'!AJ$20</f>
        <v>15146.41</v>
      </c>
      <c r="M24" s="26">
        <f>'[8]Summaries'!AK$20</f>
        <v>15193.57</v>
      </c>
      <c r="N24" s="26">
        <f>'[8]Summaries'!AL$20</f>
        <v>13686.71</v>
      </c>
    </row>
    <row r="25" spans="1:14" ht="15">
      <c r="A25" t="str">
        <f t="shared" si="2"/>
        <v>Sentinel Lights</v>
      </c>
      <c r="B25" s="33">
        <f>'App28 -PILS Rev Mar02 to Feb 04'!Z36</f>
        <v>18.698496</v>
      </c>
      <c r="C25" s="33">
        <v>18.864576</v>
      </c>
      <c r="D25" s="33">
        <v>18.864576</v>
      </c>
      <c r="E25" s="33">
        <v>18.864576</v>
      </c>
      <c r="F25" s="33">
        <v>0</v>
      </c>
      <c r="G25" s="33">
        <v>-37.729152</v>
      </c>
      <c r="H25" s="33">
        <v>94.32287999999998</v>
      </c>
      <c r="I25" s="33">
        <v>18.864576</v>
      </c>
      <c r="J25" s="33">
        <v>18.992544</v>
      </c>
      <c r="K25" s="33">
        <v>19.106783999999998</v>
      </c>
      <c r="L25" s="33">
        <v>19.127999999999997</v>
      </c>
      <c r="M25" s="33">
        <v>19.127999999999997</v>
      </c>
      <c r="N25" s="33">
        <v>19.127999999999997</v>
      </c>
    </row>
    <row r="26" spans="1:14" ht="15">
      <c r="A26" t="str">
        <f t="shared" si="2"/>
        <v>Street Lights</v>
      </c>
      <c r="B26" s="33">
        <f>'App28 -PILS Rev Mar02 to Feb 04'!Z37</f>
        <v>1929.061504</v>
      </c>
      <c r="C26" s="33">
        <f>'[8]Summaries'!Z$23-C25</f>
        <v>1946.195424</v>
      </c>
      <c r="D26" s="33">
        <f>'[8]Summaries'!AA$23-D25</f>
        <v>1946.195424</v>
      </c>
      <c r="E26" s="33">
        <f>'[8]Summaries'!AB$23-E25</f>
        <v>1946.195424</v>
      </c>
      <c r="F26" s="33">
        <f>'[8]Summaries'!AC$23-F25</f>
        <v>0</v>
      </c>
      <c r="G26" s="33">
        <f>'[8]Summaries'!AD$23-G25</f>
        <v>-3892.390848</v>
      </c>
      <c r="H26" s="33">
        <f>'[8]Summaries'!AE$23-H25</f>
        <v>9730.97712</v>
      </c>
      <c r="I26" s="33">
        <f>'[8]Summaries'!AF$23-I25</f>
        <v>1946.195424</v>
      </c>
      <c r="J26" s="33">
        <f>'[8]Summaries'!AG$23-J25</f>
        <v>1959.3974560000001</v>
      </c>
      <c r="K26" s="33">
        <f>'[8]Summaries'!AH$23-K25</f>
        <v>1971.183216</v>
      </c>
      <c r="L26" s="26">
        <f>'[8]Summaries'!AJ$23-L25</f>
        <v>1973.372</v>
      </c>
      <c r="M26" s="26">
        <f>'[8]Summaries'!AK$23-M25</f>
        <v>1973.372</v>
      </c>
      <c r="N26" s="26">
        <f>'[8]Summaries'!AL$23-N25</f>
        <v>1973.372</v>
      </c>
    </row>
    <row r="27" spans="1:14" ht="15">
      <c r="A27"/>
      <c r="B27"/>
      <c r="C27"/>
      <c r="D27"/>
      <c r="E27"/>
      <c r="F27"/>
      <c r="G27"/>
      <c r="H27"/>
      <c r="I27"/>
      <c r="J27"/>
      <c r="K27"/>
      <c r="L27"/>
      <c r="M27"/>
      <c r="N27"/>
    </row>
    <row r="28" spans="1:14" ht="15">
      <c r="A28"/>
      <c r="B28"/>
      <c r="C28"/>
      <c r="D28"/>
      <c r="E28"/>
      <c r="F28"/>
      <c r="G28"/>
      <c r="H28"/>
      <c r="I28"/>
      <c r="J28"/>
      <c r="K28"/>
      <c r="L28"/>
      <c r="M28"/>
      <c r="N28"/>
    </row>
    <row r="29" spans="1:14" ht="21">
      <c r="A29" s="25" t="s">
        <v>60</v>
      </c>
      <c r="B29"/>
      <c r="C29"/>
      <c r="D29"/>
      <c r="E29"/>
      <c r="F29"/>
      <c r="G29"/>
      <c r="H29"/>
      <c r="I29"/>
      <c r="J29"/>
      <c r="K29"/>
      <c r="L29"/>
      <c r="M29"/>
      <c r="N29"/>
    </row>
    <row r="30" spans="1:14" ht="15">
      <c r="A30"/>
      <c r="B30"/>
      <c r="C30"/>
      <c r="D30"/>
      <c r="E30"/>
      <c r="F30"/>
      <c r="G30"/>
      <c r="H30"/>
      <c r="I30"/>
      <c r="J30"/>
      <c r="K30"/>
      <c r="L30"/>
      <c r="M30"/>
      <c r="N30"/>
    </row>
    <row r="31" spans="1:14" ht="18.75">
      <c r="A31"/>
      <c r="B31" s="67">
        <v>2004</v>
      </c>
      <c r="C31" s="67"/>
      <c r="D31" s="67"/>
      <c r="E31" s="67"/>
      <c r="F31" s="67"/>
      <c r="G31" s="67"/>
      <c r="H31" s="67"/>
      <c r="I31" s="67"/>
      <c r="J31" s="67"/>
      <c r="K31" s="67"/>
      <c r="L31" s="69">
        <v>2005</v>
      </c>
      <c r="M31" s="69"/>
      <c r="N31" s="69"/>
    </row>
    <row r="32" spans="1:14" s="32" customFormat="1" ht="15">
      <c r="A32" s="23" t="str">
        <f>A19</f>
        <v>Rate Class</v>
      </c>
      <c r="B32" s="1" t="s">
        <v>9</v>
      </c>
      <c r="C32" s="1" t="s">
        <v>16</v>
      </c>
      <c r="D32" s="1" t="s">
        <v>17</v>
      </c>
      <c r="E32" s="1" t="s">
        <v>18</v>
      </c>
      <c r="F32" s="1" t="s">
        <v>19</v>
      </c>
      <c r="G32" s="1" t="s">
        <v>51</v>
      </c>
      <c r="H32" s="1" t="s">
        <v>52</v>
      </c>
      <c r="I32" s="1" t="s">
        <v>53</v>
      </c>
      <c r="J32" s="1" t="s">
        <v>54</v>
      </c>
      <c r="K32" s="1" t="s">
        <v>55</v>
      </c>
      <c r="L32" s="1" t="s">
        <v>56</v>
      </c>
      <c r="M32" s="1" t="s">
        <v>57</v>
      </c>
      <c r="N32" s="1" t="s">
        <v>58</v>
      </c>
    </row>
    <row r="33" spans="1:14" ht="15">
      <c r="A33" s="27" t="str">
        <f>A20</f>
        <v>Residential</v>
      </c>
      <c r="B33" s="26">
        <f aca="true" t="shared" si="3" ref="B33:B39">(B20*$E9)*0.5</f>
        <v>70088.94039288504</v>
      </c>
      <c r="C33" s="26">
        <f aca="true" t="shared" si="4" ref="C33:E39">(C20*$E9)</f>
        <v>110204.87359209116</v>
      </c>
      <c r="D33" s="26">
        <f t="shared" si="4"/>
        <v>85249.28483482689</v>
      </c>
      <c r="E33" s="26">
        <f t="shared" si="4"/>
        <v>91923.24539394309</v>
      </c>
      <c r="F33" s="26">
        <f aca="true" t="shared" si="5" ref="F33:F39">(F20*$E9)*0.5+(F20*$I9)*0.5</f>
        <v>97340.03963678304</v>
      </c>
      <c r="G33" s="26">
        <f aca="true" t="shared" si="6" ref="G33:M33">G20*$I9</f>
        <v>117526.17392642859</v>
      </c>
      <c r="H33" s="26">
        <f t="shared" si="6"/>
        <v>85182.76484096251</v>
      </c>
      <c r="I33" s="26">
        <f t="shared" si="6"/>
        <v>81738.70815196814</v>
      </c>
      <c r="J33" s="26">
        <f t="shared" si="6"/>
        <v>94165.50941483119</v>
      </c>
      <c r="K33" s="26">
        <f t="shared" si="6"/>
        <v>85720.83675028708</v>
      </c>
      <c r="L33" s="26">
        <f t="shared" si="6"/>
        <v>111931.71021081966</v>
      </c>
      <c r="M33" s="26">
        <f t="shared" si="6"/>
        <v>112374.73723391611</v>
      </c>
      <c r="N33" s="26">
        <f>N20*$I9*0.5</f>
        <v>57757.66162370692</v>
      </c>
    </row>
    <row r="34" spans="1:14" ht="15">
      <c r="A34" s="27" t="str">
        <f>A21</f>
        <v>General Service &lt; 50 kW</v>
      </c>
      <c r="B34" s="26">
        <f t="shared" si="3"/>
        <v>21750.315983436325</v>
      </c>
      <c r="C34" s="26">
        <f t="shared" si="4"/>
        <v>32395.452880283272</v>
      </c>
      <c r="D34" s="26">
        <f t="shared" si="4"/>
        <v>36668.26432344192</v>
      </c>
      <c r="E34" s="26">
        <f t="shared" si="4"/>
        <v>28708.122474110503</v>
      </c>
      <c r="F34" s="26">
        <f t="shared" si="5"/>
        <v>38116.104721242955</v>
      </c>
      <c r="G34" s="26">
        <f aca="true" t="shared" si="7" ref="G34:H39">G21*$I10</f>
        <v>45845.24220786338</v>
      </c>
      <c r="H34" s="26">
        <f t="shared" si="7"/>
        <v>32705.65279320381</v>
      </c>
      <c r="I34" s="26">
        <f aca="true" t="shared" si="8" ref="I34:M39">I21*$I10</f>
        <v>32567.084743904194</v>
      </c>
      <c r="J34" s="26">
        <f t="shared" si="8"/>
        <v>33493.36482428725</v>
      </c>
      <c r="K34" s="26">
        <f t="shared" si="8"/>
        <v>31152.448994349154</v>
      </c>
      <c r="L34" s="26">
        <f t="shared" si="8"/>
        <v>36370.19395017826</v>
      </c>
      <c r="M34" s="26">
        <f t="shared" si="8"/>
        <v>38426.15989319437</v>
      </c>
      <c r="N34" s="26">
        <f aca="true" t="shared" si="9" ref="N34:N39">N21*$I10*0.5</f>
        <v>17312.802751637297</v>
      </c>
    </row>
    <row r="35" spans="1:14" ht="15">
      <c r="A35" s="27" t="str">
        <f>A22</f>
        <v>General Service &gt; 50 kW - Non-TOU</v>
      </c>
      <c r="B35" s="26">
        <f t="shared" si="3"/>
        <v>18918.59863374899</v>
      </c>
      <c r="C35" s="26">
        <f t="shared" si="4"/>
        <v>62695.563682249085</v>
      </c>
      <c r="D35" s="26">
        <f t="shared" si="4"/>
        <v>6428.532644035249</v>
      </c>
      <c r="E35" s="26">
        <f t="shared" si="4"/>
        <v>57970.39860231951</v>
      </c>
      <c r="F35" s="26">
        <f t="shared" si="5"/>
        <v>30616.583283358425</v>
      </c>
      <c r="G35" s="26">
        <f t="shared" si="7"/>
        <v>7165.42160353315</v>
      </c>
      <c r="H35" s="26">
        <f t="shared" si="7"/>
        <v>56136.22405745255</v>
      </c>
      <c r="I35" s="26">
        <f t="shared" si="8"/>
        <v>31939.168131579245</v>
      </c>
      <c r="J35" s="26">
        <f t="shared" si="8"/>
        <v>30434.829142330313</v>
      </c>
      <c r="K35" s="26">
        <f t="shared" si="8"/>
        <v>36954.06498349336</v>
      </c>
      <c r="L35" s="26">
        <f t="shared" si="8"/>
        <v>65849.03980386148</v>
      </c>
      <c r="M35" s="26">
        <f t="shared" si="8"/>
        <v>10808.394211258443</v>
      </c>
      <c r="N35" s="26">
        <f t="shared" si="9"/>
        <v>17972.42934389346</v>
      </c>
    </row>
    <row r="36" spans="1:14" ht="15">
      <c r="A36" s="27" t="str">
        <f>A12</f>
        <v>Geneal Service &gt; 50 kW - TOU</v>
      </c>
      <c r="B36" s="26">
        <f t="shared" si="3"/>
        <v>0</v>
      </c>
      <c r="C36" s="26">
        <f t="shared" si="4"/>
        <v>11118.216518906022</v>
      </c>
      <c r="D36" s="26">
        <f t="shared" si="4"/>
        <v>12444.974576532966</v>
      </c>
      <c r="E36" s="26">
        <f t="shared" si="4"/>
        <v>12882.413153617636</v>
      </c>
      <c r="F36" s="26">
        <f t="shared" si="5"/>
        <v>13807.883622694835</v>
      </c>
      <c r="G36" s="26">
        <f t="shared" si="7"/>
        <v>19571.41726858292</v>
      </c>
      <c r="H36" s="26">
        <f t="shared" si="7"/>
        <v>20360.982736134687</v>
      </c>
      <c r="I36" s="26">
        <f t="shared" si="8"/>
        <v>14105.054815489057</v>
      </c>
      <c r="J36" s="26">
        <f t="shared" si="8"/>
        <v>22704.57607820431</v>
      </c>
      <c r="K36" s="26">
        <f t="shared" si="8"/>
        <v>15177.826688403838</v>
      </c>
      <c r="L36" s="26">
        <f t="shared" si="8"/>
        <v>14563.776141625523</v>
      </c>
      <c r="M36" s="26">
        <f t="shared" si="8"/>
        <v>15240.332663939233</v>
      </c>
      <c r="N36" s="26">
        <f t="shared" si="9"/>
        <v>6837.208970854799</v>
      </c>
    </row>
    <row r="37" spans="1:14" ht="15">
      <c r="A37" s="27" t="str">
        <f>A13</f>
        <v>Large Use</v>
      </c>
      <c r="B37" s="26">
        <f t="shared" si="3"/>
        <v>0</v>
      </c>
      <c r="C37" s="26">
        <f t="shared" si="4"/>
        <v>11072.599641170751</v>
      </c>
      <c r="D37" s="26">
        <f t="shared" si="4"/>
        <v>10890.428599537661</v>
      </c>
      <c r="E37" s="26">
        <f t="shared" si="4"/>
        <v>10829.918892464035</v>
      </c>
      <c r="F37" s="26">
        <f t="shared" si="5"/>
        <v>10758.526395146164</v>
      </c>
      <c r="G37" s="26">
        <f t="shared" si="7"/>
        <v>7758.220245230701</v>
      </c>
      <c r="H37" s="26">
        <f t="shared" si="7"/>
        <v>7869.048550818185</v>
      </c>
      <c r="I37" s="26">
        <f t="shared" si="8"/>
        <v>7730.811736467417</v>
      </c>
      <c r="J37" s="26">
        <f t="shared" si="8"/>
        <v>7654.199281689001</v>
      </c>
      <c r="K37" s="26">
        <f t="shared" si="8"/>
        <v>7702.268670696503</v>
      </c>
      <c r="L37" s="26">
        <f t="shared" si="8"/>
        <v>7537.0463183967</v>
      </c>
      <c r="M37" s="26">
        <f t="shared" si="8"/>
        <v>7560.513734396636</v>
      </c>
      <c r="N37" s="26">
        <f t="shared" si="9"/>
        <v>3405.340513575933</v>
      </c>
    </row>
    <row r="38" spans="1:14" ht="15">
      <c r="A38" s="27" t="str">
        <f>A25</f>
        <v>Sentinel Lights</v>
      </c>
      <c r="B38" s="26">
        <f t="shared" si="3"/>
        <v>13.149385089000463</v>
      </c>
      <c r="C38" s="26">
        <f t="shared" si="4"/>
        <v>26.532355796393038</v>
      </c>
      <c r="D38" s="26">
        <f t="shared" si="4"/>
        <v>26.532355796393038</v>
      </c>
      <c r="E38" s="26">
        <f t="shared" si="4"/>
        <v>26.532355796393038</v>
      </c>
      <c r="F38" s="26">
        <f t="shared" si="5"/>
        <v>0</v>
      </c>
      <c r="G38" s="26">
        <f t="shared" si="7"/>
        <v>-53.064711592786075</v>
      </c>
      <c r="H38" s="26">
        <f t="shared" si="7"/>
        <v>132.66177898196517</v>
      </c>
      <c r="I38" s="26">
        <f t="shared" si="8"/>
        <v>26.532355796393038</v>
      </c>
      <c r="J38" s="26">
        <f t="shared" si="8"/>
        <v>26.71233824108476</v>
      </c>
      <c r="K38" s="26">
        <f t="shared" si="8"/>
        <v>26.87301274159725</v>
      </c>
      <c r="L38" s="26">
        <f t="shared" si="8"/>
        <v>26.902852291692426</v>
      </c>
      <c r="M38" s="26">
        <f t="shared" si="8"/>
        <v>26.902852291692426</v>
      </c>
      <c r="N38" s="26">
        <f t="shared" si="9"/>
        <v>13.451426145846213</v>
      </c>
    </row>
    <row r="39" spans="1:14" ht="15">
      <c r="A39" s="28" t="str">
        <f>A26</f>
        <v>Street Lights</v>
      </c>
      <c r="B39" s="29">
        <f t="shared" si="3"/>
        <v>1136.183027738582</v>
      </c>
      <c r="C39" s="29">
        <f t="shared" si="4"/>
        <v>2292.5492057419583</v>
      </c>
      <c r="D39" s="29">
        <f t="shared" si="4"/>
        <v>2292.5492057419583</v>
      </c>
      <c r="E39" s="29">
        <f t="shared" si="4"/>
        <v>2292.5492057419583</v>
      </c>
      <c r="F39" s="29">
        <f t="shared" si="5"/>
        <v>0</v>
      </c>
      <c r="G39" s="29">
        <f t="shared" si="7"/>
        <v>-4585.098411483917</v>
      </c>
      <c r="H39" s="29">
        <f t="shared" si="7"/>
        <v>11462.746028709791</v>
      </c>
      <c r="I39" s="29">
        <f t="shared" si="8"/>
        <v>2292.5492057419583</v>
      </c>
      <c r="J39" s="29">
        <f t="shared" si="8"/>
        <v>2308.1007313506116</v>
      </c>
      <c r="K39" s="29">
        <f t="shared" si="8"/>
        <v>2321.9839387581865</v>
      </c>
      <c r="L39" s="29">
        <f t="shared" si="8"/>
        <v>2324.5622487053074</v>
      </c>
      <c r="M39" s="29">
        <f t="shared" si="8"/>
        <v>2324.5622487053074</v>
      </c>
      <c r="N39" s="29">
        <f t="shared" si="9"/>
        <v>1162.2811243526537</v>
      </c>
    </row>
    <row r="40" spans="1:16" ht="15">
      <c r="A40" t="s">
        <v>13</v>
      </c>
      <c r="B40" s="26">
        <f aca="true" t="shared" si="10" ref="B40:N40">SUM(B33:B39)</f>
        <v>111907.18742289794</v>
      </c>
      <c r="C40" s="26">
        <f t="shared" si="10"/>
        <v>229805.78787623867</v>
      </c>
      <c r="D40" s="26">
        <f t="shared" si="10"/>
        <v>154000.56653991307</v>
      </c>
      <c r="E40" s="26">
        <f t="shared" si="10"/>
        <v>204633.18007799314</v>
      </c>
      <c r="F40" s="26">
        <f t="shared" si="10"/>
        <v>190639.1376592254</v>
      </c>
      <c r="G40" s="26">
        <f t="shared" si="10"/>
        <v>193228.312128562</v>
      </c>
      <c r="H40" s="26">
        <f t="shared" si="10"/>
        <v>213850.0807862635</v>
      </c>
      <c r="I40" s="26">
        <f t="shared" si="10"/>
        <v>170399.90914094643</v>
      </c>
      <c r="J40" s="26">
        <f t="shared" si="10"/>
        <v>190787.29181093376</v>
      </c>
      <c r="K40" s="26">
        <f t="shared" si="10"/>
        <v>179056.3030387297</v>
      </c>
      <c r="L40" s="26">
        <f t="shared" si="10"/>
        <v>238603.23152587865</v>
      </c>
      <c r="M40" s="26">
        <f t="shared" si="10"/>
        <v>186761.60283770182</v>
      </c>
      <c r="N40" s="26">
        <f t="shared" si="10"/>
        <v>104461.17575416692</v>
      </c>
      <c r="P40" s="35"/>
    </row>
    <row r="41" spans="2:11" ht="12.75">
      <c r="B41" s="31"/>
      <c r="C41" s="31"/>
      <c r="D41" s="31"/>
      <c r="E41" s="31"/>
      <c r="F41" s="31"/>
      <c r="G41" s="31"/>
      <c r="H41" s="31"/>
      <c r="I41" s="31"/>
      <c r="J41" s="31"/>
      <c r="K41" s="31"/>
    </row>
    <row r="42" spans="2:11" ht="12.75">
      <c r="B42" s="31"/>
      <c r="C42" s="31"/>
      <c r="D42" s="31"/>
      <c r="E42" s="31"/>
      <c r="F42" s="31"/>
      <c r="G42" s="31"/>
      <c r="H42" s="31"/>
      <c r="I42" s="31"/>
      <c r="J42" s="31"/>
      <c r="K42" s="31"/>
    </row>
    <row r="43" spans="2:11" ht="12.75">
      <c r="B43" s="31"/>
      <c r="C43" s="31"/>
      <c r="D43" s="31"/>
      <c r="E43" s="31"/>
      <c r="F43" s="31"/>
      <c r="G43" s="31"/>
      <c r="H43" s="31"/>
      <c r="I43" s="31"/>
      <c r="J43" s="31"/>
      <c r="K43" s="31"/>
    </row>
    <row r="44" spans="2:11" ht="12.75">
      <c r="B44" s="31"/>
      <c r="C44" s="31"/>
      <c r="D44" s="31"/>
      <c r="E44" s="31"/>
      <c r="F44" s="31"/>
      <c r="G44" s="31"/>
      <c r="H44" s="31"/>
      <c r="I44" s="31"/>
      <c r="J44" s="31"/>
      <c r="K44" s="31"/>
    </row>
    <row r="45" spans="2:11" ht="12.75">
      <c r="B45" s="31"/>
      <c r="C45" s="31"/>
      <c r="D45" s="31"/>
      <c r="E45" s="31"/>
      <c r="F45" s="31"/>
      <c r="G45" s="31"/>
      <c r="H45" s="31"/>
      <c r="I45" s="31"/>
      <c r="J45" s="31"/>
      <c r="K45" s="31"/>
    </row>
    <row r="46" spans="2:11" ht="12.75">
      <c r="B46" s="31"/>
      <c r="C46" s="31"/>
      <c r="D46" s="31"/>
      <c r="E46" s="31"/>
      <c r="F46" s="31"/>
      <c r="G46" s="31"/>
      <c r="H46" s="31"/>
      <c r="I46" s="31"/>
      <c r="J46" s="31"/>
      <c r="K46" s="31"/>
    </row>
    <row r="47" spans="2:11" ht="12.75">
      <c r="B47" s="31"/>
      <c r="C47" s="31"/>
      <c r="D47" s="31"/>
      <c r="E47" s="31"/>
      <c r="F47" s="31"/>
      <c r="G47" s="31"/>
      <c r="H47" s="31"/>
      <c r="I47" s="31"/>
      <c r="J47" s="31"/>
      <c r="K47" s="31"/>
    </row>
    <row r="48" spans="2:11" ht="12.75">
      <c r="B48" s="31"/>
      <c r="C48" s="31"/>
      <c r="D48" s="31"/>
      <c r="E48" s="31"/>
      <c r="F48" s="31"/>
      <c r="G48" s="31"/>
      <c r="H48" s="31"/>
      <c r="I48" s="31"/>
      <c r="J48" s="31"/>
      <c r="K48" s="31"/>
    </row>
    <row r="49" spans="2:11" ht="12.75">
      <c r="B49" s="31"/>
      <c r="C49" s="31"/>
      <c r="D49" s="31"/>
      <c r="E49" s="31"/>
      <c r="F49" s="31"/>
      <c r="G49" s="31"/>
      <c r="H49" s="31"/>
      <c r="I49" s="31"/>
      <c r="J49" s="31"/>
      <c r="K49" s="31"/>
    </row>
    <row r="50" spans="2:11" ht="12.75">
      <c r="B50" s="31"/>
      <c r="C50" s="31"/>
      <c r="D50" s="31"/>
      <c r="E50" s="31"/>
      <c r="F50" s="31"/>
      <c r="G50" s="31"/>
      <c r="H50" s="31"/>
      <c r="I50" s="31"/>
      <c r="J50" s="31"/>
      <c r="K50" s="31"/>
    </row>
    <row r="51" spans="2:11" ht="12.75">
      <c r="B51" s="31"/>
      <c r="C51" s="31"/>
      <c r="D51" s="31"/>
      <c r="E51" s="31"/>
      <c r="F51" s="31"/>
      <c r="G51" s="31"/>
      <c r="H51" s="31"/>
      <c r="I51" s="31"/>
      <c r="J51" s="31"/>
      <c r="K51" s="31"/>
    </row>
    <row r="52" spans="2:11" ht="12.75">
      <c r="B52" s="31"/>
      <c r="C52" s="31"/>
      <c r="D52" s="31"/>
      <c r="E52" s="31"/>
      <c r="F52" s="31"/>
      <c r="G52" s="31"/>
      <c r="H52" s="31"/>
      <c r="I52" s="31"/>
      <c r="J52" s="31"/>
      <c r="K52" s="31"/>
    </row>
    <row r="53" spans="2:11" ht="12.75">
      <c r="B53" s="31"/>
      <c r="C53" s="31"/>
      <c r="D53" s="31"/>
      <c r="E53" s="31"/>
      <c r="F53" s="31"/>
      <c r="G53" s="31"/>
      <c r="H53" s="31"/>
      <c r="I53" s="31"/>
      <c r="J53" s="31"/>
      <c r="K53" s="31"/>
    </row>
    <row r="54" spans="2:11" ht="12.75">
      <c r="B54" s="31"/>
      <c r="C54" s="31"/>
      <c r="D54" s="31"/>
      <c r="E54" s="31"/>
      <c r="F54" s="31"/>
      <c r="G54" s="31"/>
      <c r="H54" s="31"/>
      <c r="I54" s="31"/>
      <c r="J54" s="31"/>
      <c r="K54" s="31"/>
    </row>
    <row r="55" spans="2:11" ht="12.75">
      <c r="B55" s="31"/>
      <c r="C55" s="31"/>
      <c r="D55" s="31"/>
      <c r="E55" s="31"/>
      <c r="F55" s="31"/>
      <c r="G55" s="31"/>
      <c r="H55" s="31"/>
      <c r="I55" s="31"/>
      <c r="J55" s="31"/>
      <c r="K55" s="31"/>
    </row>
    <row r="56" spans="2:11" ht="12.75">
      <c r="B56" s="31"/>
      <c r="C56" s="31"/>
      <c r="D56" s="31"/>
      <c r="E56" s="31"/>
      <c r="F56" s="31"/>
      <c r="G56" s="31"/>
      <c r="H56" s="31"/>
      <c r="I56" s="31"/>
      <c r="J56" s="31"/>
      <c r="K56" s="31"/>
    </row>
    <row r="57" spans="2:11" ht="12.75">
      <c r="B57" s="31"/>
      <c r="C57" s="31"/>
      <c r="D57" s="31"/>
      <c r="E57" s="31"/>
      <c r="F57" s="31"/>
      <c r="G57" s="31"/>
      <c r="H57" s="31"/>
      <c r="I57" s="31"/>
      <c r="J57" s="31"/>
      <c r="K57" s="31"/>
    </row>
    <row r="58" spans="2:11" ht="12.75">
      <c r="B58" s="31"/>
      <c r="C58" s="31"/>
      <c r="D58" s="31"/>
      <c r="E58" s="31"/>
      <c r="F58" s="31"/>
      <c r="G58" s="31"/>
      <c r="H58" s="31"/>
      <c r="I58" s="31"/>
      <c r="J58" s="31"/>
      <c r="K58" s="31"/>
    </row>
    <row r="59" spans="2:11" ht="12.75">
      <c r="B59" s="31"/>
      <c r="C59" s="31"/>
      <c r="D59" s="31"/>
      <c r="E59" s="31"/>
      <c r="F59" s="31"/>
      <c r="G59" s="31"/>
      <c r="H59" s="31"/>
      <c r="I59" s="31"/>
      <c r="J59" s="31"/>
      <c r="K59" s="31"/>
    </row>
    <row r="60" spans="2:11" ht="12.75">
      <c r="B60" s="31"/>
      <c r="C60" s="31"/>
      <c r="D60" s="31"/>
      <c r="E60" s="31"/>
      <c r="F60" s="31"/>
      <c r="G60" s="31"/>
      <c r="H60" s="31"/>
      <c r="I60" s="31"/>
      <c r="J60" s="31"/>
      <c r="K60" s="31"/>
    </row>
    <row r="61" spans="2:11" ht="12.75">
      <c r="B61" s="31"/>
      <c r="C61" s="31"/>
      <c r="D61" s="31"/>
      <c r="E61" s="31"/>
      <c r="F61" s="31"/>
      <c r="G61" s="31"/>
      <c r="H61" s="31"/>
      <c r="I61" s="31"/>
      <c r="J61" s="31"/>
      <c r="K61" s="31"/>
    </row>
    <row r="62" spans="2:11" ht="12.75">
      <c r="B62" s="31"/>
      <c r="C62" s="31"/>
      <c r="D62" s="31"/>
      <c r="E62" s="31"/>
      <c r="F62" s="31"/>
      <c r="G62" s="31"/>
      <c r="H62" s="31"/>
      <c r="I62" s="31"/>
      <c r="J62" s="31"/>
      <c r="K62" s="31"/>
    </row>
    <row r="63" spans="2:11" ht="12.75">
      <c r="B63" s="31"/>
      <c r="C63" s="31"/>
      <c r="D63" s="31"/>
      <c r="E63" s="31"/>
      <c r="F63" s="31"/>
      <c r="G63" s="31"/>
      <c r="H63" s="31"/>
      <c r="I63" s="31"/>
      <c r="J63" s="31"/>
      <c r="K63" s="31"/>
    </row>
    <row r="64" spans="2:11" ht="12.75">
      <c r="B64" s="31"/>
      <c r="C64" s="31"/>
      <c r="D64" s="31"/>
      <c r="E64" s="31"/>
      <c r="F64" s="31"/>
      <c r="G64" s="31"/>
      <c r="H64" s="31"/>
      <c r="I64" s="31"/>
      <c r="J64" s="31"/>
      <c r="K64" s="31"/>
    </row>
    <row r="65" spans="2:11" ht="12.75">
      <c r="B65" s="31"/>
      <c r="C65" s="31"/>
      <c r="D65" s="31"/>
      <c r="E65" s="31"/>
      <c r="F65" s="31"/>
      <c r="G65" s="31"/>
      <c r="H65" s="31"/>
      <c r="I65" s="31"/>
      <c r="J65" s="31"/>
      <c r="K65" s="31"/>
    </row>
    <row r="66" spans="2:11" ht="12.75">
      <c r="B66" s="31"/>
      <c r="C66" s="31"/>
      <c r="D66" s="31"/>
      <c r="E66" s="31"/>
      <c r="F66" s="31"/>
      <c r="G66" s="31"/>
      <c r="H66" s="31"/>
      <c r="I66" s="31"/>
      <c r="J66" s="31"/>
      <c r="K66" s="31"/>
    </row>
    <row r="67" spans="2:11" ht="12.75">
      <c r="B67" s="31"/>
      <c r="C67" s="31"/>
      <c r="D67" s="31"/>
      <c r="E67" s="31"/>
      <c r="F67" s="31"/>
      <c r="G67" s="31"/>
      <c r="H67" s="31"/>
      <c r="I67" s="31"/>
      <c r="J67" s="31"/>
      <c r="K67" s="31"/>
    </row>
    <row r="68" spans="2:11" ht="12.75">
      <c r="B68" s="31"/>
      <c r="C68" s="31"/>
      <c r="D68" s="31"/>
      <c r="E68" s="31"/>
      <c r="F68" s="31"/>
      <c r="G68" s="31"/>
      <c r="H68" s="31"/>
      <c r="I68" s="31"/>
      <c r="J68" s="31"/>
      <c r="K68" s="31"/>
    </row>
    <row r="69" spans="2:11" ht="12.75">
      <c r="B69" s="31"/>
      <c r="C69" s="31"/>
      <c r="D69" s="31"/>
      <c r="E69" s="31"/>
      <c r="F69" s="31"/>
      <c r="G69" s="31"/>
      <c r="H69" s="31"/>
      <c r="I69" s="31"/>
      <c r="J69" s="31"/>
      <c r="K69" s="31"/>
    </row>
    <row r="70" spans="2:11" ht="12.75">
      <c r="B70" s="31"/>
      <c r="C70" s="31"/>
      <c r="D70" s="31"/>
      <c r="E70" s="31"/>
      <c r="F70" s="31"/>
      <c r="G70" s="31"/>
      <c r="H70" s="31"/>
      <c r="I70" s="31"/>
      <c r="J70" s="31"/>
      <c r="K70" s="31"/>
    </row>
    <row r="71" spans="2:11" ht="12.75">
      <c r="B71" s="31"/>
      <c r="C71" s="31"/>
      <c r="D71" s="31"/>
      <c r="E71" s="31"/>
      <c r="F71" s="31"/>
      <c r="G71" s="31"/>
      <c r="H71" s="31"/>
      <c r="I71" s="31"/>
      <c r="J71" s="31"/>
      <c r="K71" s="31"/>
    </row>
    <row r="72" spans="2:11" ht="12.75">
      <c r="B72" s="31"/>
      <c r="C72" s="31"/>
      <c r="D72" s="31"/>
      <c r="E72" s="31"/>
      <c r="F72" s="31"/>
      <c r="G72" s="31"/>
      <c r="H72" s="31"/>
      <c r="I72" s="31"/>
      <c r="J72" s="31"/>
      <c r="K72" s="31"/>
    </row>
    <row r="73" spans="2:11" ht="12.75">
      <c r="B73" s="31"/>
      <c r="C73" s="31"/>
      <c r="D73" s="31"/>
      <c r="E73" s="31"/>
      <c r="F73" s="31"/>
      <c r="G73" s="31"/>
      <c r="H73" s="31"/>
      <c r="I73" s="31"/>
      <c r="J73" s="31"/>
      <c r="K73" s="31"/>
    </row>
    <row r="74" spans="2:11" ht="12.75">
      <c r="B74" s="31"/>
      <c r="C74" s="31"/>
      <c r="D74" s="31"/>
      <c r="E74" s="31"/>
      <c r="F74" s="31"/>
      <c r="G74" s="31"/>
      <c r="H74" s="31"/>
      <c r="I74" s="31"/>
      <c r="J74" s="31"/>
      <c r="K74" s="31"/>
    </row>
    <row r="75" spans="2:11" ht="12.75">
      <c r="B75" s="31"/>
      <c r="C75" s="31"/>
      <c r="D75" s="31"/>
      <c r="E75" s="31"/>
      <c r="F75" s="31"/>
      <c r="G75" s="31"/>
      <c r="H75" s="31"/>
      <c r="I75" s="31"/>
      <c r="J75" s="31"/>
      <c r="K75" s="31"/>
    </row>
    <row r="76" spans="2:11" ht="12.75">
      <c r="B76" s="31"/>
      <c r="C76" s="31"/>
      <c r="D76" s="31"/>
      <c r="E76" s="31"/>
      <c r="F76" s="31"/>
      <c r="G76" s="31"/>
      <c r="H76" s="31"/>
      <c r="I76" s="31"/>
      <c r="J76" s="31"/>
      <c r="K76" s="31"/>
    </row>
    <row r="77" spans="2:11" ht="12.75">
      <c r="B77" s="31"/>
      <c r="C77" s="31"/>
      <c r="D77" s="31"/>
      <c r="E77" s="31"/>
      <c r="F77" s="31"/>
      <c r="G77" s="31"/>
      <c r="H77" s="31"/>
      <c r="I77" s="31"/>
      <c r="J77" s="31"/>
      <c r="K77" s="31"/>
    </row>
    <row r="78" spans="2:11" ht="12.75">
      <c r="B78" s="31"/>
      <c r="C78" s="31"/>
      <c r="D78" s="31"/>
      <c r="E78" s="31"/>
      <c r="F78" s="31"/>
      <c r="G78" s="31"/>
      <c r="H78" s="31"/>
      <c r="I78" s="31"/>
      <c r="J78" s="31"/>
      <c r="K78" s="31"/>
    </row>
    <row r="79" spans="2:11" ht="12.75">
      <c r="B79" s="31"/>
      <c r="C79" s="31"/>
      <c r="D79" s="31"/>
      <c r="E79" s="31"/>
      <c r="F79" s="31"/>
      <c r="G79" s="31"/>
      <c r="H79" s="31"/>
      <c r="I79" s="31"/>
      <c r="J79" s="31"/>
      <c r="K79" s="31"/>
    </row>
    <row r="80" spans="2:11" ht="12.75">
      <c r="B80" s="31"/>
      <c r="C80" s="31"/>
      <c r="D80" s="31"/>
      <c r="E80" s="31"/>
      <c r="F80" s="31"/>
      <c r="G80" s="31"/>
      <c r="H80" s="31"/>
      <c r="I80" s="31"/>
      <c r="J80" s="31"/>
      <c r="K80" s="31"/>
    </row>
    <row r="81" spans="2:11" ht="12.75">
      <c r="B81" s="31"/>
      <c r="C81" s="31"/>
      <c r="D81" s="31"/>
      <c r="E81" s="31"/>
      <c r="F81" s="31"/>
      <c r="G81" s="31"/>
      <c r="H81" s="31"/>
      <c r="I81" s="31"/>
      <c r="J81" s="31"/>
      <c r="K81" s="31"/>
    </row>
    <row r="82" spans="2:11" ht="12.75">
      <c r="B82" s="31"/>
      <c r="C82" s="31"/>
      <c r="D82" s="31"/>
      <c r="E82" s="31"/>
      <c r="F82" s="31"/>
      <c r="G82" s="31"/>
      <c r="H82" s="31"/>
      <c r="I82" s="31"/>
      <c r="J82" s="31"/>
      <c r="K82" s="31"/>
    </row>
    <row r="83" spans="2:11" ht="12.75">
      <c r="B83" s="31"/>
      <c r="C83" s="31"/>
      <c r="D83" s="31"/>
      <c r="E83" s="31"/>
      <c r="F83" s="31"/>
      <c r="G83" s="31"/>
      <c r="H83" s="31"/>
      <c r="I83" s="31"/>
      <c r="J83" s="31"/>
      <c r="K83" s="31"/>
    </row>
    <row r="84" spans="2:11" ht="12.75">
      <c r="B84" s="31"/>
      <c r="C84" s="31"/>
      <c r="D84" s="31"/>
      <c r="E84" s="31"/>
      <c r="F84" s="31"/>
      <c r="G84" s="31"/>
      <c r="H84" s="31"/>
      <c r="I84" s="31"/>
      <c r="J84" s="31"/>
      <c r="K84" s="31"/>
    </row>
    <row r="85" spans="2:11" ht="12.75">
      <c r="B85" s="31"/>
      <c r="C85" s="31"/>
      <c r="D85" s="31"/>
      <c r="E85" s="31"/>
      <c r="F85" s="31"/>
      <c r="G85" s="31"/>
      <c r="H85" s="31"/>
      <c r="I85" s="31"/>
      <c r="J85" s="31"/>
      <c r="K85" s="31"/>
    </row>
    <row r="86" spans="2:11" ht="12.75">
      <c r="B86" s="31"/>
      <c r="C86" s="31"/>
      <c r="D86" s="31"/>
      <c r="E86" s="31"/>
      <c r="F86" s="31"/>
      <c r="G86" s="31"/>
      <c r="H86" s="31"/>
      <c r="I86" s="31"/>
      <c r="J86" s="31"/>
      <c r="K86" s="31"/>
    </row>
    <row r="87" spans="2:11" ht="12.75">
      <c r="B87" s="31"/>
      <c r="C87" s="31"/>
      <c r="D87" s="31"/>
      <c r="E87" s="31"/>
      <c r="F87" s="31"/>
      <c r="G87" s="31"/>
      <c r="H87" s="31"/>
      <c r="I87" s="31"/>
      <c r="J87" s="31"/>
      <c r="K87" s="31"/>
    </row>
    <row r="88" spans="2:11" ht="12.75">
      <c r="B88" s="31"/>
      <c r="C88" s="31"/>
      <c r="D88" s="31"/>
      <c r="E88" s="31"/>
      <c r="F88" s="31"/>
      <c r="G88" s="31"/>
      <c r="H88" s="31"/>
      <c r="I88" s="31"/>
      <c r="J88" s="31"/>
      <c r="K88" s="31"/>
    </row>
    <row r="89" spans="2:11" ht="12.75">
      <c r="B89" s="31"/>
      <c r="C89" s="31"/>
      <c r="D89" s="31"/>
      <c r="E89" s="31"/>
      <c r="F89" s="31"/>
      <c r="G89" s="31"/>
      <c r="H89" s="31"/>
      <c r="I89" s="31"/>
      <c r="J89" s="31"/>
      <c r="K89" s="31"/>
    </row>
    <row r="90" spans="2:11" ht="12.75">
      <c r="B90" s="31"/>
      <c r="C90" s="31"/>
      <c r="D90" s="31"/>
      <c r="E90" s="31"/>
      <c r="F90" s="31"/>
      <c r="G90" s="31"/>
      <c r="H90" s="31"/>
      <c r="I90" s="31"/>
      <c r="J90" s="31"/>
      <c r="K90" s="31"/>
    </row>
    <row r="91" spans="2:11" ht="12.75">
      <c r="B91" s="31"/>
      <c r="C91" s="31"/>
      <c r="D91" s="31"/>
      <c r="E91" s="31"/>
      <c r="F91" s="31"/>
      <c r="G91" s="31"/>
      <c r="H91" s="31"/>
      <c r="I91" s="31"/>
      <c r="J91" s="31"/>
      <c r="K91" s="31"/>
    </row>
    <row r="92" spans="2:11" ht="12.75">
      <c r="B92" s="31"/>
      <c r="C92" s="31"/>
      <c r="D92" s="31"/>
      <c r="E92" s="31"/>
      <c r="F92" s="31"/>
      <c r="G92" s="31"/>
      <c r="H92" s="31"/>
      <c r="I92" s="31"/>
      <c r="J92" s="31"/>
      <c r="K92" s="31"/>
    </row>
    <row r="93" spans="2:11" ht="12.75">
      <c r="B93" s="31"/>
      <c r="C93" s="31"/>
      <c r="D93" s="31"/>
      <c r="E93" s="31"/>
      <c r="F93" s="31"/>
      <c r="G93" s="31"/>
      <c r="H93" s="31"/>
      <c r="I93" s="31"/>
      <c r="J93" s="31"/>
      <c r="K93" s="31"/>
    </row>
    <row r="94" spans="2:11" ht="12.75">
      <c r="B94" s="31"/>
      <c r="C94" s="31"/>
      <c r="D94" s="31"/>
      <c r="E94" s="31"/>
      <c r="F94" s="31"/>
      <c r="G94" s="31"/>
      <c r="H94" s="31"/>
      <c r="I94" s="31"/>
      <c r="J94" s="31"/>
      <c r="K94" s="31"/>
    </row>
    <row r="95" spans="2:11" ht="12.75">
      <c r="B95" s="31"/>
      <c r="C95" s="31"/>
      <c r="D95" s="31"/>
      <c r="E95" s="31"/>
      <c r="F95" s="31"/>
      <c r="G95" s="31"/>
      <c r="H95" s="31"/>
      <c r="I95" s="31"/>
      <c r="J95" s="31"/>
      <c r="K95" s="31"/>
    </row>
    <row r="96" spans="2:11" ht="12.75">
      <c r="B96" s="31"/>
      <c r="C96" s="31"/>
      <c r="D96" s="31"/>
      <c r="E96" s="31"/>
      <c r="F96" s="31"/>
      <c r="G96" s="31"/>
      <c r="H96" s="31"/>
      <c r="I96" s="31"/>
      <c r="J96" s="31"/>
      <c r="K96" s="31"/>
    </row>
    <row r="97" spans="2:11" ht="12.75">
      <c r="B97" s="31"/>
      <c r="C97" s="31"/>
      <c r="D97" s="31"/>
      <c r="E97" s="31"/>
      <c r="F97" s="31"/>
      <c r="G97" s="31"/>
      <c r="H97" s="31"/>
      <c r="I97" s="31"/>
      <c r="J97" s="31"/>
      <c r="K97" s="31"/>
    </row>
    <row r="98" spans="2:11" ht="12.75">
      <c r="B98" s="31"/>
      <c r="C98" s="31"/>
      <c r="D98" s="31"/>
      <c r="E98" s="31"/>
      <c r="F98" s="31"/>
      <c r="G98" s="31"/>
      <c r="H98" s="31"/>
      <c r="I98" s="31"/>
      <c r="J98" s="31"/>
      <c r="K98" s="31"/>
    </row>
    <row r="99" spans="2:11" ht="12.75">
      <c r="B99" s="31"/>
      <c r="C99" s="31"/>
      <c r="D99" s="31"/>
      <c r="E99" s="31"/>
      <c r="F99" s="31"/>
      <c r="G99" s="31"/>
      <c r="H99" s="31"/>
      <c r="I99" s="31"/>
      <c r="J99" s="31"/>
      <c r="K99" s="31"/>
    </row>
    <row r="100" spans="2:11" ht="12.75">
      <c r="B100" s="31"/>
      <c r="C100" s="31"/>
      <c r="D100" s="31"/>
      <c r="E100" s="31"/>
      <c r="F100" s="31"/>
      <c r="G100" s="31"/>
      <c r="H100" s="31"/>
      <c r="I100" s="31"/>
      <c r="J100" s="31"/>
      <c r="K100" s="31"/>
    </row>
    <row r="101" spans="2:11" ht="12.75">
      <c r="B101" s="31"/>
      <c r="C101" s="31"/>
      <c r="D101" s="31"/>
      <c r="E101" s="31"/>
      <c r="F101" s="31"/>
      <c r="G101" s="31"/>
      <c r="H101" s="31"/>
      <c r="I101" s="31"/>
      <c r="J101" s="31"/>
      <c r="K101" s="31"/>
    </row>
    <row r="102" spans="2:11" ht="12.75">
      <c r="B102" s="31"/>
      <c r="C102" s="31"/>
      <c r="D102" s="31"/>
      <c r="E102" s="31"/>
      <c r="F102" s="31"/>
      <c r="G102" s="31"/>
      <c r="H102" s="31"/>
      <c r="I102" s="31"/>
      <c r="J102" s="31"/>
      <c r="K102" s="31"/>
    </row>
    <row r="103" spans="2:11" ht="12.75">
      <c r="B103" s="31"/>
      <c r="C103" s="31"/>
      <c r="D103" s="31"/>
      <c r="E103" s="31"/>
      <c r="F103" s="31"/>
      <c r="G103" s="31"/>
      <c r="H103" s="31"/>
      <c r="I103" s="31"/>
      <c r="J103" s="31"/>
      <c r="K103" s="31"/>
    </row>
    <row r="104" spans="2:11" ht="12.75">
      <c r="B104" s="31"/>
      <c r="C104" s="31"/>
      <c r="D104" s="31"/>
      <c r="E104" s="31"/>
      <c r="F104" s="31"/>
      <c r="G104" s="31"/>
      <c r="H104" s="31"/>
      <c r="I104" s="31"/>
      <c r="J104" s="31"/>
      <c r="K104" s="31"/>
    </row>
    <row r="105" spans="2:11" ht="12.75">
      <c r="B105" s="31"/>
      <c r="C105" s="31"/>
      <c r="D105" s="31"/>
      <c r="E105" s="31"/>
      <c r="F105" s="31"/>
      <c r="G105" s="31"/>
      <c r="H105" s="31"/>
      <c r="I105" s="31"/>
      <c r="J105" s="31"/>
      <c r="K105" s="31"/>
    </row>
    <row r="106" spans="2:11" ht="12.75">
      <c r="B106" s="31"/>
      <c r="C106" s="31"/>
      <c r="D106" s="31"/>
      <c r="E106" s="31"/>
      <c r="F106" s="31"/>
      <c r="G106" s="31"/>
      <c r="H106" s="31"/>
      <c r="I106" s="31"/>
      <c r="J106" s="31"/>
      <c r="K106" s="31"/>
    </row>
    <row r="107" spans="2:11" ht="12.75">
      <c r="B107" s="31"/>
      <c r="C107" s="31"/>
      <c r="D107" s="31"/>
      <c r="E107" s="31"/>
      <c r="F107" s="31"/>
      <c r="G107" s="31"/>
      <c r="H107" s="31"/>
      <c r="I107" s="31"/>
      <c r="J107" s="31"/>
      <c r="K107" s="31"/>
    </row>
    <row r="108" spans="2:11" ht="12.75">
      <c r="B108" s="31"/>
      <c r="C108" s="31"/>
      <c r="D108" s="31"/>
      <c r="E108" s="31"/>
      <c r="F108" s="31"/>
      <c r="G108" s="31"/>
      <c r="H108" s="31"/>
      <c r="I108" s="31"/>
      <c r="J108" s="31"/>
      <c r="K108" s="31"/>
    </row>
    <row r="109" spans="2:11" ht="12.75">
      <c r="B109" s="31"/>
      <c r="C109" s="31"/>
      <c r="D109" s="31"/>
      <c r="E109" s="31"/>
      <c r="F109" s="31"/>
      <c r="G109" s="31"/>
      <c r="H109" s="31"/>
      <c r="I109" s="31"/>
      <c r="J109" s="31"/>
      <c r="K109" s="31"/>
    </row>
    <row r="110" spans="2:11" ht="12.75">
      <c r="B110" s="31"/>
      <c r="C110" s="31"/>
      <c r="D110" s="31"/>
      <c r="E110" s="31"/>
      <c r="F110" s="31"/>
      <c r="G110" s="31"/>
      <c r="H110" s="31"/>
      <c r="I110" s="31"/>
      <c r="J110" s="31"/>
      <c r="K110" s="31"/>
    </row>
    <row r="111" spans="2:11" ht="12.75">
      <c r="B111" s="31"/>
      <c r="C111" s="31"/>
      <c r="D111" s="31"/>
      <c r="E111" s="31"/>
      <c r="F111" s="31"/>
      <c r="G111" s="31"/>
      <c r="H111" s="31"/>
      <c r="I111" s="31"/>
      <c r="J111" s="31"/>
      <c r="K111" s="31"/>
    </row>
    <row r="112" spans="2:11" ht="12.75">
      <c r="B112" s="31"/>
      <c r="C112" s="31"/>
      <c r="D112" s="31"/>
      <c r="E112" s="31"/>
      <c r="F112" s="31"/>
      <c r="G112" s="31"/>
      <c r="H112" s="31"/>
      <c r="I112" s="31"/>
      <c r="J112" s="31"/>
      <c r="K112" s="31"/>
    </row>
    <row r="113" spans="2:11" ht="12.75">
      <c r="B113" s="31"/>
      <c r="C113" s="31"/>
      <c r="D113" s="31"/>
      <c r="E113" s="31"/>
      <c r="F113" s="31"/>
      <c r="G113" s="31"/>
      <c r="H113" s="31"/>
      <c r="I113" s="31"/>
      <c r="J113" s="31"/>
      <c r="K113" s="31"/>
    </row>
    <row r="114" spans="2:11" ht="12.75">
      <c r="B114" s="31"/>
      <c r="C114" s="31"/>
      <c r="D114" s="31"/>
      <c r="E114" s="31"/>
      <c r="F114" s="31"/>
      <c r="G114" s="31"/>
      <c r="H114" s="31"/>
      <c r="I114" s="31"/>
      <c r="J114" s="31"/>
      <c r="K114" s="31"/>
    </row>
    <row r="115" spans="2:11" ht="12.75">
      <c r="B115" s="31"/>
      <c r="C115" s="31"/>
      <c r="D115" s="31"/>
      <c r="E115" s="31"/>
      <c r="F115" s="31"/>
      <c r="G115" s="31"/>
      <c r="H115" s="31"/>
      <c r="I115" s="31"/>
      <c r="J115" s="31"/>
      <c r="K115" s="31"/>
    </row>
    <row r="116" spans="2:11" ht="12.75">
      <c r="B116" s="31"/>
      <c r="C116" s="31"/>
      <c r="D116" s="31"/>
      <c r="E116" s="31"/>
      <c r="F116" s="31"/>
      <c r="G116" s="31"/>
      <c r="H116" s="31"/>
      <c r="I116" s="31"/>
      <c r="J116" s="31"/>
      <c r="K116" s="31"/>
    </row>
    <row r="117" spans="2:11" ht="12.75">
      <c r="B117" s="31"/>
      <c r="C117" s="31"/>
      <c r="D117" s="31"/>
      <c r="E117" s="31"/>
      <c r="F117" s="31"/>
      <c r="G117" s="31"/>
      <c r="H117" s="31"/>
      <c r="I117" s="31"/>
      <c r="J117" s="31"/>
      <c r="K117" s="31"/>
    </row>
    <row r="118" spans="2:11" ht="12.75">
      <c r="B118" s="31"/>
      <c r="C118" s="31"/>
      <c r="D118" s="31"/>
      <c r="E118" s="31"/>
      <c r="F118" s="31"/>
      <c r="G118" s="31"/>
      <c r="H118" s="31"/>
      <c r="I118" s="31"/>
      <c r="J118" s="31"/>
      <c r="K118" s="31"/>
    </row>
    <row r="119" spans="2:11" ht="12.75">
      <c r="B119" s="31"/>
      <c r="C119" s="31"/>
      <c r="D119" s="31"/>
      <c r="E119" s="31"/>
      <c r="F119" s="31"/>
      <c r="G119" s="31"/>
      <c r="H119" s="31"/>
      <c r="I119" s="31"/>
      <c r="J119" s="31"/>
      <c r="K119" s="31"/>
    </row>
    <row r="120" spans="2:11" ht="12.75">
      <c r="B120" s="31"/>
      <c r="C120" s="31"/>
      <c r="D120" s="31"/>
      <c r="E120" s="31"/>
      <c r="F120" s="31"/>
      <c r="G120" s="31"/>
      <c r="H120" s="31"/>
      <c r="I120" s="31"/>
      <c r="J120" s="31"/>
      <c r="K120" s="31"/>
    </row>
    <row r="121" spans="2:11" ht="12.75">
      <c r="B121" s="31"/>
      <c r="C121" s="31"/>
      <c r="D121" s="31"/>
      <c r="E121" s="31"/>
      <c r="F121" s="31"/>
      <c r="G121" s="31"/>
      <c r="H121" s="31"/>
      <c r="I121" s="31"/>
      <c r="J121" s="31"/>
      <c r="K121" s="31"/>
    </row>
    <row r="122" spans="2:11" ht="12.75">
      <c r="B122" s="31"/>
      <c r="C122" s="31"/>
      <c r="D122" s="31"/>
      <c r="E122" s="31"/>
      <c r="F122" s="31"/>
      <c r="G122" s="31"/>
      <c r="H122" s="31"/>
      <c r="I122" s="31"/>
      <c r="J122" s="31"/>
      <c r="K122" s="31"/>
    </row>
    <row r="123" spans="2:11" ht="12.75">
      <c r="B123" s="31"/>
      <c r="C123" s="31"/>
      <c r="D123" s="31"/>
      <c r="E123" s="31"/>
      <c r="F123" s="31"/>
      <c r="G123" s="31"/>
      <c r="H123" s="31"/>
      <c r="I123" s="31"/>
      <c r="J123" s="31"/>
      <c r="K123" s="31"/>
    </row>
    <row r="124" spans="2:11" ht="12.75">
      <c r="B124" s="31"/>
      <c r="C124" s="31"/>
      <c r="D124" s="31"/>
      <c r="E124" s="31"/>
      <c r="F124" s="31"/>
      <c r="G124" s="31"/>
      <c r="H124" s="31"/>
      <c r="I124" s="31"/>
      <c r="J124" s="31"/>
      <c r="K124" s="31"/>
    </row>
    <row r="125" spans="2:11" ht="12.75">
      <c r="B125" s="31"/>
      <c r="C125" s="31"/>
      <c r="D125" s="31"/>
      <c r="E125" s="31"/>
      <c r="F125" s="31"/>
      <c r="G125" s="31"/>
      <c r="H125" s="31"/>
      <c r="I125" s="31"/>
      <c r="J125" s="31"/>
      <c r="K125" s="31"/>
    </row>
    <row r="126" spans="2:11" ht="12.75">
      <c r="B126" s="31"/>
      <c r="C126" s="31"/>
      <c r="D126" s="31"/>
      <c r="E126" s="31"/>
      <c r="F126" s="31"/>
      <c r="G126" s="31"/>
      <c r="H126" s="31"/>
      <c r="I126" s="31"/>
      <c r="J126" s="31"/>
      <c r="K126" s="31"/>
    </row>
    <row r="127" spans="2:11" ht="12.75">
      <c r="B127" s="31"/>
      <c r="C127" s="31"/>
      <c r="D127" s="31"/>
      <c r="E127" s="31"/>
      <c r="F127" s="31"/>
      <c r="G127" s="31"/>
      <c r="H127" s="31"/>
      <c r="I127" s="31"/>
      <c r="J127" s="31"/>
      <c r="K127" s="31"/>
    </row>
    <row r="128" spans="2:11" ht="12.75">
      <c r="B128" s="31"/>
      <c r="C128" s="31"/>
      <c r="D128" s="31"/>
      <c r="E128" s="31"/>
      <c r="F128" s="31"/>
      <c r="G128" s="31"/>
      <c r="H128" s="31"/>
      <c r="I128" s="31"/>
      <c r="J128" s="31"/>
      <c r="K128" s="31"/>
    </row>
    <row r="129" spans="2:11" ht="12.75">
      <c r="B129" s="31"/>
      <c r="C129" s="31"/>
      <c r="D129" s="31"/>
      <c r="E129" s="31"/>
      <c r="F129" s="31"/>
      <c r="G129" s="31"/>
      <c r="H129" s="31"/>
      <c r="I129" s="31"/>
      <c r="J129" s="31"/>
      <c r="K129" s="31"/>
    </row>
    <row r="130" spans="2:11" ht="12.75">
      <c r="B130" s="31"/>
      <c r="C130" s="31"/>
      <c r="D130" s="31"/>
      <c r="E130" s="31"/>
      <c r="F130" s="31"/>
      <c r="G130" s="31"/>
      <c r="H130" s="31"/>
      <c r="I130" s="31"/>
      <c r="J130" s="31"/>
      <c r="K130" s="31"/>
    </row>
    <row r="131" spans="2:11" ht="12.75">
      <c r="B131" s="31"/>
      <c r="C131" s="31"/>
      <c r="D131" s="31"/>
      <c r="E131" s="31"/>
      <c r="F131" s="31"/>
      <c r="G131" s="31"/>
      <c r="H131" s="31"/>
      <c r="I131" s="31"/>
      <c r="J131" s="31"/>
      <c r="K131" s="31"/>
    </row>
    <row r="132" spans="2:11" ht="12.75">
      <c r="B132" s="31"/>
      <c r="C132" s="31"/>
      <c r="D132" s="31"/>
      <c r="E132" s="31"/>
      <c r="F132" s="31"/>
      <c r="G132" s="31"/>
      <c r="H132" s="31"/>
      <c r="I132" s="31"/>
      <c r="J132" s="31"/>
      <c r="K132" s="31"/>
    </row>
    <row r="133" spans="2:11" ht="12.75">
      <c r="B133" s="31"/>
      <c r="C133" s="31"/>
      <c r="D133" s="31"/>
      <c r="E133" s="31"/>
      <c r="F133" s="31"/>
      <c r="G133" s="31"/>
      <c r="H133" s="31"/>
      <c r="I133" s="31"/>
      <c r="J133" s="31"/>
      <c r="K133" s="31"/>
    </row>
    <row r="134" spans="2:11" ht="12.75">
      <c r="B134" s="31"/>
      <c r="C134" s="31"/>
      <c r="D134" s="31"/>
      <c r="E134" s="31"/>
      <c r="F134" s="31"/>
      <c r="G134" s="31"/>
      <c r="H134" s="31"/>
      <c r="I134" s="31"/>
      <c r="J134" s="31"/>
      <c r="K134" s="31"/>
    </row>
    <row r="135" spans="2:11" ht="12.75">
      <c r="B135" s="31"/>
      <c r="C135" s="31"/>
      <c r="D135" s="31"/>
      <c r="E135" s="31"/>
      <c r="F135" s="31"/>
      <c r="G135" s="31"/>
      <c r="H135" s="31"/>
      <c r="I135" s="31"/>
      <c r="J135" s="31"/>
      <c r="K135" s="31"/>
    </row>
    <row r="136" spans="2:11" ht="12.75">
      <c r="B136" s="31"/>
      <c r="C136" s="31"/>
      <c r="D136" s="31"/>
      <c r="E136" s="31"/>
      <c r="F136" s="31"/>
      <c r="G136" s="31"/>
      <c r="H136" s="31"/>
      <c r="I136" s="31"/>
      <c r="J136" s="31"/>
      <c r="K136" s="31"/>
    </row>
    <row r="137" spans="2:11" ht="12.75">
      <c r="B137" s="31"/>
      <c r="C137" s="31"/>
      <c r="D137" s="31"/>
      <c r="E137" s="31"/>
      <c r="F137" s="31"/>
      <c r="G137" s="31"/>
      <c r="H137" s="31"/>
      <c r="I137" s="31"/>
      <c r="J137" s="31"/>
      <c r="K137" s="31"/>
    </row>
    <row r="138" spans="2:11" ht="12.75">
      <c r="B138" s="31"/>
      <c r="C138" s="31"/>
      <c r="D138" s="31"/>
      <c r="E138" s="31"/>
      <c r="F138" s="31"/>
      <c r="G138" s="31"/>
      <c r="H138" s="31"/>
      <c r="I138" s="31"/>
      <c r="J138" s="31"/>
      <c r="K138" s="31"/>
    </row>
    <row r="139" spans="2:11" ht="12.75">
      <c r="B139" s="31"/>
      <c r="C139" s="31"/>
      <c r="D139" s="31"/>
      <c r="E139" s="31"/>
      <c r="F139" s="31"/>
      <c r="G139" s="31"/>
      <c r="H139" s="31"/>
      <c r="I139" s="31"/>
      <c r="J139" s="31"/>
      <c r="K139" s="31"/>
    </row>
    <row r="140" spans="2:11" ht="12.75">
      <c r="B140" s="31"/>
      <c r="C140" s="31"/>
      <c r="D140" s="31"/>
      <c r="E140" s="31"/>
      <c r="F140" s="31"/>
      <c r="G140" s="31"/>
      <c r="H140" s="31"/>
      <c r="I140" s="31"/>
      <c r="J140" s="31"/>
      <c r="K140" s="31"/>
    </row>
    <row r="141" spans="2:11" ht="12.75">
      <c r="B141" s="31"/>
      <c r="C141" s="31"/>
      <c r="D141" s="31"/>
      <c r="E141" s="31"/>
      <c r="F141" s="31"/>
      <c r="G141" s="31"/>
      <c r="H141" s="31"/>
      <c r="I141" s="31"/>
      <c r="J141" s="31"/>
      <c r="K141" s="31"/>
    </row>
    <row r="142" spans="2:11" ht="12.75">
      <c r="B142" s="31"/>
      <c r="C142" s="31"/>
      <c r="D142" s="31"/>
      <c r="E142" s="31"/>
      <c r="F142" s="31"/>
      <c r="G142" s="31"/>
      <c r="H142" s="31"/>
      <c r="I142" s="31"/>
      <c r="J142" s="31"/>
      <c r="K142" s="31"/>
    </row>
    <row r="143" spans="2:11" ht="12.75">
      <c r="B143" s="31"/>
      <c r="C143" s="31"/>
      <c r="D143" s="31"/>
      <c r="E143" s="31"/>
      <c r="F143" s="31"/>
      <c r="G143" s="31"/>
      <c r="H143" s="31"/>
      <c r="I143" s="31"/>
      <c r="J143" s="31"/>
      <c r="K143" s="31"/>
    </row>
    <row r="144" spans="2:11" ht="12.75">
      <c r="B144" s="31"/>
      <c r="C144" s="31"/>
      <c r="D144" s="31"/>
      <c r="E144" s="31"/>
      <c r="F144" s="31"/>
      <c r="G144" s="31"/>
      <c r="H144" s="31"/>
      <c r="I144" s="31"/>
      <c r="J144" s="31"/>
      <c r="K144" s="31"/>
    </row>
    <row r="145" spans="2:11" ht="12.75">
      <c r="B145" s="31"/>
      <c r="C145" s="31"/>
      <c r="D145" s="31"/>
      <c r="E145" s="31"/>
      <c r="F145" s="31"/>
      <c r="G145" s="31"/>
      <c r="H145" s="31"/>
      <c r="I145" s="31"/>
      <c r="J145" s="31"/>
      <c r="K145" s="31"/>
    </row>
    <row r="146" spans="2:11" ht="12.75">
      <c r="B146" s="31"/>
      <c r="C146" s="31"/>
      <c r="D146" s="31"/>
      <c r="E146" s="31"/>
      <c r="F146" s="31"/>
      <c r="G146" s="31"/>
      <c r="H146" s="31"/>
      <c r="I146" s="31"/>
      <c r="J146" s="31"/>
      <c r="K146" s="31"/>
    </row>
    <row r="147" spans="2:11" ht="12.75">
      <c r="B147" s="31"/>
      <c r="C147" s="31"/>
      <c r="D147" s="31"/>
      <c r="E147" s="31"/>
      <c r="F147" s="31"/>
      <c r="G147" s="31"/>
      <c r="H147" s="31"/>
      <c r="I147" s="31"/>
      <c r="J147" s="31"/>
      <c r="K147" s="31"/>
    </row>
    <row r="148" spans="2:11" ht="12.75">
      <c r="B148" s="31"/>
      <c r="C148" s="31"/>
      <c r="D148" s="31"/>
      <c r="E148" s="31"/>
      <c r="F148" s="31"/>
      <c r="G148" s="31"/>
      <c r="H148" s="31"/>
      <c r="I148" s="31"/>
      <c r="J148" s="31"/>
      <c r="K148" s="31"/>
    </row>
    <row r="149" spans="2:11" ht="12.75">
      <c r="B149" s="31"/>
      <c r="C149" s="31"/>
      <c r="D149" s="31"/>
      <c r="E149" s="31"/>
      <c r="F149" s="31"/>
      <c r="G149" s="31"/>
      <c r="H149" s="31"/>
      <c r="I149" s="31"/>
      <c r="J149" s="31"/>
      <c r="K149" s="31"/>
    </row>
    <row r="150" spans="2:11" ht="12.75">
      <c r="B150" s="31"/>
      <c r="C150" s="31"/>
      <c r="D150" s="31"/>
      <c r="E150" s="31"/>
      <c r="F150" s="31"/>
      <c r="G150" s="31"/>
      <c r="H150" s="31"/>
      <c r="I150" s="31"/>
      <c r="J150" s="31"/>
      <c r="K150" s="31"/>
    </row>
    <row r="151" spans="2:11" ht="12.75">
      <c r="B151" s="31"/>
      <c r="C151" s="31"/>
      <c r="D151" s="31"/>
      <c r="E151" s="31"/>
      <c r="F151" s="31"/>
      <c r="G151" s="31"/>
      <c r="H151" s="31"/>
      <c r="I151" s="31"/>
      <c r="J151" s="31"/>
      <c r="K151" s="31"/>
    </row>
    <row r="152" spans="2:11" ht="12.75">
      <c r="B152" s="31"/>
      <c r="C152" s="31"/>
      <c r="D152" s="31"/>
      <c r="E152" s="31"/>
      <c r="F152" s="31"/>
      <c r="G152" s="31"/>
      <c r="H152" s="31"/>
      <c r="I152" s="31"/>
      <c r="J152" s="31"/>
      <c r="K152" s="31"/>
    </row>
    <row r="153" spans="2:11" ht="12.75">
      <c r="B153" s="31"/>
      <c r="C153" s="31"/>
      <c r="D153" s="31"/>
      <c r="E153" s="31"/>
      <c r="F153" s="31"/>
      <c r="G153" s="31"/>
      <c r="H153" s="31"/>
      <c r="I153" s="31"/>
      <c r="J153" s="31"/>
      <c r="K153" s="31"/>
    </row>
    <row r="154" spans="2:11" ht="12.75">
      <c r="B154" s="31"/>
      <c r="C154" s="31"/>
      <c r="D154" s="31"/>
      <c r="E154" s="31"/>
      <c r="F154" s="31"/>
      <c r="G154" s="31"/>
      <c r="H154" s="31"/>
      <c r="I154" s="31"/>
      <c r="J154" s="31"/>
      <c r="K154" s="31"/>
    </row>
    <row r="155" spans="2:11" ht="12.75">
      <c r="B155" s="31"/>
      <c r="C155" s="31"/>
      <c r="D155" s="31"/>
      <c r="E155" s="31"/>
      <c r="F155" s="31"/>
      <c r="G155" s="31"/>
      <c r="H155" s="31"/>
      <c r="I155" s="31"/>
      <c r="J155" s="31"/>
      <c r="K155" s="31"/>
    </row>
    <row r="156" spans="2:11" ht="12.75">
      <c r="B156" s="31"/>
      <c r="C156" s="31"/>
      <c r="D156" s="31"/>
      <c r="E156" s="31"/>
      <c r="F156" s="31"/>
      <c r="G156" s="31"/>
      <c r="H156" s="31"/>
      <c r="I156" s="31"/>
      <c r="J156" s="31"/>
      <c r="K156" s="31"/>
    </row>
    <row r="157" spans="2:11" ht="12.75">
      <c r="B157" s="31"/>
      <c r="C157" s="31"/>
      <c r="D157" s="31"/>
      <c r="E157" s="31"/>
      <c r="F157" s="31"/>
      <c r="G157" s="31"/>
      <c r="H157" s="31"/>
      <c r="I157" s="31"/>
      <c r="J157" s="31"/>
      <c r="K157" s="31"/>
    </row>
    <row r="158" spans="2:11" ht="12.75">
      <c r="B158" s="31"/>
      <c r="C158" s="31"/>
      <c r="D158" s="31"/>
      <c r="E158" s="31"/>
      <c r="F158" s="31"/>
      <c r="G158" s="31"/>
      <c r="H158" s="31"/>
      <c r="I158" s="31"/>
      <c r="J158" s="31"/>
      <c r="K158" s="31"/>
    </row>
    <row r="159" spans="2:11" ht="12.75">
      <c r="B159" s="31"/>
      <c r="C159" s="31"/>
      <c r="D159" s="31"/>
      <c r="E159" s="31"/>
      <c r="F159" s="31"/>
      <c r="G159" s="31"/>
      <c r="H159" s="31"/>
      <c r="I159" s="31"/>
      <c r="J159" s="31"/>
      <c r="K159" s="31"/>
    </row>
    <row r="160" spans="2:11" ht="12.75">
      <c r="B160" s="31"/>
      <c r="C160" s="31"/>
      <c r="D160" s="31"/>
      <c r="E160" s="31"/>
      <c r="F160" s="31"/>
      <c r="G160" s="31"/>
      <c r="H160" s="31"/>
      <c r="I160" s="31"/>
      <c r="J160" s="31"/>
      <c r="K160" s="31"/>
    </row>
    <row r="161" spans="2:11" ht="12.75">
      <c r="B161" s="31"/>
      <c r="C161" s="31"/>
      <c r="D161" s="31"/>
      <c r="E161" s="31"/>
      <c r="F161" s="31"/>
      <c r="G161" s="31"/>
      <c r="H161" s="31"/>
      <c r="I161" s="31"/>
      <c r="J161" s="31"/>
      <c r="K161" s="31"/>
    </row>
    <row r="162" spans="2:11" ht="12.75">
      <c r="B162" s="31"/>
      <c r="C162" s="31"/>
      <c r="D162" s="31"/>
      <c r="E162" s="31"/>
      <c r="F162" s="31"/>
      <c r="G162" s="31"/>
      <c r="H162" s="31"/>
      <c r="I162" s="31"/>
      <c r="J162" s="31"/>
      <c r="K162" s="31"/>
    </row>
    <row r="163" spans="2:11" ht="12.75">
      <c r="B163" s="31"/>
      <c r="C163" s="31"/>
      <c r="D163" s="31"/>
      <c r="E163" s="31"/>
      <c r="F163" s="31"/>
      <c r="G163" s="31"/>
      <c r="H163" s="31"/>
      <c r="I163" s="31"/>
      <c r="J163" s="31"/>
      <c r="K163" s="31"/>
    </row>
    <row r="164" spans="2:11" ht="12.75">
      <c r="B164" s="31"/>
      <c r="C164" s="31"/>
      <c r="D164" s="31"/>
      <c r="E164" s="31"/>
      <c r="F164" s="31"/>
      <c r="G164" s="31"/>
      <c r="H164" s="31"/>
      <c r="I164" s="31"/>
      <c r="J164" s="31"/>
      <c r="K164" s="31"/>
    </row>
    <row r="165" spans="2:11" ht="12.75">
      <c r="B165" s="31"/>
      <c r="C165" s="31"/>
      <c r="D165" s="31"/>
      <c r="E165" s="31"/>
      <c r="F165" s="31"/>
      <c r="G165" s="31"/>
      <c r="H165" s="31"/>
      <c r="I165" s="31"/>
      <c r="J165" s="31"/>
      <c r="K165" s="31"/>
    </row>
    <row r="166" spans="2:11" ht="12.75">
      <c r="B166" s="31"/>
      <c r="C166" s="31"/>
      <c r="D166" s="31"/>
      <c r="E166" s="31"/>
      <c r="F166" s="31"/>
      <c r="G166" s="31"/>
      <c r="H166" s="31"/>
      <c r="I166" s="31"/>
      <c r="J166" s="31"/>
      <c r="K166" s="31"/>
    </row>
    <row r="167" spans="2:11" ht="12.75">
      <c r="B167" s="31"/>
      <c r="C167" s="31"/>
      <c r="D167" s="31"/>
      <c r="E167" s="31"/>
      <c r="F167" s="31"/>
      <c r="G167" s="31"/>
      <c r="H167" s="31"/>
      <c r="I167" s="31"/>
      <c r="J167" s="31"/>
      <c r="K167" s="31"/>
    </row>
    <row r="168" spans="2:11" ht="12.75">
      <c r="B168" s="31"/>
      <c r="C168" s="31"/>
      <c r="D168" s="31"/>
      <c r="E168" s="31"/>
      <c r="F168" s="31"/>
      <c r="G168" s="31"/>
      <c r="H168" s="31"/>
      <c r="I168" s="31"/>
      <c r="J168" s="31"/>
      <c r="K168" s="31"/>
    </row>
    <row r="169" spans="2:11" ht="12.75">
      <c r="B169" s="31"/>
      <c r="C169" s="31"/>
      <c r="D169" s="31"/>
      <c r="E169" s="31"/>
      <c r="F169" s="31"/>
      <c r="G169" s="31"/>
      <c r="H169" s="31"/>
      <c r="I169" s="31"/>
      <c r="J169" s="31"/>
      <c r="K169" s="31"/>
    </row>
    <row r="170" spans="2:11" ht="12.75">
      <c r="B170" s="31"/>
      <c r="C170" s="31"/>
      <c r="D170" s="31"/>
      <c r="E170" s="31"/>
      <c r="F170" s="31"/>
      <c r="G170" s="31"/>
      <c r="H170" s="31"/>
      <c r="I170" s="31"/>
      <c r="J170" s="31"/>
      <c r="K170" s="31"/>
    </row>
    <row r="171" spans="2:11" ht="12.75">
      <c r="B171" s="31"/>
      <c r="C171" s="31"/>
      <c r="D171" s="31"/>
      <c r="E171" s="31"/>
      <c r="F171" s="31"/>
      <c r="G171" s="31"/>
      <c r="H171" s="31"/>
      <c r="I171" s="31"/>
      <c r="J171" s="31"/>
      <c r="K171" s="31"/>
    </row>
    <row r="172" spans="2:11" ht="12.75">
      <c r="B172" s="31"/>
      <c r="C172" s="31"/>
      <c r="D172" s="31"/>
      <c r="E172" s="31"/>
      <c r="F172" s="31"/>
      <c r="G172" s="31"/>
      <c r="H172" s="31"/>
      <c r="I172" s="31"/>
      <c r="J172" s="31"/>
      <c r="K172" s="31"/>
    </row>
    <row r="173" spans="2:11" ht="12.75">
      <c r="B173" s="31"/>
      <c r="C173" s="31"/>
      <c r="D173" s="31"/>
      <c r="E173" s="31"/>
      <c r="F173" s="31"/>
      <c r="G173" s="31"/>
      <c r="H173" s="31"/>
      <c r="I173" s="31"/>
      <c r="J173" s="31"/>
      <c r="K173" s="31"/>
    </row>
    <row r="174" spans="2:11" ht="12.75">
      <c r="B174" s="31"/>
      <c r="C174" s="31"/>
      <c r="D174" s="31"/>
      <c r="E174" s="31"/>
      <c r="F174" s="31"/>
      <c r="G174" s="31"/>
      <c r="H174" s="31"/>
      <c r="I174" s="31"/>
      <c r="J174" s="31"/>
      <c r="K174" s="31"/>
    </row>
    <row r="175" spans="2:11" ht="12.75">
      <c r="B175" s="31"/>
      <c r="C175" s="31"/>
      <c r="D175" s="31"/>
      <c r="E175" s="31"/>
      <c r="F175" s="31"/>
      <c r="G175" s="31"/>
      <c r="H175" s="31"/>
      <c r="I175" s="31"/>
      <c r="J175" s="31"/>
      <c r="K175" s="31"/>
    </row>
    <row r="176" spans="2:11" ht="12.75">
      <c r="B176" s="31"/>
      <c r="C176" s="31"/>
      <c r="D176" s="31"/>
      <c r="E176" s="31"/>
      <c r="F176" s="31"/>
      <c r="G176" s="31"/>
      <c r="H176" s="31"/>
      <c r="I176" s="31"/>
      <c r="J176" s="31"/>
      <c r="K176" s="31"/>
    </row>
    <row r="177" spans="2:11" ht="12.75">
      <c r="B177" s="31"/>
      <c r="C177" s="31"/>
      <c r="D177" s="31"/>
      <c r="E177" s="31"/>
      <c r="F177" s="31"/>
      <c r="G177" s="31"/>
      <c r="H177" s="31"/>
      <c r="I177" s="31"/>
      <c r="J177" s="31"/>
      <c r="K177" s="31"/>
    </row>
    <row r="178" spans="2:11" ht="12.75">
      <c r="B178" s="31"/>
      <c r="C178" s="31"/>
      <c r="D178" s="31"/>
      <c r="E178" s="31"/>
      <c r="F178" s="31"/>
      <c r="G178" s="31"/>
      <c r="H178" s="31"/>
      <c r="I178" s="31"/>
      <c r="J178" s="31"/>
      <c r="K178" s="31"/>
    </row>
    <row r="179" spans="2:11" ht="12.75">
      <c r="B179" s="31"/>
      <c r="C179" s="31"/>
      <c r="D179" s="31"/>
      <c r="E179" s="31"/>
      <c r="F179" s="31"/>
      <c r="G179" s="31"/>
      <c r="H179" s="31"/>
      <c r="I179" s="31"/>
      <c r="J179" s="31"/>
      <c r="K179" s="31"/>
    </row>
    <row r="180" spans="2:11" ht="12.75">
      <c r="B180" s="31"/>
      <c r="C180" s="31"/>
      <c r="D180" s="31"/>
      <c r="E180" s="31"/>
      <c r="F180" s="31"/>
      <c r="G180" s="31"/>
      <c r="H180" s="31"/>
      <c r="I180" s="31"/>
      <c r="J180" s="31"/>
      <c r="K180" s="31"/>
    </row>
    <row r="181" spans="2:11" ht="12.75">
      <c r="B181" s="31"/>
      <c r="C181" s="31"/>
      <c r="D181" s="31"/>
      <c r="E181" s="31"/>
      <c r="F181" s="31"/>
      <c r="G181" s="31"/>
      <c r="H181" s="31"/>
      <c r="I181" s="31"/>
      <c r="J181" s="31"/>
      <c r="K181" s="31"/>
    </row>
    <row r="182" spans="2:11" ht="12.75">
      <c r="B182" s="31"/>
      <c r="C182" s="31"/>
      <c r="D182" s="31"/>
      <c r="E182" s="31"/>
      <c r="F182" s="31"/>
      <c r="G182" s="31"/>
      <c r="H182" s="31"/>
      <c r="I182" s="31"/>
      <c r="J182" s="31"/>
      <c r="K182" s="31"/>
    </row>
    <row r="183" spans="2:11" ht="12.75">
      <c r="B183" s="31"/>
      <c r="C183" s="31"/>
      <c r="D183" s="31"/>
      <c r="E183" s="31"/>
      <c r="F183" s="31"/>
      <c r="G183" s="31"/>
      <c r="H183" s="31"/>
      <c r="I183" s="31"/>
      <c r="J183" s="31"/>
      <c r="K183" s="31"/>
    </row>
    <row r="184" spans="2:11" ht="12.75">
      <c r="B184" s="31"/>
      <c r="C184" s="31"/>
      <c r="D184" s="31"/>
      <c r="E184" s="31"/>
      <c r="F184" s="31"/>
      <c r="G184" s="31"/>
      <c r="H184" s="31"/>
      <c r="I184" s="31"/>
      <c r="J184" s="31"/>
      <c r="K184" s="31"/>
    </row>
    <row r="185" spans="2:11" ht="12.75">
      <c r="B185" s="31"/>
      <c r="C185" s="31"/>
      <c r="D185" s="31"/>
      <c r="E185" s="31"/>
      <c r="F185" s="31"/>
      <c r="G185" s="31"/>
      <c r="H185" s="31"/>
      <c r="I185" s="31"/>
      <c r="J185" s="31"/>
      <c r="K185" s="31"/>
    </row>
    <row r="186" spans="2:11" ht="12.75">
      <c r="B186" s="31"/>
      <c r="C186" s="31"/>
      <c r="D186" s="31"/>
      <c r="E186" s="31"/>
      <c r="F186" s="31"/>
      <c r="G186" s="31"/>
      <c r="H186" s="31"/>
      <c r="I186" s="31"/>
      <c r="J186" s="31"/>
      <c r="K186" s="31"/>
    </row>
    <row r="187" spans="2:11" ht="12.75">
      <c r="B187" s="31"/>
      <c r="C187" s="31"/>
      <c r="D187" s="31"/>
      <c r="E187" s="31"/>
      <c r="F187" s="31"/>
      <c r="G187" s="31"/>
      <c r="H187" s="31"/>
      <c r="I187" s="31"/>
      <c r="J187" s="31"/>
      <c r="K187" s="31"/>
    </row>
    <row r="188" spans="2:11" ht="12.75">
      <c r="B188" s="31"/>
      <c r="C188" s="31"/>
      <c r="D188" s="31"/>
      <c r="E188" s="31"/>
      <c r="F188" s="31"/>
      <c r="G188" s="31"/>
      <c r="H188" s="31"/>
      <c r="I188" s="31"/>
      <c r="J188" s="31"/>
      <c r="K188" s="31"/>
    </row>
    <row r="189" spans="2:11" ht="12.75">
      <c r="B189" s="31"/>
      <c r="C189" s="31"/>
      <c r="D189" s="31"/>
      <c r="E189" s="31"/>
      <c r="F189" s="31"/>
      <c r="G189" s="31"/>
      <c r="H189" s="31"/>
      <c r="I189" s="31"/>
      <c r="J189" s="31"/>
      <c r="K189" s="31"/>
    </row>
    <row r="190" spans="2:11" ht="12.75">
      <c r="B190" s="31"/>
      <c r="C190" s="31"/>
      <c r="D190" s="31"/>
      <c r="E190" s="31"/>
      <c r="F190" s="31"/>
      <c r="G190" s="31"/>
      <c r="H190" s="31"/>
      <c r="I190" s="31"/>
      <c r="J190" s="31"/>
      <c r="K190" s="31"/>
    </row>
    <row r="191" spans="2:11" ht="12.75">
      <c r="B191" s="31"/>
      <c r="C191" s="31"/>
      <c r="D191" s="31"/>
      <c r="E191" s="31"/>
      <c r="F191" s="31"/>
      <c r="G191" s="31"/>
      <c r="H191" s="31"/>
      <c r="I191" s="31"/>
      <c r="J191" s="31"/>
      <c r="K191" s="31"/>
    </row>
    <row r="192" spans="2:11" ht="12.75">
      <c r="B192" s="31"/>
      <c r="C192" s="31"/>
      <c r="D192" s="31"/>
      <c r="E192" s="31"/>
      <c r="F192" s="31"/>
      <c r="G192" s="31"/>
      <c r="H192" s="31"/>
      <c r="I192" s="31"/>
      <c r="J192" s="31"/>
      <c r="K192" s="31"/>
    </row>
    <row r="193" spans="2:11" ht="12.75">
      <c r="B193" s="31"/>
      <c r="C193" s="31"/>
      <c r="D193" s="31"/>
      <c r="E193" s="31"/>
      <c r="F193" s="31"/>
      <c r="G193" s="31"/>
      <c r="H193" s="31"/>
      <c r="I193" s="31"/>
      <c r="J193" s="31"/>
      <c r="K193" s="31"/>
    </row>
    <row r="194" spans="2:11" ht="12.75">
      <c r="B194" s="31"/>
      <c r="C194" s="31"/>
      <c r="D194" s="31"/>
      <c r="E194" s="31"/>
      <c r="F194" s="31"/>
      <c r="G194" s="31"/>
      <c r="H194" s="31"/>
      <c r="I194" s="31"/>
      <c r="J194" s="31"/>
      <c r="K194" s="31"/>
    </row>
    <row r="195" spans="2:11" ht="12.75">
      <c r="B195" s="31"/>
      <c r="C195" s="31"/>
      <c r="D195" s="31"/>
      <c r="E195" s="31"/>
      <c r="F195" s="31"/>
      <c r="G195" s="31"/>
      <c r="H195" s="31"/>
      <c r="I195" s="31"/>
      <c r="J195" s="31"/>
      <c r="K195" s="31"/>
    </row>
    <row r="196" spans="2:11" ht="12.75">
      <c r="B196" s="31"/>
      <c r="C196" s="31"/>
      <c r="D196" s="31"/>
      <c r="E196" s="31"/>
      <c r="F196" s="31"/>
      <c r="G196" s="31"/>
      <c r="H196" s="31"/>
      <c r="I196" s="31"/>
      <c r="J196" s="31"/>
      <c r="K196" s="31"/>
    </row>
    <row r="197" spans="2:11" ht="12.75">
      <c r="B197" s="31"/>
      <c r="C197" s="31"/>
      <c r="D197" s="31"/>
      <c r="E197" s="31"/>
      <c r="F197" s="31"/>
      <c r="G197" s="31"/>
      <c r="H197" s="31"/>
      <c r="I197" s="31"/>
      <c r="J197" s="31"/>
      <c r="K197" s="31"/>
    </row>
    <row r="198" spans="2:11" ht="12.75">
      <c r="B198" s="31"/>
      <c r="C198" s="31"/>
      <c r="D198" s="31"/>
      <c r="E198" s="31"/>
      <c r="F198" s="31"/>
      <c r="G198" s="31"/>
      <c r="H198" s="31"/>
      <c r="I198" s="31"/>
      <c r="J198" s="31"/>
      <c r="K198" s="31"/>
    </row>
    <row r="199" spans="2:11" ht="12.75">
      <c r="B199" s="31"/>
      <c r="C199" s="31"/>
      <c r="D199" s="31"/>
      <c r="E199" s="31"/>
      <c r="F199" s="31"/>
      <c r="G199" s="31"/>
      <c r="H199" s="31"/>
      <c r="I199" s="31"/>
      <c r="J199" s="31"/>
      <c r="K199" s="31"/>
    </row>
    <row r="200" spans="2:11" ht="12.75">
      <c r="B200" s="31"/>
      <c r="C200" s="31"/>
      <c r="D200" s="31"/>
      <c r="E200" s="31"/>
      <c r="F200" s="31"/>
      <c r="G200" s="31"/>
      <c r="H200" s="31"/>
      <c r="I200" s="31"/>
      <c r="J200" s="31"/>
      <c r="K200" s="31"/>
    </row>
    <row r="201" spans="2:11" ht="12.75">
      <c r="B201" s="31"/>
      <c r="C201" s="31"/>
      <c r="D201" s="31"/>
      <c r="E201" s="31"/>
      <c r="F201" s="31"/>
      <c r="G201" s="31"/>
      <c r="H201" s="31"/>
      <c r="I201" s="31"/>
      <c r="J201" s="31"/>
      <c r="K201" s="31"/>
    </row>
    <row r="202" spans="2:11" ht="12.75">
      <c r="B202" s="31"/>
      <c r="C202" s="31"/>
      <c r="D202" s="31"/>
      <c r="E202" s="31"/>
      <c r="F202" s="31"/>
      <c r="G202" s="31"/>
      <c r="H202" s="31"/>
      <c r="I202" s="31"/>
      <c r="J202" s="31"/>
      <c r="K202" s="31"/>
    </row>
    <row r="203" spans="2:11" ht="12.75">
      <c r="B203" s="31"/>
      <c r="C203" s="31"/>
      <c r="D203" s="31"/>
      <c r="E203" s="31"/>
      <c r="F203" s="31"/>
      <c r="G203" s="31"/>
      <c r="H203" s="31"/>
      <c r="I203" s="31"/>
      <c r="J203" s="31"/>
      <c r="K203" s="31"/>
    </row>
    <row r="204" spans="2:11" ht="12.75">
      <c r="B204" s="31"/>
      <c r="C204" s="31"/>
      <c r="D204" s="31"/>
      <c r="E204" s="31"/>
      <c r="F204" s="31"/>
      <c r="G204" s="31"/>
      <c r="H204" s="31"/>
      <c r="I204" s="31"/>
      <c r="J204" s="31"/>
      <c r="K204" s="31"/>
    </row>
    <row r="205" spans="2:11" ht="12.75">
      <c r="B205" s="31"/>
      <c r="C205" s="31"/>
      <c r="D205" s="31"/>
      <c r="E205" s="31"/>
      <c r="F205" s="31"/>
      <c r="G205" s="31"/>
      <c r="H205" s="31"/>
      <c r="I205" s="31"/>
      <c r="J205" s="31"/>
      <c r="K205" s="31"/>
    </row>
    <row r="206" spans="2:11" ht="12.75">
      <c r="B206" s="31"/>
      <c r="C206" s="31"/>
      <c r="D206" s="31"/>
      <c r="E206" s="31"/>
      <c r="F206" s="31"/>
      <c r="G206" s="31"/>
      <c r="H206" s="31"/>
      <c r="I206" s="31"/>
      <c r="J206" s="31"/>
      <c r="K206" s="31"/>
    </row>
    <row r="207" spans="2:11" ht="12.75">
      <c r="B207" s="31"/>
      <c r="C207" s="31"/>
      <c r="D207" s="31"/>
      <c r="E207" s="31"/>
      <c r="F207" s="31"/>
      <c r="G207" s="31"/>
      <c r="H207" s="31"/>
      <c r="I207" s="31"/>
      <c r="J207" s="31"/>
      <c r="K207" s="31"/>
    </row>
    <row r="208" spans="2:11" ht="12.75">
      <c r="B208" s="31"/>
      <c r="C208" s="31"/>
      <c r="D208" s="31"/>
      <c r="E208" s="31"/>
      <c r="F208" s="31"/>
      <c r="G208" s="31"/>
      <c r="H208" s="31"/>
      <c r="I208" s="31"/>
      <c r="J208" s="31"/>
      <c r="K208" s="31"/>
    </row>
    <row r="209" spans="2:11" ht="12.75">
      <c r="B209" s="31"/>
      <c r="C209" s="31"/>
      <c r="D209" s="31"/>
      <c r="E209" s="31"/>
      <c r="F209" s="31"/>
      <c r="G209" s="31"/>
      <c r="H209" s="31"/>
      <c r="I209" s="31"/>
      <c r="J209" s="31"/>
      <c r="K209" s="31"/>
    </row>
    <row r="210" spans="2:11" ht="12.75">
      <c r="B210" s="31"/>
      <c r="C210" s="31"/>
      <c r="D210" s="31"/>
      <c r="E210" s="31"/>
      <c r="F210" s="31"/>
      <c r="G210" s="31"/>
      <c r="H210" s="31"/>
      <c r="I210" s="31"/>
      <c r="J210" s="31"/>
      <c r="K210" s="31"/>
    </row>
    <row r="211" spans="2:11" ht="12.75">
      <c r="B211" s="31"/>
      <c r="C211" s="31"/>
      <c r="D211" s="31"/>
      <c r="E211" s="31"/>
      <c r="F211" s="31"/>
      <c r="G211" s="31"/>
      <c r="H211" s="31"/>
      <c r="I211" s="31"/>
      <c r="J211" s="31"/>
      <c r="K211" s="31"/>
    </row>
    <row r="212" spans="2:11" ht="12.75">
      <c r="B212" s="31"/>
      <c r="C212" s="31"/>
      <c r="D212" s="31"/>
      <c r="E212" s="31"/>
      <c r="F212" s="31"/>
      <c r="G212" s="31"/>
      <c r="H212" s="31"/>
      <c r="I212" s="31"/>
      <c r="J212" s="31"/>
      <c r="K212" s="31"/>
    </row>
    <row r="213" spans="2:11" ht="12.75">
      <c r="B213" s="31"/>
      <c r="C213" s="31"/>
      <c r="D213" s="31"/>
      <c r="E213" s="31"/>
      <c r="F213" s="31"/>
      <c r="G213" s="31"/>
      <c r="H213" s="31"/>
      <c r="I213" s="31"/>
      <c r="J213" s="31"/>
      <c r="K213" s="31"/>
    </row>
    <row r="214" spans="2:11" ht="12.75">
      <c r="B214" s="31"/>
      <c r="C214" s="31"/>
      <c r="D214" s="31"/>
      <c r="E214" s="31"/>
      <c r="F214" s="31"/>
      <c r="G214" s="31"/>
      <c r="H214" s="31"/>
      <c r="I214" s="31"/>
      <c r="J214" s="31"/>
      <c r="K214" s="31"/>
    </row>
    <row r="215" spans="2:11" ht="12.75">
      <c r="B215" s="31"/>
      <c r="C215" s="31"/>
      <c r="D215" s="31"/>
      <c r="E215" s="31"/>
      <c r="F215" s="31"/>
      <c r="G215" s="31"/>
      <c r="H215" s="31"/>
      <c r="I215" s="31"/>
      <c r="J215" s="31"/>
      <c r="K215" s="31"/>
    </row>
    <row r="216" spans="2:11" ht="12.75">
      <c r="B216" s="31"/>
      <c r="C216" s="31"/>
      <c r="D216" s="31"/>
      <c r="E216" s="31"/>
      <c r="F216" s="31"/>
      <c r="G216" s="31"/>
      <c r="H216" s="31"/>
      <c r="I216" s="31"/>
      <c r="J216" s="31"/>
      <c r="K216" s="31"/>
    </row>
    <row r="217" spans="2:11" ht="12.75">
      <c r="B217" s="31"/>
      <c r="C217" s="31"/>
      <c r="D217" s="31"/>
      <c r="E217" s="31"/>
      <c r="F217" s="31"/>
      <c r="G217" s="31"/>
      <c r="H217" s="31"/>
      <c r="I217" s="31"/>
      <c r="J217" s="31"/>
      <c r="K217" s="31"/>
    </row>
    <row r="218" spans="2:11" ht="12.75">
      <c r="B218" s="31"/>
      <c r="C218" s="31"/>
      <c r="D218" s="31"/>
      <c r="E218" s="31"/>
      <c r="F218" s="31"/>
      <c r="G218" s="31"/>
      <c r="H218" s="31"/>
      <c r="I218" s="31"/>
      <c r="J218" s="31"/>
      <c r="K218" s="31"/>
    </row>
    <row r="219" spans="2:11" ht="12.75">
      <c r="B219" s="31"/>
      <c r="C219" s="31"/>
      <c r="D219" s="31"/>
      <c r="E219" s="31"/>
      <c r="F219" s="31"/>
      <c r="G219" s="31"/>
      <c r="H219" s="31"/>
      <c r="I219" s="31"/>
      <c r="J219" s="31"/>
      <c r="K219" s="31"/>
    </row>
    <row r="220" spans="2:11" ht="12.75">
      <c r="B220" s="31"/>
      <c r="C220" s="31"/>
      <c r="D220" s="31"/>
      <c r="E220" s="31"/>
      <c r="F220" s="31"/>
      <c r="G220" s="31"/>
      <c r="H220" s="31"/>
      <c r="I220" s="31"/>
      <c r="J220" s="31"/>
      <c r="K220" s="31"/>
    </row>
    <row r="221" spans="2:11" ht="12.75">
      <c r="B221" s="31"/>
      <c r="C221" s="31"/>
      <c r="D221" s="31"/>
      <c r="E221" s="31"/>
      <c r="F221" s="31"/>
      <c r="G221" s="31"/>
      <c r="H221" s="31"/>
      <c r="I221" s="31"/>
      <c r="J221" s="31"/>
      <c r="K221" s="31"/>
    </row>
    <row r="222" spans="2:11" ht="12.75">
      <c r="B222" s="31"/>
      <c r="C222" s="31"/>
      <c r="D222" s="31"/>
      <c r="E222" s="31"/>
      <c r="F222" s="31"/>
      <c r="G222" s="31"/>
      <c r="H222" s="31"/>
      <c r="I222" s="31"/>
      <c r="J222" s="31"/>
      <c r="K222" s="31"/>
    </row>
    <row r="223" spans="2:11" ht="12.75">
      <c r="B223" s="31"/>
      <c r="C223" s="31"/>
      <c r="D223" s="31"/>
      <c r="E223" s="31"/>
      <c r="F223" s="31"/>
      <c r="G223" s="31"/>
      <c r="H223" s="31"/>
      <c r="I223" s="31"/>
      <c r="J223" s="31"/>
      <c r="K223" s="31"/>
    </row>
    <row r="224" spans="2:11" ht="12.75">
      <c r="B224" s="31"/>
      <c r="C224" s="31"/>
      <c r="D224" s="31"/>
      <c r="E224" s="31"/>
      <c r="F224" s="31"/>
      <c r="G224" s="31"/>
      <c r="H224" s="31"/>
      <c r="I224" s="31"/>
      <c r="J224" s="31"/>
      <c r="K224" s="31"/>
    </row>
    <row r="225" spans="2:11" ht="12.75">
      <c r="B225" s="31"/>
      <c r="C225" s="31"/>
      <c r="D225" s="31"/>
      <c r="E225" s="31"/>
      <c r="F225" s="31"/>
      <c r="G225" s="31"/>
      <c r="H225" s="31"/>
      <c r="I225" s="31"/>
      <c r="J225" s="31"/>
      <c r="K225" s="31"/>
    </row>
    <row r="226" spans="2:11" ht="12.75">
      <c r="B226" s="31"/>
      <c r="C226" s="31"/>
      <c r="D226" s="31"/>
      <c r="E226" s="31"/>
      <c r="F226" s="31"/>
      <c r="G226" s="31"/>
      <c r="H226" s="31"/>
      <c r="I226" s="31"/>
      <c r="J226" s="31"/>
      <c r="K226" s="31"/>
    </row>
    <row r="227" spans="2:11" ht="12.75">
      <c r="B227" s="31"/>
      <c r="C227" s="31"/>
      <c r="D227" s="31"/>
      <c r="E227" s="31"/>
      <c r="F227" s="31"/>
      <c r="G227" s="31"/>
      <c r="H227" s="31"/>
      <c r="I227" s="31"/>
      <c r="J227" s="31"/>
      <c r="K227" s="31"/>
    </row>
    <row r="228" spans="2:11" ht="12.75">
      <c r="B228" s="31"/>
      <c r="C228" s="31"/>
      <c r="D228" s="31"/>
      <c r="E228" s="31"/>
      <c r="F228" s="31"/>
      <c r="G228" s="31"/>
      <c r="H228" s="31"/>
      <c r="I228" s="31"/>
      <c r="J228" s="31"/>
      <c r="K228" s="31"/>
    </row>
    <row r="229" spans="2:11" ht="12.75">
      <c r="B229" s="31"/>
      <c r="C229" s="31"/>
      <c r="D229" s="31"/>
      <c r="E229" s="31"/>
      <c r="F229" s="31"/>
      <c r="G229" s="31"/>
      <c r="H229" s="31"/>
      <c r="I229" s="31"/>
      <c r="J229" s="31"/>
      <c r="K229" s="31"/>
    </row>
    <row r="230" spans="2:11" ht="12.75">
      <c r="B230" s="31"/>
      <c r="C230" s="31"/>
      <c r="D230" s="31"/>
      <c r="E230" s="31"/>
      <c r="F230" s="31"/>
      <c r="G230" s="31"/>
      <c r="H230" s="31"/>
      <c r="I230" s="31"/>
      <c r="J230" s="31"/>
      <c r="K230" s="31"/>
    </row>
    <row r="231" spans="2:11" ht="12.75">
      <c r="B231" s="31"/>
      <c r="C231" s="31"/>
      <c r="D231" s="31"/>
      <c r="E231" s="31"/>
      <c r="F231" s="31"/>
      <c r="G231" s="31"/>
      <c r="H231" s="31"/>
      <c r="I231" s="31"/>
      <c r="J231" s="31"/>
      <c r="K231" s="31"/>
    </row>
    <row r="232" spans="2:11" ht="12.75">
      <c r="B232" s="31"/>
      <c r="C232" s="31"/>
      <c r="D232" s="31"/>
      <c r="E232" s="31"/>
      <c r="F232" s="31"/>
      <c r="G232" s="31"/>
      <c r="H232" s="31"/>
      <c r="I232" s="31"/>
      <c r="J232" s="31"/>
      <c r="K232" s="31"/>
    </row>
    <row r="233" spans="2:11" ht="12.75">
      <c r="B233" s="31"/>
      <c r="C233" s="31"/>
      <c r="D233" s="31"/>
      <c r="E233" s="31"/>
      <c r="F233" s="31"/>
      <c r="G233" s="31"/>
      <c r="H233" s="31"/>
      <c r="I233" s="31"/>
      <c r="J233" s="31"/>
      <c r="K233" s="31"/>
    </row>
    <row r="234" spans="2:11" ht="12.75">
      <c r="B234" s="31"/>
      <c r="C234" s="31"/>
      <c r="D234" s="31"/>
      <c r="E234" s="31"/>
      <c r="F234" s="31"/>
      <c r="G234" s="31"/>
      <c r="H234" s="31"/>
      <c r="I234" s="31"/>
      <c r="J234" s="31"/>
      <c r="K234" s="31"/>
    </row>
    <row r="235" spans="2:11" ht="12.75">
      <c r="B235" s="31"/>
      <c r="C235" s="31"/>
      <c r="D235" s="31"/>
      <c r="E235" s="31"/>
      <c r="F235" s="31"/>
      <c r="G235" s="31"/>
      <c r="H235" s="31"/>
      <c r="I235" s="31"/>
      <c r="J235" s="31"/>
      <c r="K235" s="31"/>
    </row>
    <row r="236" spans="2:11" ht="12.75">
      <c r="B236" s="31"/>
      <c r="C236" s="31"/>
      <c r="D236" s="31"/>
      <c r="E236" s="31"/>
      <c r="F236" s="31"/>
      <c r="G236" s="31"/>
      <c r="H236" s="31"/>
      <c r="I236" s="31"/>
      <c r="J236" s="31"/>
      <c r="K236" s="31"/>
    </row>
    <row r="237" spans="2:11" ht="12.75">
      <c r="B237" s="31"/>
      <c r="C237" s="31"/>
      <c r="D237" s="31"/>
      <c r="E237" s="31"/>
      <c r="F237" s="31"/>
      <c r="G237" s="31"/>
      <c r="H237" s="31"/>
      <c r="I237" s="31"/>
      <c r="J237" s="31"/>
      <c r="K237" s="31"/>
    </row>
    <row r="238" spans="2:11" ht="12.75">
      <c r="B238" s="31"/>
      <c r="C238" s="31"/>
      <c r="D238" s="31"/>
      <c r="E238" s="31"/>
      <c r="F238" s="31"/>
      <c r="G238" s="31"/>
      <c r="H238" s="31"/>
      <c r="I238" s="31"/>
      <c r="J238" s="31"/>
      <c r="K238" s="31"/>
    </row>
    <row r="239" spans="2:11" ht="12.75">
      <c r="B239" s="31"/>
      <c r="C239" s="31"/>
      <c r="D239" s="31"/>
      <c r="E239" s="31"/>
      <c r="F239" s="31"/>
      <c r="G239" s="31"/>
      <c r="H239" s="31"/>
      <c r="I239" s="31"/>
      <c r="J239" s="31"/>
      <c r="K239" s="31"/>
    </row>
    <row r="240" spans="2:11" ht="12.75">
      <c r="B240" s="31"/>
      <c r="C240" s="31"/>
      <c r="D240" s="31"/>
      <c r="E240" s="31"/>
      <c r="F240" s="31"/>
      <c r="G240" s="31"/>
      <c r="H240" s="31"/>
      <c r="I240" s="31"/>
      <c r="J240" s="31"/>
      <c r="K240" s="31"/>
    </row>
    <row r="241" spans="2:11" ht="12.75">
      <c r="B241" s="31"/>
      <c r="C241" s="31"/>
      <c r="D241" s="31"/>
      <c r="E241" s="31"/>
      <c r="F241" s="31"/>
      <c r="G241" s="31"/>
      <c r="H241" s="31"/>
      <c r="I241" s="31"/>
      <c r="J241" s="31"/>
      <c r="K241" s="31"/>
    </row>
    <row r="242" spans="2:11" ht="12.75">
      <c r="B242" s="31"/>
      <c r="C242" s="31"/>
      <c r="D242" s="31"/>
      <c r="E242" s="31"/>
      <c r="F242" s="31"/>
      <c r="G242" s="31"/>
      <c r="H242" s="31"/>
      <c r="I242" s="31"/>
      <c r="J242" s="31"/>
      <c r="K242" s="31"/>
    </row>
    <row r="243" spans="2:11" ht="12.75">
      <c r="B243" s="31"/>
      <c r="C243" s="31"/>
      <c r="D243" s="31"/>
      <c r="E243" s="31"/>
      <c r="F243" s="31"/>
      <c r="G243" s="31"/>
      <c r="H243" s="31"/>
      <c r="I243" s="31"/>
      <c r="J243" s="31"/>
      <c r="K243" s="31"/>
    </row>
    <row r="244" spans="2:11" ht="12.75">
      <c r="B244" s="31"/>
      <c r="C244" s="31"/>
      <c r="D244" s="31"/>
      <c r="E244" s="31"/>
      <c r="F244" s="31"/>
      <c r="G244" s="31"/>
      <c r="H244" s="31"/>
      <c r="I244" s="31"/>
      <c r="J244" s="31"/>
      <c r="K244" s="31"/>
    </row>
    <row r="245" spans="2:11" ht="12.75">
      <c r="B245" s="31"/>
      <c r="C245" s="31"/>
      <c r="D245" s="31"/>
      <c r="E245" s="31"/>
      <c r="F245" s="31"/>
      <c r="G245" s="31"/>
      <c r="H245" s="31"/>
      <c r="I245" s="31"/>
      <c r="J245" s="31"/>
      <c r="K245" s="31"/>
    </row>
    <row r="246" spans="2:11" ht="12.75">
      <c r="B246" s="31"/>
      <c r="C246" s="31"/>
      <c r="D246" s="31"/>
      <c r="E246" s="31"/>
      <c r="F246" s="31"/>
      <c r="G246" s="31"/>
      <c r="H246" s="31"/>
      <c r="I246" s="31"/>
      <c r="J246" s="31"/>
      <c r="K246" s="31"/>
    </row>
    <row r="247" spans="2:11" ht="12.75">
      <c r="B247" s="31"/>
      <c r="C247" s="31"/>
      <c r="D247" s="31"/>
      <c r="E247" s="31"/>
      <c r="F247" s="31"/>
      <c r="G247" s="31"/>
      <c r="H247" s="31"/>
      <c r="I247" s="31"/>
      <c r="J247" s="31"/>
      <c r="K247" s="31"/>
    </row>
    <row r="248" spans="2:11" ht="12.75">
      <c r="B248" s="31"/>
      <c r="C248" s="31"/>
      <c r="D248" s="31"/>
      <c r="E248" s="31"/>
      <c r="F248" s="31"/>
      <c r="G248" s="31"/>
      <c r="H248" s="31"/>
      <c r="I248" s="31"/>
      <c r="J248" s="31"/>
      <c r="K248" s="31"/>
    </row>
    <row r="249" spans="2:11" ht="12.75">
      <c r="B249" s="31"/>
      <c r="C249" s="31"/>
      <c r="D249" s="31"/>
      <c r="E249" s="31"/>
      <c r="F249" s="31"/>
      <c r="G249" s="31"/>
      <c r="H249" s="31"/>
      <c r="I249" s="31"/>
      <c r="J249" s="31"/>
      <c r="K249" s="31"/>
    </row>
    <row r="250" spans="2:11" ht="12.75">
      <c r="B250" s="31"/>
      <c r="C250" s="31"/>
      <c r="D250" s="31"/>
      <c r="E250" s="31"/>
      <c r="F250" s="31"/>
      <c r="G250" s="31"/>
      <c r="H250" s="31"/>
      <c r="I250" s="31"/>
      <c r="J250" s="31"/>
      <c r="K250" s="31"/>
    </row>
    <row r="251" spans="2:11" ht="12.75">
      <c r="B251" s="31"/>
      <c r="C251" s="31"/>
      <c r="D251" s="31"/>
      <c r="E251" s="31"/>
      <c r="F251" s="31"/>
      <c r="G251" s="31"/>
      <c r="H251" s="31"/>
      <c r="I251" s="31"/>
      <c r="J251" s="31"/>
      <c r="K251" s="31"/>
    </row>
    <row r="252" spans="2:11" ht="12.75">
      <c r="B252" s="31"/>
      <c r="C252" s="31"/>
      <c r="D252" s="31"/>
      <c r="E252" s="31"/>
      <c r="F252" s="31"/>
      <c r="G252" s="31"/>
      <c r="H252" s="31"/>
      <c r="I252" s="31"/>
      <c r="J252" s="31"/>
      <c r="K252" s="31"/>
    </row>
    <row r="253" spans="2:11" ht="12.75">
      <c r="B253" s="31"/>
      <c r="C253" s="31"/>
      <c r="D253" s="31"/>
      <c r="E253" s="31"/>
      <c r="F253" s="31"/>
      <c r="G253" s="31"/>
      <c r="H253" s="31"/>
      <c r="I253" s="31"/>
      <c r="J253" s="31"/>
      <c r="K253" s="31"/>
    </row>
    <row r="254" spans="2:11" ht="12.75">
      <c r="B254" s="31"/>
      <c r="C254" s="31"/>
      <c r="D254" s="31"/>
      <c r="E254" s="31"/>
      <c r="F254" s="31"/>
      <c r="G254" s="31"/>
      <c r="H254" s="31"/>
      <c r="I254" s="31"/>
      <c r="J254" s="31"/>
      <c r="K254" s="31"/>
    </row>
    <row r="255" spans="2:11" ht="12.75">
      <c r="B255" s="31"/>
      <c r="C255" s="31"/>
      <c r="D255" s="31"/>
      <c r="E255" s="31"/>
      <c r="F255" s="31"/>
      <c r="G255" s="31"/>
      <c r="H255" s="31"/>
      <c r="I255" s="31"/>
      <c r="J255" s="31"/>
      <c r="K255" s="31"/>
    </row>
    <row r="256" spans="2:11" ht="12.75">
      <c r="B256" s="31"/>
      <c r="C256" s="31"/>
      <c r="D256" s="31"/>
      <c r="E256" s="31"/>
      <c r="F256" s="31"/>
      <c r="G256" s="31"/>
      <c r="H256" s="31"/>
      <c r="I256" s="31"/>
      <c r="J256" s="31"/>
      <c r="K256" s="31"/>
    </row>
    <row r="257" spans="2:11" ht="12.75">
      <c r="B257" s="31"/>
      <c r="C257" s="31"/>
      <c r="D257" s="31"/>
      <c r="E257" s="31"/>
      <c r="F257" s="31"/>
      <c r="G257" s="31"/>
      <c r="H257" s="31"/>
      <c r="I257" s="31"/>
      <c r="J257" s="31"/>
      <c r="K257" s="31"/>
    </row>
    <row r="258" spans="2:11" ht="12.75">
      <c r="B258" s="31"/>
      <c r="C258" s="31"/>
      <c r="D258" s="31"/>
      <c r="E258" s="31"/>
      <c r="F258" s="31"/>
      <c r="G258" s="31"/>
      <c r="H258" s="31"/>
      <c r="I258" s="31"/>
      <c r="J258" s="31"/>
      <c r="K258" s="31"/>
    </row>
    <row r="259" spans="2:11" ht="12.75">
      <c r="B259" s="31"/>
      <c r="C259" s="31"/>
      <c r="D259" s="31"/>
      <c r="E259" s="31"/>
      <c r="F259" s="31"/>
      <c r="G259" s="31"/>
      <c r="H259" s="31"/>
      <c r="I259" s="31"/>
      <c r="J259" s="31"/>
      <c r="K259" s="31"/>
    </row>
    <row r="260" spans="2:11" ht="12.75">
      <c r="B260" s="31"/>
      <c r="C260" s="31"/>
      <c r="D260" s="31"/>
      <c r="E260" s="31"/>
      <c r="F260" s="31"/>
      <c r="G260" s="31"/>
      <c r="H260" s="31"/>
      <c r="I260" s="31"/>
      <c r="J260" s="31"/>
      <c r="K260" s="31"/>
    </row>
    <row r="261" spans="2:11" ht="12.75">
      <c r="B261" s="31"/>
      <c r="C261" s="31"/>
      <c r="D261" s="31"/>
      <c r="E261" s="31"/>
      <c r="F261" s="31"/>
      <c r="G261" s="31"/>
      <c r="H261" s="31"/>
      <c r="I261" s="31"/>
      <c r="J261" s="31"/>
      <c r="K261" s="31"/>
    </row>
    <row r="262" spans="2:11" ht="12.75">
      <c r="B262" s="31"/>
      <c r="C262" s="31"/>
      <c r="D262" s="31"/>
      <c r="E262" s="31"/>
      <c r="F262" s="31"/>
      <c r="G262" s="31"/>
      <c r="H262" s="31"/>
      <c r="I262" s="31"/>
      <c r="J262" s="31"/>
      <c r="K262" s="31"/>
    </row>
    <row r="263" spans="2:11" ht="12.75">
      <c r="B263" s="31"/>
      <c r="C263" s="31"/>
      <c r="D263" s="31"/>
      <c r="E263" s="31"/>
      <c r="F263" s="31"/>
      <c r="G263" s="31"/>
      <c r="H263" s="31"/>
      <c r="I263" s="31"/>
      <c r="J263" s="31"/>
      <c r="K263" s="31"/>
    </row>
    <row r="264" spans="2:11" ht="12.75">
      <c r="B264" s="31"/>
      <c r="C264" s="31"/>
      <c r="D264" s="31"/>
      <c r="E264" s="31"/>
      <c r="F264" s="31"/>
      <c r="G264" s="31"/>
      <c r="H264" s="31"/>
      <c r="I264" s="31"/>
      <c r="J264" s="31"/>
      <c r="K264" s="31"/>
    </row>
    <row r="265" spans="2:11" ht="12.75">
      <c r="B265" s="31"/>
      <c r="C265" s="31"/>
      <c r="D265" s="31"/>
      <c r="E265" s="31"/>
      <c r="F265" s="31"/>
      <c r="G265" s="31"/>
      <c r="H265" s="31"/>
      <c r="I265" s="31"/>
      <c r="J265" s="31"/>
      <c r="K265" s="31"/>
    </row>
    <row r="266" spans="2:11" ht="12.75">
      <c r="B266" s="31"/>
      <c r="C266" s="31"/>
      <c r="D266" s="31"/>
      <c r="E266" s="31"/>
      <c r="F266" s="31"/>
      <c r="G266" s="31"/>
      <c r="H266" s="31"/>
      <c r="I266" s="31"/>
      <c r="J266" s="31"/>
      <c r="K266" s="31"/>
    </row>
    <row r="267" spans="2:11" ht="12.75">
      <c r="B267" s="31"/>
      <c r="C267" s="31"/>
      <c r="D267" s="31"/>
      <c r="E267" s="31"/>
      <c r="F267" s="31"/>
      <c r="G267" s="31"/>
      <c r="H267" s="31"/>
      <c r="I267" s="31"/>
      <c r="J267" s="31"/>
      <c r="K267" s="31"/>
    </row>
    <row r="268" spans="2:11" ht="12.75">
      <c r="B268" s="31"/>
      <c r="C268" s="31"/>
      <c r="D268" s="31"/>
      <c r="E268" s="31"/>
      <c r="F268" s="31"/>
      <c r="G268" s="31"/>
      <c r="H268" s="31"/>
      <c r="I268" s="31"/>
      <c r="J268" s="31"/>
      <c r="K268" s="31"/>
    </row>
    <row r="269" spans="2:11" ht="12.75">
      <c r="B269" s="31"/>
      <c r="C269" s="31"/>
      <c r="D269" s="31"/>
      <c r="E269" s="31"/>
      <c r="F269" s="31"/>
      <c r="G269" s="31"/>
      <c r="H269" s="31"/>
      <c r="I269" s="31"/>
      <c r="J269" s="31"/>
      <c r="K269" s="31"/>
    </row>
    <row r="270" spans="2:11" ht="12.75">
      <c r="B270" s="31"/>
      <c r="C270" s="31"/>
      <c r="D270" s="31"/>
      <c r="E270" s="31"/>
      <c r="F270" s="31"/>
      <c r="G270" s="31"/>
      <c r="H270" s="31"/>
      <c r="I270" s="31"/>
      <c r="J270" s="31"/>
      <c r="K270" s="31"/>
    </row>
    <row r="271" spans="2:11" ht="12.75">
      <c r="B271" s="31"/>
      <c r="C271" s="31"/>
      <c r="D271" s="31"/>
      <c r="E271" s="31"/>
      <c r="F271" s="31"/>
      <c r="G271" s="31"/>
      <c r="H271" s="31"/>
      <c r="I271" s="31"/>
      <c r="J271" s="31"/>
      <c r="K271" s="31"/>
    </row>
    <row r="272" spans="2:11" ht="12.75">
      <c r="B272" s="31"/>
      <c r="C272" s="31"/>
      <c r="D272" s="31"/>
      <c r="E272" s="31"/>
      <c r="F272" s="31"/>
      <c r="G272" s="31"/>
      <c r="H272" s="31"/>
      <c r="I272" s="31"/>
      <c r="J272" s="31"/>
      <c r="K272" s="31"/>
    </row>
    <row r="273" spans="2:11" ht="12.75">
      <c r="B273" s="31"/>
      <c r="C273" s="31"/>
      <c r="D273" s="31"/>
      <c r="E273" s="31"/>
      <c r="F273" s="31"/>
      <c r="G273" s="31"/>
      <c r="H273" s="31"/>
      <c r="I273" s="31"/>
      <c r="J273" s="31"/>
      <c r="K273" s="31"/>
    </row>
    <row r="274" spans="2:11" ht="12.75">
      <c r="B274" s="31"/>
      <c r="C274" s="31"/>
      <c r="D274" s="31"/>
      <c r="E274" s="31"/>
      <c r="F274" s="31"/>
      <c r="G274" s="31"/>
      <c r="H274" s="31"/>
      <c r="I274" s="31"/>
      <c r="J274" s="31"/>
      <c r="K274" s="31"/>
    </row>
    <row r="275" spans="2:11" ht="12.75">
      <c r="B275" s="31"/>
      <c r="C275" s="31"/>
      <c r="D275" s="31"/>
      <c r="E275" s="31"/>
      <c r="F275" s="31"/>
      <c r="G275" s="31"/>
      <c r="H275" s="31"/>
      <c r="I275" s="31"/>
      <c r="J275" s="31"/>
      <c r="K275" s="31"/>
    </row>
    <row r="276" spans="2:11" ht="12.75">
      <c r="B276" s="31"/>
      <c r="C276" s="31"/>
      <c r="D276" s="31"/>
      <c r="E276" s="31"/>
      <c r="F276" s="31"/>
      <c r="G276" s="31"/>
      <c r="H276" s="31"/>
      <c r="I276" s="31"/>
      <c r="J276" s="31"/>
      <c r="K276" s="31"/>
    </row>
    <row r="277" spans="2:11" ht="12.75">
      <c r="B277" s="31"/>
      <c r="C277" s="31"/>
      <c r="D277" s="31"/>
      <c r="E277" s="31"/>
      <c r="F277" s="31"/>
      <c r="G277" s="31"/>
      <c r="H277" s="31"/>
      <c r="I277" s="31"/>
      <c r="J277" s="31"/>
      <c r="K277" s="31"/>
    </row>
    <row r="278" spans="2:11" ht="12.75">
      <c r="B278" s="31"/>
      <c r="C278" s="31"/>
      <c r="D278" s="31"/>
      <c r="E278" s="31"/>
      <c r="F278" s="31"/>
      <c r="G278" s="31"/>
      <c r="H278" s="31"/>
      <c r="I278" s="31"/>
      <c r="J278" s="31"/>
      <c r="K278" s="31"/>
    </row>
    <row r="279" spans="2:11" ht="12.75">
      <c r="B279" s="31"/>
      <c r="C279" s="31"/>
      <c r="D279" s="31"/>
      <c r="E279" s="31"/>
      <c r="F279" s="31"/>
      <c r="G279" s="31"/>
      <c r="H279" s="31"/>
      <c r="I279" s="31"/>
      <c r="J279" s="31"/>
      <c r="K279" s="31"/>
    </row>
    <row r="280" spans="2:11" ht="12.75">
      <c r="B280" s="31"/>
      <c r="C280" s="31"/>
      <c r="D280" s="31"/>
      <c r="E280" s="31"/>
      <c r="F280" s="31"/>
      <c r="G280" s="31"/>
      <c r="H280" s="31"/>
      <c r="I280" s="31"/>
      <c r="J280" s="31"/>
      <c r="K280" s="31"/>
    </row>
    <row r="281" spans="2:11" ht="12.75">
      <c r="B281" s="31"/>
      <c r="C281" s="31"/>
      <c r="D281" s="31"/>
      <c r="E281" s="31"/>
      <c r="F281" s="31"/>
      <c r="G281" s="31"/>
      <c r="H281" s="31"/>
      <c r="I281" s="31"/>
      <c r="J281" s="31"/>
      <c r="K281" s="31"/>
    </row>
    <row r="282" spans="2:11" ht="12.75">
      <c r="B282" s="31"/>
      <c r="C282" s="31"/>
      <c r="D282" s="31"/>
      <c r="E282" s="31"/>
      <c r="F282" s="31"/>
      <c r="G282" s="31"/>
      <c r="H282" s="31"/>
      <c r="I282" s="31"/>
      <c r="J282" s="31"/>
      <c r="K282" s="31"/>
    </row>
    <row r="283" spans="2:11" ht="12.75">
      <c r="B283" s="31"/>
      <c r="C283" s="31"/>
      <c r="D283" s="31"/>
      <c r="E283" s="31"/>
      <c r="F283" s="31"/>
      <c r="G283" s="31"/>
      <c r="H283" s="31"/>
      <c r="I283" s="31"/>
      <c r="J283" s="31"/>
      <c r="K283" s="31"/>
    </row>
    <row r="284" spans="2:11" ht="12.75">
      <c r="B284" s="31"/>
      <c r="C284" s="31"/>
      <c r="D284" s="31"/>
      <c r="E284" s="31"/>
      <c r="F284" s="31"/>
      <c r="G284" s="31"/>
      <c r="H284" s="31"/>
      <c r="I284" s="31"/>
      <c r="J284" s="31"/>
      <c r="K284" s="31"/>
    </row>
    <row r="285" spans="2:11" ht="12.75">
      <c r="B285" s="31"/>
      <c r="C285" s="31"/>
      <c r="D285" s="31"/>
      <c r="E285" s="31"/>
      <c r="F285" s="31"/>
      <c r="G285" s="31"/>
      <c r="H285" s="31"/>
      <c r="I285" s="31"/>
      <c r="J285" s="31"/>
      <c r="K285" s="31"/>
    </row>
    <row r="286" spans="2:11" ht="12.75">
      <c r="B286" s="31"/>
      <c r="C286" s="31"/>
      <c r="D286" s="31"/>
      <c r="E286" s="31"/>
      <c r="F286" s="31"/>
      <c r="G286" s="31"/>
      <c r="H286" s="31"/>
      <c r="I286" s="31"/>
      <c r="J286" s="31"/>
      <c r="K286" s="31"/>
    </row>
    <row r="287" spans="2:11" ht="12.75">
      <c r="B287" s="31"/>
      <c r="C287" s="31"/>
      <c r="D287" s="31"/>
      <c r="E287" s="31"/>
      <c r="F287" s="31"/>
      <c r="G287" s="31"/>
      <c r="H287" s="31"/>
      <c r="I287" s="31"/>
      <c r="J287" s="31"/>
      <c r="K287" s="31"/>
    </row>
    <row r="288" spans="2:11" ht="12.75">
      <c r="B288" s="31"/>
      <c r="C288" s="31"/>
      <c r="D288" s="31"/>
      <c r="E288" s="31"/>
      <c r="F288" s="31"/>
      <c r="G288" s="31"/>
      <c r="H288" s="31"/>
      <c r="I288" s="31"/>
      <c r="J288" s="31"/>
      <c r="K288" s="31"/>
    </row>
    <row r="289" spans="2:11" ht="12.75">
      <c r="B289" s="31"/>
      <c r="C289" s="31"/>
      <c r="D289" s="31"/>
      <c r="E289" s="31"/>
      <c r="F289" s="31"/>
      <c r="G289" s="31"/>
      <c r="H289" s="31"/>
      <c r="I289" s="31"/>
      <c r="J289" s="31"/>
      <c r="K289" s="31"/>
    </row>
    <row r="290" spans="2:11" ht="12.75">
      <c r="B290" s="31"/>
      <c r="C290" s="31"/>
      <c r="D290" s="31"/>
      <c r="E290" s="31"/>
      <c r="F290" s="31"/>
      <c r="G290" s="31"/>
      <c r="H290" s="31"/>
      <c r="I290" s="31"/>
      <c r="J290" s="31"/>
      <c r="K290" s="31"/>
    </row>
    <row r="291" spans="2:11" ht="12.75">
      <c r="B291" s="31"/>
      <c r="C291" s="31"/>
      <c r="D291" s="31"/>
      <c r="E291" s="31"/>
      <c r="F291" s="31"/>
      <c r="G291" s="31"/>
      <c r="H291" s="31"/>
      <c r="I291" s="31"/>
      <c r="J291" s="31"/>
      <c r="K291" s="31"/>
    </row>
    <row r="292" spans="2:11" ht="12.75">
      <c r="B292" s="31"/>
      <c r="C292" s="31"/>
      <c r="D292" s="31"/>
      <c r="E292" s="31"/>
      <c r="F292" s="31"/>
      <c r="G292" s="31"/>
      <c r="H292" s="31"/>
      <c r="I292" s="31"/>
      <c r="J292" s="31"/>
      <c r="K292" s="31"/>
    </row>
    <row r="293" spans="2:11" ht="12.75">
      <c r="B293" s="31"/>
      <c r="C293" s="31"/>
      <c r="D293" s="31"/>
      <c r="E293" s="31"/>
      <c r="F293" s="31"/>
      <c r="G293" s="31"/>
      <c r="H293" s="31"/>
      <c r="I293" s="31"/>
      <c r="J293" s="31"/>
      <c r="K293" s="31"/>
    </row>
    <row r="294" spans="2:11" ht="12.75">
      <c r="B294" s="31"/>
      <c r="C294" s="31"/>
      <c r="D294" s="31"/>
      <c r="E294" s="31"/>
      <c r="F294" s="31"/>
      <c r="G294" s="31"/>
      <c r="H294" s="31"/>
      <c r="I294" s="31"/>
      <c r="J294" s="31"/>
      <c r="K294" s="31"/>
    </row>
    <row r="295" spans="2:11" ht="12.75">
      <c r="B295" s="31"/>
      <c r="C295" s="31"/>
      <c r="D295" s="31"/>
      <c r="E295" s="31"/>
      <c r="F295" s="31"/>
      <c r="G295" s="31"/>
      <c r="H295" s="31"/>
      <c r="I295" s="31"/>
      <c r="J295" s="31"/>
      <c r="K295" s="31"/>
    </row>
    <row r="296" spans="2:11" ht="12.75">
      <c r="B296" s="31"/>
      <c r="C296" s="31"/>
      <c r="D296" s="31"/>
      <c r="E296" s="31"/>
      <c r="F296" s="31"/>
      <c r="G296" s="31"/>
      <c r="H296" s="31"/>
      <c r="I296" s="31"/>
      <c r="J296" s="31"/>
      <c r="K296" s="31"/>
    </row>
    <row r="297" spans="2:11" ht="12.75">
      <c r="B297" s="31"/>
      <c r="C297" s="31"/>
      <c r="D297" s="31"/>
      <c r="E297" s="31"/>
      <c r="F297" s="31"/>
      <c r="G297" s="31"/>
      <c r="H297" s="31"/>
      <c r="I297" s="31"/>
      <c r="J297" s="31"/>
      <c r="K297" s="31"/>
    </row>
    <row r="298" spans="2:11" ht="12.75">
      <c r="B298" s="31"/>
      <c r="C298" s="31"/>
      <c r="D298" s="31"/>
      <c r="E298" s="31"/>
      <c r="F298" s="31"/>
      <c r="G298" s="31"/>
      <c r="H298" s="31"/>
      <c r="I298" s="31"/>
      <c r="J298" s="31"/>
      <c r="K298" s="31"/>
    </row>
    <row r="299" spans="2:11" ht="12.75">
      <c r="B299" s="31"/>
      <c r="C299" s="31"/>
      <c r="D299" s="31"/>
      <c r="E299" s="31"/>
      <c r="F299" s="31"/>
      <c r="G299" s="31"/>
      <c r="H299" s="31"/>
      <c r="I299" s="31"/>
      <c r="J299" s="31"/>
      <c r="K299" s="31"/>
    </row>
    <row r="300" spans="2:11" ht="12.75">
      <c r="B300" s="31"/>
      <c r="C300" s="31"/>
      <c r="D300" s="31"/>
      <c r="E300" s="31"/>
      <c r="F300" s="31"/>
      <c r="G300" s="31"/>
      <c r="H300" s="31"/>
      <c r="I300" s="31"/>
      <c r="J300" s="31"/>
      <c r="K300" s="31"/>
    </row>
    <row r="301" spans="2:11" ht="12.75">
      <c r="B301" s="31"/>
      <c r="C301" s="31"/>
      <c r="D301" s="31"/>
      <c r="E301" s="31"/>
      <c r="F301" s="31"/>
      <c r="G301" s="31"/>
      <c r="H301" s="31"/>
      <c r="I301" s="31"/>
      <c r="J301" s="31"/>
      <c r="K301" s="31"/>
    </row>
    <row r="302" spans="2:11" ht="12.75">
      <c r="B302" s="31"/>
      <c r="C302" s="31"/>
      <c r="D302" s="31"/>
      <c r="E302" s="31"/>
      <c r="F302" s="31"/>
      <c r="G302" s="31"/>
      <c r="H302" s="31"/>
      <c r="I302" s="31"/>
      <c r="J302" s="31"/>
      <c r="K302" s="31"/>
    </row>
    <row r="303" spans="2:11" ht="12.75">
      <c r="B303" s="31"/>
      <c r="C303" s="31"/>
      <c r="D303" s="31"/>
      <c r="E303" s="31"/>
      <c r="F303" s="31"/>
      <c r="G303" s="31"/>
      <c r="H303" s="31"/>
      <c r="I303" s="31"/>
      <c r="J303" s="31"/>
      <c r="K303" s="31"/>
    </row>
    <row r="304" spans="2:11" ht="12.75">
      <c r="B304" s="31"/>
      <c r="C304" s="31"/>
      <c r="D304" s="31"/>
      <c r="E304" s="31"/>
      <c r="F304" s="31"/>
      <c r="G304" s="31"/>
      <c r="H304" s="31"/>
      <c r="I304" s="31"/>
      <c r="J304" s="31"/>
      <c r="K304" s="31"/>
    </row>
    <row r="305" spans="2:11" ht="12.75">
      <c r="B305" s="31"/>
      <c r="C305" s="31"/>
      <c r="D305" s="31"/>
      <c r="E305" s="31"/>
      <c r="F305" s="31"/>
      <c r="G305" s="31"/>
      <c r="H305" s="31"/>
      <c r="I305" s="31"/>
      <c r="J305" s="31"/>
      <c r="K305" s="31"/>
    </row>
    <row r="306" spans="2:11" ht="12.75">
      <c r="B306" s="31"/>
      <c r="C306" s="31"/>
      <c r="D306" s="31"/>
      <c r="E306" s="31"/>
      <c r="F306" s="31"/>
      <c r="G306" s="31"/>
      <c r="H306" s="31"/>
      <c r="I306" s="31"/>
      <c r="J306" s="31"/>
      <c r="K306" s="31"/>
    </row>
    <row r="307" spans="2:11" ht="12.75">
      <c r="B307" s="31"/>
      <c r="C307" s="31"/>
      <c r="D307" s="31"/>
      <c r="E307" s="31"/>
      <c r="F307" s="31"/>
      <c r="G307" s="31"/>
      <c r="H307" s="31"/>
      <c r="I307" s="31"/>
      <c r="J307" s="31"/>
      <c r="K307" s="31"/>
    </row>
    <row r="308" spans="2:11" ht="12.75">
      <c r="B308" s="31"/>
      <c r="C308" s="31"/>
      <c r="D308" s="31"/>
      <c r="E308" s="31"/>
      <c r="F308" s="31"/>
      <c r="G308" s="31"/>
      <c r="H308" s="31"/>
      <c r="I308" s="31"/>
      <c r="J308" s="31"/>
      <c r="K308" s="31"/>
    </row>
    <row r="309" spans="2:11" ht="12.75">
      <c r="B309" s="31"/>
      <c r="C309" s="31"/>
      <c r="D309" s="31"/>
      <c r="E309" s="31"/>
      <c r="F309" s="31"/>
      <c r="G309" s="31"/>
      <c r="H309" s="31"/>
      <c r="I309" s="31"/>
      <c r="J309" s="31"/>
      <c r="K309" s="31"/>
    </row>
    <row r="310" spans="2:11" ht="12.75">
      <c r="B310" s="31"/>
      <c r="C310" s="31"/>
      <c r="D310" s="31"/>
      <c r="E310" s="31"/>
      <c r="F310" s="31"/>
      <c r="G310" s="31"/>
      <c r="H310" s="31"/>
      <c r="I310" s="31"/>
      <c r="J310" s="31"/>
      <c r="K310" s="31"/>
    </row>
    <row r="311" spans="2:11" ht="12.75">
      <c r="B311" s="31"/>
      <c r="C311" s="31"/>
      <c r="D311" s="31"/>
      <c r="E311" s="31"/>
      <c r="F311" s="31"/>
      <c r="G311" s="31"/>
      <c r="H311" s="31"/>
      <c r="I311" s="31"/>
      <c r="J311" s="31"/>
      <c r="K311" s="31"/>
    </row>
    <row r="312" spans="2:11" ht="12.75">
      <c r="B312" s="31"/>
      <c r="C312" s="31"/>
      <c r="D312" s="31"/>
      <c r="E312" s="31"/>
      <c r="F312" s="31"/>
      <c r="G312" s="31"/>
      <c r="H312" s="31"/>
      <c r="I312" s="31"/>
      <c r="J312" s="31"/>
      <c r="K312" s="31"/>
    </row>
    <row r="313" spans="2:11" ht="12.75">
      <c r="B313" s="31"/>
      <c r="C313" s="31"/>
      <c r="D313" s="31"/>
      <c r="E313" s="31"/>
      <c r="F313" s="31"/>
      <c r="G313" s="31"/>
      <c r="H313" s="31"/>
      <c r="I313" s="31"/>
      <c r="J313" s="31"/>
      <c r="K313" s="31"/>
    </row>
    <row r="314" spans="2:11" ht="12.75">
      <c r="B314" s="31"/>
      <c r="C314" s="31"/>
      <c r="D314" s="31"/>
      <c r="E314" s="31"/>
      <c r="F314" s="31"/>
      <c r="G314" s="31"/>
      <c r="H314" s="31"/>
      <c r="I314" s="31"/>
      <c r="J314" s="31"/>
      <c r="K314" s="31"/>
    </row>
    <row r="315" spans="2:11" ht="12.75">
      <c r="B315" s="31"/>
      <c r="C315" s="31"/>
      <c r="D315" s="31"/>
      <c r="E315" s="31"/>
      <c r="F315" s="31"/>
      <c r="G315" s="31"/>
      <c r="H315" s="31"/>
      <c r="I315" s="31"/>
      <c r="J315" s="31"/>
      <c r="K315" s="31"/>
    </row>
    <row r="316" spans="2:11" ht="12.75">
      <c r="B316" s="31"/>
      <c r="C316" s="31"/>
      <c r="D316" s="31"/>
      <c r="E316" s="31"/>
      <c r="F316" s="31"/>
      <c r="G316" s="31"/>
      <c r="H316" s="31"/>
      <c r="I316" s="31"/>
      <c r="J316" s="31"/>
      <c r="K316" s="31"/>
    </row>
    <row r="317" spans="2:11" ht="12.75">
      <c r="B317" s="31"/>
      <c r="C317" s="31"/>
      <c r="D317" s="31"/>
      <c r="E317" s="31"/>
      <c r="F317" s="31"/>
      <c r="G317" s="31"/>
      <c r="H317" s="31"/>
      <c r="I317" s="31"/>
      <c r="J317" s="31"/>
      <c r="K317" s="31"/>
    </row>
    <row r="318" spans="2:11" ht="12.75">
      <c r="B318" s="31"/>
      <c r="C318" s="31"/>
      <c r="D318" s="31"/>
      <c r="E318" s="31"/>
      <c r="F318" s="31"/>
      <c r="G318" s="31"/>
      <c r="H318" s="31"/>
      <c r="I318" s="31"/>
      <c r="J318" s="31"/>
      <c r="K318" s="31"/>
    </row>
    <row r="319" spans="2:11" ht="12.75">
      <c r="B319" s="31"/>
      <c r="C319" s="31"/>
      <c r="D319" s="31"/>
      <c r="E319" s="31"/>
      <c r="F319" s="31"/>
      <c r="G319" s="31"/>
      <c r="H319" s="31"/>
      <c r="I319" s="31"/>
      <c r="J319" s="31"/>
      <c r="K319" s="31"/>
    </row>
    <row r="320" spans="2:11" ht="12.75">
      <c r="B320" s="31"/>
      <c r="C320" s="31"/>
      <c r="D320" s="31"/>
      <c r="E320" s="31"/>
      <c r="F320" s="31"/>
      <c r="G320" s="31"/>
      <c r="H320" s="31"/>
      <c r="I320" s="31"/>
      <c r="J320" s="31"/>
      <c r="K320" s="31"/>
    </row>
    <row r="321" spans="2:11" ht="12.75">
      <c r="B321" s="31"/>
      <c r="C321" s="31"/>
      <c r="D321" s="31"/>
      <c r="E321" s="31"/>
      <c r="F321" s="31"/>
      <c r="G321" s="31"/>
      <c r="H321" s="31"/>
      <c r="I321" s="31"/>
      <c r="J321" s="31"/>
      <c r="K321" s="31"/>
    </row>
    <row r="322" spans="2:11" ht="12.75">
      <c r="B322" s="31"/>
      <c r="C322" s="31"/>
      <c r="D322" s="31"/>
      <c r="E322" s="31"/>
      <c r="F322" s="31"/>
      <c r="G322" s="31"/>
      <c r="H322" s="31"/>
      <c r="I322" s="31"/>
      <c r="J322" s="31"/>
      <c r="K322" s="31"/>
    </row>
    <row r="323" spans="2:11" ht="12.75">
      <c r="B323" s="31"/>
      <c r="C323" s="31"/>
      <c r="D323" s="31"/>
      <c r="E323" s="31"/>
      <c r="F323" s="31"/>
      <c r="G323" s="31"/>
      <c r="H323" s="31"/>
      <c r="I323" s="31"/>
      <c r="J323" s="31"/>
      <c r="K323" s="31"/>
    </row>
    <row r="324" spans="2:11" ht="12.75">
      <c r="B324" s="31"/>
      <c r="C324" s="31"/>
      <c r="D324" s="31"/>
      <c r="E324" s="31"/>
      <c r="F324" s="31"/>
      <c r="G324" s="31"/>
      <c r="H324" s="31"/>
      <c r="I324" s="31"/>
      <c r="J324" s="31"/>
      <c r="K324" s="31"/>
    </row>
    <row r="325" spans="2:11" ht="12.75">
      <c r="B325" s="31"/>
      <c r="C325" s="31"/>
      <c r="D325" s="31"/>
      <c r="E325" s="31"/>
      <c r="F325" s="31"/>
      <c r="G325" s="31"/>
      <c r="H325" s="31"/>
      <c r="I325" s="31"/>
      <c r="J325" s="31"/>
      <c r="K325" s="31"/>
    </row>
    <row r="326" spans="2:11" ht="12.75">
      <c r="B326" s="31"/>
      <c r="C326" s="31"/>
      <c r="D326" s="31"/>
      <c r="E326" s="31"/>
      <c r="F326" s="31"/>
      <c r="G326" s="31"/>
      <c r="H326" s="31"/>
      <c r="I326" s="31"/>
      <c r="J326" s="31"/>
      <c r="K326" s="31"/>
    </row>
    <row r="327" spans="2:11" ht="12.75">
      <c r="B327" s="31"/>
      <c r="C327" s="31"/>
      <c r="D327" s="31"/>
      <c r="E327" s="31"/>
      <c r="F327" s="31"/>
      <c r="G327" s="31"/>
      <c r="H327" s="31"/>
      <c r="I327" s="31"/>
      <c r="J327" s="31"/>
      <c r="K327" s="31"/>
    </row>
    <row r="328" spans="2:11" ht="12.75">
      <c r="B328" s="31"/>
      <c r="C328" s="31"/>
      <c r="D328" s="31"/>
      <c r="E328" s="31"/>
      <c r="F328" s="31"/>
      <c r="G328" s="31"/>
      <c r="H328" s="31"/>
      <c r="I328" s="31"/>
      <c r="J328" s="31"/>
      <c r="K328" s="31"/>
    </row>
    <row r="329" spans="2:11" ht="12.75">
      <c r="B329" s="31"/>
      <c r="C329" s="31"/>
      <c r="D329" s="31"/>
      <c r="E329" s="31"/>
      <c r="F329" s="31"/>
      <c r="G329" s="31"/>
      <c r="H329" s="31"/>
      <c r="I329" s="31"/>
      <c r="J329" s="31"/>
      <c r="K329" s="31"/>
    </row>
    <row r="330" spans="2:11" ht="12.75">
      <c r="B330" s="31"/>
      <c r="C330" s="31"/>
      <c r="D330" s="31"/>
      <c r="E330" s="31"/>
      <c r="F330" s="31"/>
      <c r="G330" s="31"/>
      <c r="H330" s="31"/>
      <c r="I330" s="31"/>
      <c r="J330" s="31"/>
      <c r="K330" s="31"/>
    </row>
    <row r="331" spans="2:11" ht="12.75">
      <c r="B331" s="31"/>
      <c r="C331" s="31"/>
      <c r="D331" s="31"/>
      <c r="E331" s="31"/>
      <c r="F331" s="31"/>
      <c r="G331" s="31"/>
      <c r="H331" s="31"/>
      <c r="I331" s="31"/>
      <c r="J331" s="31"/>
      <c r="K331" s="31"/>
    </row>
    <row r="332" spans="2:11" ht="12.75">
      <c r="B332" s="31"/>
      <c r="C332" s="31"/>
      <c r="D332" s="31"/>
      <c r="E332" s="31"/>
      <c r="F332" s="31"/>
      <c r="G332" s="31"/>
      <c r="H332" s="31"/>
      <c r="I332" s="31"/>
      <c r="J332" s="31"/>
      <c r="K332" s="31"/>
    </row>
    <row r="333" spans="2:11" ht="12.75">
      <c r="B333" s="31"/>
      <c r="C333" s="31"/>
      <c r="D333" s="31"/>
      <c r="E333" s="31"/>
      <c r="F333" s="31"/>
      <c r="G333" s="31"/>
      <c r="H333" s="31"/>
      <c r="I333" s="31"/>
      <c r="J333" s="31"/>
      <c r="K333" s="31"/>
    </row>
    <row r="334" spans="2:11" ht="12.75">
      <c r="B334" s="31"/>
      <c r="C334" s="31"/>
      <c r="D334" s="31"/>
      <c r="E334" s="31"/>
      <c r="F334" s="31"/>
      <c r="G334" s="31"/>
      <c r="H334" s="31"/>
      <c r="I334" s="31"/>
      <c r="J334" s="31"/>
      <c r="K334" s="31"/>
    </row>
    <row r="335" spans="2:11" ht="12.75">
      <c r="B335" s="31"/>
      <c r="C335" s="31"/>
      <c r="D335" s="31"/>
      <c r="E335" s="31"/>
      <c r="F335" s="31"/>
      <c r="G335" s="31"/>
      <c r="H335" s="31"/>
      <c r="I335" s="31"/>
      <c r="J335" s="31"/>
      <c r="K335" s="31"/>
    </row>
    <row r="336" spans="2:11" ht="12.75">
      <c r="B336" s="31"/>
      <c r="C336" s="31"/>
      <c r="D336" s="31"/>
      <c r="E336" s="31"/>
      <c r="F336" s="31"/>
      <c r="G336" s="31"/>
      <c r="H336" s="31"/>
      <c r="I336" s="31"/>
      <c r="J336" s="31"/>
      <c r="K336" s="31"/>
    </row>
    <row r="337" spans="2:11" ht="12.75">
      <c r="B337" s="31"/>
      <c r="C337" s="31"/>
      <c r="D337" s="31"/>
      <c r="E337" s="31"/>
      <c r="F337" s="31"/>
      <c r="G337" s="31"/>
      <c r="H337" s="31"/>
      <c r="I337" s="31"/>
      <c r="J337" s="31"/>
      <c r="K337" s="31"/>
    </row>
    <row r="338" spans="2:11" ht="12.75">
      <c r="B338" s="31"/>
      <c r="C338" s="31"/>
      <c r="D338" s="31"/>
      <c r="E338" s="31"/>
      <c r="F338" s="31"/>
      <c r="G338" s="31"/>
      <c r="H338" s="31"/>
      <c r="I338" s="31"/>
      <c r="J338" s="31"/>
      <c r="K338" s="31"/>
    </row>
    <row r="339" spans="2:11" ht="12.75">
      <c r="B339" s="31"/>
      <c r="C339" s="31"/>
      <c r="D339" s="31"/>
      <c r="E339" s="31"/>
      <c r="F339" s="31"/>
      <c r="G339" s="31"/>
      <c r="H339" s="31"/>
      <c r="I339" s="31"/>
      <c r="J339" s="31"/>
      <c r="K339" s="31"/>
    </row>
    <row r="340" spans="2:11" ht="12.75">
      <c r="B340" s="31"/>
      <c r="C340" s="31"/>
      <c r="D340" s="31"/>
      <c r="E340" s="31"/>
      <c r="F340" s="31"/>
      <c r="G340" s="31"/>
      <c r="H340" s="31"/>
      <c r="I340" s="31"/>
      <c r="J340" s="31"/>
      <c r="K340" s="31"/>
    </row>
    <row r="341" spans="2:11" ht="12.75">
      <c r="B341" s="31"/>
      <c r="C341" s="31"/>
      <c r="D341" s="31"/>
      <c r="E341" s="31"/>
      <c r="F341" s="31"/>
      <c r="G341" s="31"/>
      <c r="H341" s="31"/>
      <c r="I341" s="31"/>
      <c r="J341" s="31"/>
      <c r="K341" s="31"/>
    </row>
    <row r="342" spans="2:11" ht="12.75">
      <c r="B342" s="31"/>
      <c r="C342" s="31"/>
      <c r="D342" s="31"/>
      <c r="E342" s="31"/>
      <c r="F342" s="31"/>
      <c r="G342" s="31"/>
      <c r="H342" s="31"/>
      <c r="I342" s="31"/>
      <c r="J342" s="31"/>
      <c r="K342" s="31"/>
    </row>
    <row r="343" spans="2:11" ht="12.75">
      <c r="B343" s="31"/>
      <c r="C343" s="31"/>
      <c r="D343" s="31"/>
      <c r="E343" s="31"/>
      <c r="F343" s="31"/>
      <c r="G343" s="31"/>
      <c r="H343" s="31"/>
      <c r="I343" s="31"/>
      <c r="J343" s="31"/>
      <c r="K343" s="31"/>
    </row>
    <row r="344" spans="2:11" ht="12.75">
      <c r="B344" s="31"/>
      <c r="C344" s="31"/>
      <c r="D344" s="31"/>
      <c r="E344" s="31"/>
      <c r="F344" s="31"/>
      <c r="G344" s="31"/>
      <c r="H344" s="31"/>
      <c r="I344" s="31"/>
      <c r="J344" s="31"/>
      <c r="K344" s="31"/>
    </row>
    <row r="345" spans="2:11" ht="12.75">
      <c r="B345" s="31"/>
      <c r="C345" s="31"/>
      <c r="D345" s="31"/>
      <c r="E345" s="31"/>
      <c r="F345" s="31"/>
      <c r="G345" s="31"/>
      <c r="H345" s="31"/>
      <c r="I345" s="31"/>
      <c r="J345" s="31"/>
      <c r="K345" s="31"/>
    </row>
    <row r="346" spans="2:11" ht="12.75">
      <c r="B346" s="31"/>
      <c r="C346" s="31"/>
      <c r="D346" s="31"/>
      <c r="E346" s="31"/>
      <c r="F346" s="31"/>
      <c r="G346" s="31"/>
      <c r="H346" s="31"/>
      <c r="I346" s="31"/>
      <c r="J346" s="31"/>
      <c r="K346" s="31"/>
    </row>
    <row r="347" spans="2:11" ht="12.75">
      <c r="B347" s="31"/>
      <c r="C347" s="31"/>
      <c r="D347" s="31"/>
      <c r="E347" s="31"/>
      <c r="F347" s="31"/>
      <c r="G347" s="31"/>
      <c r="H347" s="31"/>
      <c r="I347" s="31"/>
      <c r="J347" s="31"/>
      <c r="K347" s="31"/>
    </row>
    <row r="348" spans="2:11" ht="12.75">
      <c r="B348" s="31"/>
      <c r="C348" s="31"/>
      <c r="D348" s="31"/>
      <c r="E348" s="31"/>
      <c r="F348" s="31"/>
      <c r="G348" s="31"/>
      <c r="H348" s="31"/>
      <c r="I348" s="31"/>
      <c r="J348" s="31"/>
      <c r="K348" s="31"/>
    </row>
    <row r="349" spans="2:11" ht="12.75">
      <c r="B349" s="31"/>
      <c r="C349" s="31"/>
      <c r="D349" s="31"/>
      <c r="E349" s="31"/>
      <c r="F349" s="31"/>
      <c r="G349" s="31"/>
      <c r="H349" s="31"/>
      <c r="I349" s="31"/>
      <c r="J349" s="31"/>
      <c r="K349" s="31"/>
    </row>
    <row r="350" spans="2:11" ht="12.75">
      <c r="B350" s="31"/>
      <c r="C350" s="31"/>
      <c r="D350" s="31"/>
      <c r="E350" s="31"/>
      <c r="F350" s="31"/>
      <c r="G350" s="31"/>
      <c r="H350" s="31"/>
      <c r="I350" s="31"/>
      <c r="J350" s="31"/>
      <c r="K350" s="31"/>
    </row>
    <row r="351" spans="2:11" ht="12.75">
      <c r="B351" s="31"/>
      <c r="C351" s="31"/>
      <c r="D351" s="31"/>
      <c r="E351" s="31"/>
      <c r="F351" s="31"/>
      <c r="G351" s="31"/>
      <c r="H351" s="31"/>
      <c r="I351" s="31"/>
      <c r="J351" s="31"/>
      <c r="K351" s="31"/>
    </row>
    <row r="352" spans="2:11" ht="12.75">
      <c r="B352" s="31"/>
      <c r="C352" s="31"/>
      <c r="D352" s="31"/>
      <c r="E352" s="31"/>
      <c r="F352" s="31"/>
      <c r="G352" s="31"/>
      <c r="H352" s="31"/>
      <c r="I352" s="31"/>
      <c r="J352" s="31"/>
      <c r="K352" s="31"/>
    </row>
    <row r="353" spans="2:11" ht="12.75">
      <c r="B353" s="31"/>
      <c r="C353" s="31"/>
      <c r="D353" s="31"/>
      <c r="E353" s="31"/>
      <c r="F353" s="31"/>
      <c r="G353" s="31"/>
      <c r="H353" s="31"/>
      <c r="I353" s="31"/>
      <c r="J353" s="31"/>
      <c r="K353" s="31"/>
    </row>
    <row r="354" spans="2:11" ht="12.75">
      <c r="B354" s="31"/>
      <c r="C354" s="31"/>
      <c r="D354" s="31"/>
      <c r="E354" s="31"/>
      <c r="F354" s="31"/>
      <c r="G354" s="31"/>
      <c r="H354" s="31"/>
      <c r="I354" s="31"/>
      <c r="J354" s="31"/>
      <c r="K354" s="31"/>
    </row>
    <row r="355" spans="2:11" ht="12.75">
      <c r="B355" s="31"/>
      <c r="C355" s="31"/>
      <c r="D355" s="31"/>
      <c r="E355" s="31"/>
      <c r="F355" s="31"/>
      <c r="G355" s="31"/>
      <c r="H355" s="31"/>
      <c r="I355" s="31"/>
      <c r="J355" s="31"/>
      <c r="K355" s="31"/>
    </row>
    <row r="356" spans="2:11" ht="12.75">
      <c r="B356" s="31"/>
      <c r="C356" s="31"/>
      <c r="D356" s="31"/>
      <c r="E356" s="31"/>
      <c r="F356" s="31"/>
      <c r="G356" s="31"/>
      <c r="H356" s="31"/>
      <c r="I356" s="31"/>
      <c r="J356" s="31"/>
      <c r="K356" s="31"/>
    </row>
    <row r="357" spans="2:11" ht="12.75">
      <c r="B357" s="31"/>
      <c r="C357" s="31"/>
      <c r="D357" s="31"/>
      <c r="E357" s="31"/>
      <c r="F357" s="31"/>
      <c r="G357" s="31"/>
      <c r="H357" s="31"/>
      <c r="I357" s="31"/>
      <c r="J357" s="31"/>
      <c r="K357" s="31"/>
    </row>
    <row r="358" spans="2:11" ht="12.75">
      <c r="B358" s="31"/>
      <c r="C358" s="31"/>
      <c r="D358" s="31"/>
      <c r="E358" s="31"/>
      <c r="F358" s="31"/>
      <c r="G358" s="31"/>
      <c r="H358" s="31"/>
      <c r="I358" s="31"/>
      <c r="J358" s="31"/>
      <c r="K358" s="31"/>
    </row>
    <row r="359" spans="2:11" ht="12.75">
      <c r="B359" s="31"/>
      <c r="C359" s="31"/>
      <c r="D359" s="31"/>
      <c r="E359" s="31"/>
      <c r="F359" s="31"/>
      <c r="G359" s="31"/>
      <c r="H359" s="31"/>
      <c r="I359" s="31"/>
      <c r="J359" s="31"/>
      <c r="K359" s="31"/>
    </row>
    <row r="360" spans="2:11" ht="12.75">
      <c r="B360" s="31"/>
      <c r="C360" s="31"/>
      <c r="D360" s="31"/>
      <c r="E360" s="31"/>
      <c r="F360" s="31"/>
      <c r="G360" s="31"/>
      <c r="H360" s="31"/>
      <c r="I360" s="31"/>
      <c r="J360" s="31"/>
      <c r="K360" s="31"/>
    </row>
    <row r="361" spans="2:11" ht="12.75">
      <c r="B361" s="31"/>
      <c r="C361" s="31"/>
      <c r="D361" s="31"/>
      <c r="E361" s="31"/>
      <c r="F361" s="31"/>
      <c r="G361" s="31"/>
      <c r="H361" s="31"/>
      <c r="I361" s="31"/>
      <c r="J361" s="31"/>
      <c r="K361" s="31"/>
    </row>
    <row r="362" spans="2:11" ht="12.75">
      <c r="B362" s="31"/>
      <c r="C362" s="31"/>
      <c r="D362" s="31"/>
      <c r="E362" s="31"/>
      <c r="F362" s="31"/>
      <c r="G362" s="31"/>
      <c r="H362" s="31"/>
      <c r="I362" s="31"/>
      <c r="J362" s="31"/>
      <c r="K362" s="31"/>
    </row>
    <row r="363" spans="2:11" ht="12.75">
      <c r="B363" s="31"/>
      <c r="C363" s="31"/>
      <c r="D363" s="31"/>
      <c r="E363" s="31"/>
      <c r="F363" s="31"/>
      <c r="G363" s="31"/>
      <c r="H363" s="31"/>
      <c r="I363" s="31"/>
      <c r="J363" s="31"/>
      <c r="K363" s="31"/>
    </row>
    <row r="364" spans="2:11" ht="12.75">
      <c r="B364" s="31"/>
      <c r="C364" s="31"/>
      <c r="D364" s="31"/>
      <c r="E364" s="31"/>
      <c r="F364" s="31"/>
      <c r="G364" s="31"/>
      <c r="H364" s="31"/>
      <c r="I364" s="31"/>
      <c r="J364" s="31"/>
      <c r="K364" s="31"/>
    </row>
    <row r="365" spans="2:11" ht="12.75">
      <c r="B365" s="31"/>
      <c r="C365" s="31"/>
      <c r="D365" s="31"/>
      <c r="E365" s="31"/>
      <c r="F365" s="31"/>
      <c r="G365" s="31"/>
      <c r="H365" s="31"/>
      <c r="I365" s="31"/>
      <c r="J365" s="31"/>
      <c r="K365" s="31"/>
    </row>
    <row r="366" spans="2:11" ht="12.75">
      <c r="B366" s="31"/>
      <c r="C366" s="31"/>
      <c r="D366" s="31"/>
      <c r="E366" s="31"/>
      <c r="F366" s="31"/>
      <c r="G366" s="31"/>
      <c r="H366" s="31"/>
      <c r="I366" s="31"/>
      <c r="J366" s="31"/>
      <c r="K366" s="31"/>
    </row>
    <row r="367" spans="2:11" ht="12.75">
      <c r="B367" s="31"/>
      <c r="C367" s="31"/>
      <c r="D367" s="31"/>
      <c r="E367" s="31"/>
      <c r="F367" s="31"/>
      <c r="G367" s="31"/>
      <c r="H367" s="31"/>
      <c r="I367" s="31"/>
      <c r="J367" s="31"/>
      <c r="K367" s="31"/>
    </row>
    <row r="368" spans="2:11" ht="12.75">
      <c r="B368" s="31"/>
      <c r="C368" s="31"/>
      <c r="D368" s="31"/>
      <c r="E368" s="31"/>
      <c r="F368" s="31"/>
      <c r="G368" s="31"/>
      <c r="H368" s="31"/>
      <c r="I368" s="31"/>
      <c r="J368" s="31"/>
      <c r="K368" s="31"/>
    </row>
    <row r="369" spans="2:11" ht="12.75">
      <c r="B369" s="31"/>
      <c r="C369" s="31"/>
      <c r="D369" s="31"/>
      <c r="E369" s="31"/>
      <c r="F369" s="31"/>
      <c r="G369" s="31"/>
      <c r="H369" s="31"/>
      <c r="I369" s="31"/>
      <c r="J369" s="31"/>
      <c r="K369" s="31"/>
    </row>
    <row r="370" spans="2:11" ht="12.75">
      <c r="B370" s="31"/>
      <c r="C370" s="31"/>
      <c r="D370" s="31"/>
      <c r="E370" s="31"/>
      <c r="F370" s="31"/>
      <c r="G370" s="31"/>
      <c r="H370" s="31"/>
      <c r="I370" s="31"/>
      <c r="J370" s="31"/>
      <c r="K370" s="31"/>
    </row>
    <row r="371" spans="2:11" ht="12.75">
      <c r="B371" s="31"/>
      <c r="C371" s="31"/>
      <c r="D371" s="31"/>
      <c r="E371" s="31"/>
      <c r="F371" s="31"/>
      <c r="G371" s="31"/>
      <c r="H371" s="31"/>
      <c r="I371" s="31"/>
      <c r="J371" s="31"/>
      <c r="K371" s="31"/>
    </row>
    <row r="372" spans="2:11" ht="12.75">
      <c r="B372" s="31"/>
      <c r="C372" s="31"/>
      <c r="D372" s="31"/>
      <c r="E372" s="31"/>
      <c r="F372" s="31"/>
      <c r="G372" s="31"/>
      <c r="H372" s="31"/>
      <c r="I372" s="31"/>
      <c r="J372" s="31"/>
      <c r="K372" s="31"/>
    </row>
    <row r="373" spans="2:11" ht="12.75">
      <c r="B373" s="31"/>
      <c r="C373" s="31"/>
      <c r="D373" s="31"/>
      <c r="E373" s="31"/>
      <c r="F373" s="31"/>
      <c r="G373" s="31"/>
      <c r="H373" s="31"/>
      <c r="I373" s="31"/>
      <c r="J373" s="31"/>
      <c r="K373" s="31"/>
    </row>
    <row r="374" spans="2:11" ht="12.75">
      <c r="B374" s="31"/>
      <c r="C374" s="31"/>
      <c r="D374" s="31"/>
      <c r="E374" s="31"/>
      <c r="F374" s="31"/>
      <c r="G374" s="31"/>
      <c r="H374" s="31"/>
      <c r="I374" s="31"/>
      <c r="J374" s="31"/>
      <c r="K374" s="31"/>
    </row>
    <row r="375" spans="2:11" ht="12.75">
      <c r="B375" s="31"/>
      <c r="C375" s="31"/>
      <c r="D375" s="31"/>
      <c r="E375" s="31"/>
      <c r="F375" s="31"/>
      <c r="G375" s="31"/>
      <c r="H375" s="31"/>
      <c r="I375" s="31"/>
      <c r="J375" s="31"/>
      <c r="K375" s="31"/>
    </row>
    <row r="376" spans="2:11" ht="12.75">
      <c r="B376" s="31"/>
      <c r="C376" s="31"/>
      <c r="D376" s="31"/>
      <c r="E376" s="31"/>
      <c r="F376" s="31"/>
      <c r="G376" s="31"/>
      <c r="H376" s="31"/>
      <c r="I376" s="31"/>
      <c r="J376" s="31"/>
      <c r="K376" s="31"/>
    </row>
    <row r="377" spans="2:11" ht="12.75">
      <c r="B377" s="31"/>
      <c r="C377" s="31"/>
      <c r="D377" s="31"/>
      <c r="E377" s="31"/>
      <c r="F377" s="31"/>
      <c r="G377" s="31"/>
      <c r="H377" s="31"/>
      <c r="I377" s="31"/>
      <c r="J377" s="31"/>
      <c r="K377" s="31"/>
    </row>
    <row r="378" spans="2:11" ht="12.75">
      <c r="B378" s="31"/>
      <c r="C378" s="31"/>
      <c r="D378" s="31"/>
      <c r="E378" s="31"/>
      <c r="F378" s="31"/>
      <c r="G378" s="31"/>
      <c r="H378" s="31"/>
      <c r="I378" s="31"/>
      <c r="J378" s="31"/>
      <c r="K378" s="31"/>
    </row>
    <row r="379" spans="2:11" ht="12.75">
      <c r="B379" s="31"/>
      <c r="C379" s="31"/>
      <c r="D379" s="31"/>
      <c r="E379" s="31"/>
      <c r="F379" s="31"/>
      <c r="G379" s="31"/>
      <c r="H379" s="31"/>
      <c r="I379" s="31"/>
      <c r="J379" s="31"/>
      <c r="K379" s="31"/>
    </row>
    <row r="380" spans="2:11" ht="12.75">
      <c r="B380" s="31"/>
      <c r="C380" s="31"/>
      <c r="D380" s="31"/>
      <c r="E380" s="31"/>
      <c r="F380" s="31"/>
      <c r="G380" s="31"/>
      <c r="H380" s="31"/>
      <c r="I380" s="31"/>
      <c r="J380" s="31"/>
      <c r="K380" s="31"/>
    </row>
    <row r="381" spans="2:11" ht="12.75">
      <c r="B381" s="31"/>
      <c r="C381" s="31"/>
      <c r="D381" s="31"/>
      <c r="E381" s="31"/>
      <c r="F381" s="31"/>
      <c r="G381" s="31"/>
      <c r="H381" s="31"/>
      <c r="I381" s="31"/>
      <c r="J381" s="31"/>
      <c r="K381" s="31"/>
    </row>
    <row r="382" spans="2:11" ht="12.75">
      <c r="B382" s="31"/>
      <c r="C382" s="31"/>
      <c r="D382" s="31"/>
      <c r="E382" s="31"/>
      <c r="F382" s="31"/>
      <c r="G382" s="31"/>
      <c r="H382" s="31"/>
      <c r="I382" s="31"/>
      <c r="J382" s="31"/>
      <c r="K382" s="31"/>
    </row>
    <row r="383" spans="2:11" ht="12.75">
      <c r="B383" s="31"/>
      <c r="C383" s="31"/>
      <c r="D383" s="31"/>
      <c r="E383" s="31"/>
      <c r="F383" s="31"/>
      <c r="G383" s="31"/>
      <c r="H383" s="31"/>
      <c r="I383" s="31"/>
      <c r="J383" s="31"/>
      <c r="K383" s="31"/>
    </row>
    <row r="384" spans="2:11" ht="12.75">
      <c r="B384" s="31"/>
      <c r="C384" s="31"/>
      <c r="D384" s="31"/>
      <c r="E384" s="31"/>
      <c r="F384" s="31"/>
      <c r="G384" s="31"/>
      <c r="H384" s="31"/>
      <c r="I384" s="31"/>
      <c r="J384" s="31"/>
      <c r="K384" s="31"/>
    </row>
    <row r="385" spans="2:11" ht="12.75">
      <c r="B385" s="31"/>
      <c r="C385" s="31"/>
      <c r="D385" s="31"/>
      <c r="E385" s="31"/>
      <c r="F385" s="31"/>
      <c r="G385" s="31"/>
      <c r="H385" s="31"/>
      <c r="I385" s="31"/>
      <c r="J385" s="31"/>
      <c r="K385" s="31"/>
    </row>
    <row r="386" spans="2:11" ht="12.75">
      <c r="B386" s="31"/>
      <c r="C386" s="31"/>
      <c r="D386" s="31"/>
      <c r="E386" s="31"/>
      <c r="F386" s="31"/>
      <c r="G386" s="31"/>
      <c r="H386" s="31"/>
      <c r="I386" s="31"/>
      <c r="J386" s="31"/>
      <c r="K386" s="31"/>
    </row>
    <row r="387" spans="2:11" ht="12.75">
      <c r="B387" s="31"/>
      <c r="C387" s="31"/>
      <c r="D387" s="31"/>
      <c r="E387" s="31"/>
      <c r="F387" s="31"/>
      <c r="G387" s="31"/>
      <c r="H387" s="31"/>
      <c r="I387" s="31"/>
      <c r="J387" s="31"/>
      <c r="K387" s="31"/>
    </row>
    <row r="388" spans="2:11" ht="12.75">
      <c r="B388" s="31"/>
      <c r="C388" s="31"/>
      <c r="D388" s="31"/>
      <c r="E388" s="31"/>
      <c r="F388" s="31"/>
      <c r="G388" s="31"/>
      <c r="H388" s="31"/>
      <c r="I388" s="31"/>
      <c r="J388" s="31"/>
      <c r="K388" s="31"/>
    </row>
    <row r="389" spans="2:11" ht="12.75">
      <c r="B389" s="31"/>
      <c r="C389" s="31"/>
      <c r="D389" s="31"/>
      <c r="E389" s="31"/>
      <c r="F389" s="31"/>
      <c r="G389" s="31"/>
      <c r="H389" s="31"/>
      <c r="I389" s="31"/>
      <c r="J389" s="31"/>
      <c r="K389" s="31"/>
    </row>
    <row r="390" spans="2:11" ht="12.75">
      <c r="B390" s="31"/>
      <c r="C390" s="31"/>
      <c r="D390" s="31"/>
      <c r="E390" s="31"/>
      <c r="F390" s="31"/>
      <c r="G390" s="31"/>
      <c r="H390" s="31"/>
      <c r="I390" s="31"/>
      <c r="J390" s="31"/>
      <c r="K390" s="31"/>
    </row>
    <row r="391" spans="2:11" ht="12.75">
      <c r="B391" s="31"/>
      <c r="C391" s="31"/>
      <c r="D391" s="31"/>
      <c r="E391" s="31"/>
      <c r="F391" s="31"/>
      <c r="G391" s="31"/>
      <c r="H391" s="31"/>
      <c r="I391" s="31"/>
      <c r="J391" s="31"/>
      <c r="K391" s="31"/>
    </row>
    <row r="392" spans="2:11" ht="12.75">
      <c r="B392" s="31"/>
      <c r="C392" s="31"/>
      <c r="D392" s="31"/>
      <c r="E392" s="31"/>
      <c r="F392" s="31"/>
      <c r="G392" s="31"/>
      <c r="H392" s="31"/>
      <c r="I392" s="31"/>
      <c r="J392" s="31"/>
      <c r="K392" s="31"/>
    </row>
    <row r="393" spans="2:11" ht="12.75">
      <c r="B393" s="31"/>
      <c r="C393" s="31"/>
      <c r="D393" s="31"/>
      <c r="E393" s="31"/>
      <c r="F393" s="31"/>
      <c r="G393" s="31"/>
      <c r="H393" s="31"/>
      <c r="I393" s="31"/>
      <c r="J393" s="31"/>
      <c r="K393" s="31"/>
    </row>
    <row r="394" spans="2:11" ht="12.75">
      <c r="B394" s="31"/>
      <c r="C394" s="31"/>
      <c r="D394" s="31"/>
      <c r="E394" s="31"/>
      <c r="F394" s="31"/>
      <c r="G394" s="31"/>
      <c r="H394" s="31"/>
      <c r="I394" s="31"/>
      <c r="J394" s="31"/>
      <c r="K394" s="31"/>
    </row>
    <row r="395" spans="2:11" ht="12.75">
      <c r="B395" s="31"/>
      <c r="C395" s="31"/>
      <c r="D395" s="31"/>
      <c r="E395" s="31"/>
      <c r="F395" s="31"/>
      <c r="G395" s="31"/>
      <c r="H395" s="31"/>
      <c r="I395" s="31"/>
      <c r="J395" s="31"/>
      <c r="K395" s="31"/>
    </row>
    <row r="396" spans="2:11" ht="12.75">
      <c r="B396" s="31"/>
      <c r="C396" s="31"/>
      <c r="D396" s="31"/>
      <c r="E396" s="31"/>
      <c r="F396" s="31"/>
      <c r="G396" s="31"/>
      <c r="H396" s="31"/>
      <c r="I396" s="31"/>
      <c r="J396" s="31"/>
      <c r="K396" s="31"/>
    </row>
    <row r="397" spans="2:11" ht="12.75">
      <c r="B397" s="31"/>
      <c r="C397" s="31"/>
      <c r="D397" s="31"/>
      <c r="E397" s="31"/>
      <c r="F397" s="31"/>
      <c r="G397" s="31"/>
      <c r="H397" s="31"/>
      <c r="I397" s="31"/>
      <c r="J397" s="31"/>
      <c r="K397" s="31"/>
    </row>
    <row r="398" spans="2:11" ht="12.75">
      <c r="B398" s="31"/>
      <c r="C398" s="31"/>
      <c r="D398" s="31"/>
      <c r="E398" s="31"/>
      <c r="F398" s="31"/>
      <c r="G398" s="31"/>
      <c r="H398" s="31"/>
      <c r="I398" s="31"/>
      <c r="J398" s="31"/>
      <c r="K398" s="31"/>
    </row>
    <row r="399" spans="2:11" ht="12.75">
      <c r="B399" s="31"/>
      <c r="C399" s="31"/>
      <c r="D399" s="31"/>
      <c r="E399" s="31"/>
      <c r="F399" s="31"/>
      <c r="G399" s="31"/>
      <c r="H399" s="31"/>
      <c r="I399" s="31"/>
      <c r="J399" s="31"/>
      <c r="K399" s="31"/>
    </row>
    <row r="400" spans="2:11" ht="12.75">
      <c r="B400" s="31"/>
      <c r="C400" s="31"/>
      <c r="D400" s="31"/>
      <c r="E400" s="31"/>
      <c r="F400" s="31"/>
      <c r="G400" s="31"/>
      <c r="H400" s="31"/>
      <c r="I400" s="31"/>
      <c r="J400" s="31"/>
      <c r="K400" s="31"/>
    </row>
    <row r="401" spans="2:11" ht="12.75">
      <c r="B401" s="31"/>
      <c r="C401" s="31"/>
      <c r="D401" s="31"/>
      <c r="E401" s="31"/>
      <c r="F401" s="31"/>
      <c r="G401" s="31"/>
      <c r="H401" s="31"/>
      <c r="I401" s="31"/>
      <c r="J401" s="31"/>
      <c r="K401" s="31"/>
    </row>
    <row r="402" spans="2:11" ht="12.75">
      <c r="B402" s="31"/>
      <c r="C402" s="31"/>
      <c r="D402" s="31"/>
      <c r="E402" s="31"/>
      <c r="F402" s="31"/>
      <c r="G402" s="31"/>
      <c r="H402" s="31"/>
      <c r="I402" s="31"/>
      <c r="J402" s="31"/>
      <c r="K402" s="31"/>
    </row>
    <row r="403" spans="2:11" ht="12.75">
      <c r="B403" s="31"/>
      <c r="C403" s="31"/>
      <c r="D403" s="31"/>
      <c r="E403" s="31"/>
      <c r="F403" s="31"/>
      <c r="G403" s="31"/>
      <c r="H403" s="31"/>
      <c r="I403" s="31"/>
      <c r="J403" s="31"/>
      <c r="K403" s="31"/>
    </row>
    <row r="404" spans="2:11" ht="12.75">
      <c r="B404" s="31"/>
      <c r="C404" s="31"/>
      <c r="D404" s="31"/>
      <c r="E404" s="31"/>
      <c r="F404" s="31"/>
      <c r="G404" s="31"/>
      <c r="H404" s="31"/>
      <c r="I404" s="31"/>
      <c r="J404" s="31"/>
      <c r="K404" s="31"/>
    </row>
    <row r="405" spans="2:11" ht="12.75">
      <c r="B405" s="31"/>
      <c r="C405" s="31"/>
      <c r="D405" s="31"/>
      <c r="E405" s="31"/>
      <c r="F405" s="31"/>
      <c r="G405" s="31"/>
      <c r="H405" s="31"/>
      <c r="I405" s="31"/>
      <c r="J405" s="31"/>
      <c r="K405" s="31"/>
    </row>
    <row r="406" spans="2:11" ht="12.75">
      <c r="B406" s="31"/>
      <c r="C406" s="31"/>
      <c r="D406" s="31"/>
      <c r="E406" s="31"/>
      <c r="F406" s="31"/>
      <c r="G406" s="31"/>
      <c r="H406" s="31"/>
      <c r="I406" s="31"/>
      <c r="J406" s="31"/>
      <c r="K406" s="31"/>
    </row>
    <row r="407" spans="2:11" ht="12.75">
      <c r="B407" s="31"/>
      <c r="C407" s="31"/>
      <c r="D407" s="31"/>
      <c r="E407" s="31"/>
      <c r="F407" s="31"/>
      <c r="G407" s="31"/>
      <c r="H407" s="31"/>
      <c r="I407" s="31"/>
      <c r="J407" s="31"/>
      <c r="K407" s="31"/>
    </row>
    <row r="408" spans="2:11" ht="12.75">
      <c r="B408" s="31"/>
      <c r="C408" s="31"/>
      <c r="D408" s="31"/>
      <c r="E408" s="31"/>
      <c r="F408" s="31"/>
      <c r="G408" s="31"/>
      <c r="H408" s="31"/>
      <c r="I408" s="31"/>
      <c r="J408" s="31"/>
      <c r="K408" s="31"/>
    </row>
    <row r="409" spans="2:11" ht="12.75">
      <c r="B409" s="31"/>
      <c r="C409" s="31"/>
      <c r="D409" s="31"/>
      <c r="E409" s="31"/>
      <c r="F409" s="31"/>
      <c r="G409" s="31"/>
      <c r="H409" s="31"/>
      <c r="I409" s="31"/>
      <c r="J409" s="31"/>
      <c r="K409" s="31"/>
    </row>
    <row r="410" spans="2:11" ht="12.75">
      <c r="B410" s="31"/>
      <c r="C410" s="31"/>
      <c r="D410" s="31"/>
      <c r="E410" s="31"/>
      <c r="F410" s="31"/>
      <c r="G410" s="31"/>
      <c r="H410" s="31"/>
      <c r="I410" s="31"/>
      <c r="J410" s="31"/>
      <c r="K410" s="31"/>
    </row>
    <row r="411" spans="2:11" ht="12.75">
      <c r="B411" s="31"/>
      <c r="C411" s="31"/>
      <c r="D411" s="31"/>
      <c r="E411" s="31"/>
      <c r="F411" s="31"/>
      <c r="G411" s="31"/>
      <c r="H411" s="31"/>
      <c r="I411" s="31"/>
      <c r="J411" s="31"/>
      <c r="K411" s="31"/>
    </row>
    <row r="412" spans="2:11" ht="12.75">
      <c r="B412" s="31"/>
      <c r="C412" s="31"/>
      <c r="D412" s="31"/>
      <c r="E412" s="31"/>
      <c r="F412" s="31"/>
      <c r="G412" s="31"/>
      <c r="H412" s="31"/>
      <c r="I412" s="31"/>
      <c r="J412" s="31"/>
      <c r="K412" s="31"/>
    </row>
    <row r="413" spans="2:11" ht="12.75">
      <c r="B413" s="31"/>
      <c r="C413" s="31"/>
      <c r="D413" s="31"/>
      <c r="E413" s="31"/>
      <c r="F413" s="31"/>
      <c r="G413" s="31"/>
      <c r="H413" s="31"/>
      <c r="I413" s="31"/>
      <c r="J413" s="31"/>
      <c r="K413" s="31"/>
    </row>
    <row r="414" spans="2:11" ht="12.75">
      <c r="B414" s="31"/>
      <c r="C414" s="31"/>
      <c r="D414" s="31"/>
      <c r="E414" s="31"/>
      <c r="F414" s="31"/>
      <c r="G414" s="31"/>
      <c r="H414" s="31"/>
      <c r="I414" s="31"/>
      <c r="J414" s="31"/>
      <c r="K414" s="31"/>
    </row>
    <row r="415" spans="2:11" ht="12.75">
      <c r="B415" s="31"/>
      <c r="C415" s="31"/>
      <c r="D415" s="31"/>
      <c r="E415" s="31"/>
      <c r="F415" s="31"/>
      <c r="G415" s="31"/>
      <c r="H415" s="31"/>
      <c r="I415" s="31"/>
      <c r="J415" s="31"/>
      <c r="K415" s="31"/>
    </row>
    <row r="416" spans="2:11" ht="12.75">
      <c r="B416" s="31"/>
      <c r="C416" s="31"/>
      <c r="D416" s="31"/>
      <c r="E416" s="31"/>
      <c r="F416" s="31"/>
      <c r="G416" s="31"/>
      <c r="H416" s="31"/>
      <c r="I416" s="31"/>
      <c r="J416" s="31"/>
      <c r="K416" s="31"/>
    </row>
    <row r="417" spans="2:11" ht="12.75">
      <c r="B417" s="31"/>
      <c r="C417" s="31"/>
      <c r="D417" s="31"/>
      <c r="E417" s="31"/>
      <c r="F417" s="31"/>
      <c r="G417" s="31"/>
      <c r="H417" s="31"/>
      <c r="I417" s="31"/>
      <c r="J417" s="31"/>
      <c r="K417" s="31"/>
    </row>
    <row r="418" spans="2:11" ht="12.75">
      <c r="B418" s="31"/>
      <c r="C418" s="31"/>
      <c r="D418" s="31"/>
      <c r="E418" s="31"/>
      <c r="F418" s="31"/>
      <c r="G418" s="31"/>
      <c r="H418" s="31"/>
      <c r="I418" s="31"/>
      <c r="J418" s="31"/>
      <c r="K418" s="31"/>
    </row>
    <row r="419" spans="2:11" ht="12.75">
      <c r="B419" s="31"/>
      <c r="C419" s="31"/>
      <c r="D419" s="31"/>
      <c r="E419" s="31"/>
      <c r="F419" s="31"/>
      <c r="G419" s="31"/>
      <c r="H419" s="31"/>
      <c r="I419" s="31"/>
      <c r="J419" s="31"/>
      <c r="K419" s="31"/>
    </row>
    <row r="420" spans="2:11" ht="12.75">
      <c r="B420" s="31"/>
      <c r="C420" s="31"/>
      <c r="D420" s="31"/>
      <c r="E420" s="31"/>
      <c r="F420" s="31"/>
      <c r="G420" s="31"/>
      <c r="H420" s="31"/>
      <c r="I420" s="31"/>
      <c r="J420" s="31"/>
      <c r="K420" s="31"/>
    </row>
    <row r="421" spans="2:11" ht="12.75">
      <c r="B421" s="31"/>
      <c r="C421" s="31"/>
      <c r="D421" s="31"/>
      <c r="E421" s="31"/>
      <c r="F421" s="31"/>
      <c r="G421" s="31"/>
      <c r="H421" s="31"/>
      <c r="I421" s="31"/>
      <c r="J421" s="31"/>
      <c r="K421" s="31"/>
    </row>
    <row r="422" spans="2:11" ht="12.75">
      <c r="B422" s="31"/>
      <c r="C422" s="31"/>
      <c r="D422" s="31"/>
      <c r="E422" s="31"/>
      <c r="F422" s="31"/>
      <c r="G422" s="31"/>
      <c r="H422" s="31"/>
      <c r="I422" s="31"/>
      <c r="J422" s="31"/>
      <c r="K422" s="31"/>
    </row>
    <row r="423" spans="2:11" ht="12.75">
      <c r="B423" s="31"/>
      <c r="C423" s="31"/>
      <c r="D423" s="31"/>
      <c r="E423" s="31"/>
      <c r="F423" s="31"/>
      <c r="G423" s="31"/>
      <c r="H423" s="31"/>
      <c r="I423" s="31"/>
      <c r="J423" s="31"/>
      <c r="K423" s="31"/>
    </row>
    <row r="424" spans="2:11" ht="12.75">
      <c r="B424" s="31"/>
      <c r="C424" s="31"/>
      <c r="D424" s="31"/>
      <c r="E424" s="31"/>
      <c r="F424" s="31"/>
      <c r="G424" s="31"/>
      <c r="H424" s="31"/>
      <c r="I424" s="31"/>
      <c r="J424" s="31"/>
      <c r="K424" s="31"/>
    </row>
    <row r="425" spans="2:11" ht="12.75">
      <c r="B425" s="31"/>
      <c r="C425" s="31"/>
      <c r="D425" s="31"/>
      <c r="E425" s="31"/>
      <c r="F425" s="31"/>
      <c r="G425" s="31"/>
      <c r="H425" s="31"/>
      <c r="I425" s="31"/>
      <c r="J425" s="31"/>
      <c r="K425" s="31"/>
    </row>
    <row r="426" spans="2:11" ht="12.75">
      <c r="B426" s="31"/>
      <c r="C426" s="31"/>
      <c r="D426" s="31"/>
      <c r="E426" s="31"/>
      <c r="F426" s="31"/>
      <c r="G426" s="31"/>
      <c r="H426" s="31"/>
      <c r="I426" s="31"/>
      <c r="J426" s="31"/>
      <c r="K426" s="31"/>
    </row>
    <row r="427" spans="2:11" ht="12.75">
      <c r="B427" s="31"/>
      <c r="C427" s="31"/>
      <c r="D427" s="31"/>
      <c r="E427" s="31"/>
      <c r="F427" s="31"/>
      <c r="G427" s="31"/>
      <c r="H427" s="31"/>
      <c r="I427" s="31"/>
      <c r="J427" s="31"/>
      <c r="K427" s="31"/>
    </row>
    <row r="428" spans="2:11" ht="12.75">
      <c r="B428" s="31"/>
      <c r="C428" s="31"/>
      <c r="D428" s="31"/>
      <c r="E428" s="31"/>
      <c r="F428" s="31"/>
      <c r="G428" s="31"/>
      <c r="H428" s="31"/>
      <c r="I428" s="31"/>
      <c r="J428" s="31"/>
      <c r="K428" s="31"/>
    </row>
    <row r="429" spans="2:11" ht="12.75">
      <c r="B429" s="31"/>
      <c r="C429" s="31"/>
      <c r="D429" s="31"/>
      <c r="E429" s="31"/>
      <c r="F429" s="31"/>
      <c r="G429" s="31"/>
      <c r="H429" s="31"/>
      <c r="I429" s="31"/>
      <c r="J429" s="31"/>
      <c r="K429" s="31"/>
    </row>
    <row r="430" spans="2:11" ht="12.75">
      <c r="B430" s="31"/>
      <c r="C430" s="31"/>
      <c r="D430" s="31"/>
      <c r="E430" s="31"/>
      <c r="F430" s="31"/>
      <c r="G430" s="31"/>
      <c r="H430" s="31"/>
      <c r="I430" s="31"/>
      <c r="J430" s="31"/>
      <c r="K430" s="31"/>
    </row>
    <row r="431" spans="2:11" ht="12.75">
      <c r="B431" s="31"/>
      <c r="C431" s="31"/>
      <c r="D431" s="31"/>
      <c r="E431" s="31"/>
      <c r="F431" s="31"/>
      <c r="G431" s="31"/>
      <c r="H431" s="31"/>
      <c r="I431" s="31"/>
      <c r="J431" s="31"/>
      <c r="K431" s="31"/>
    </row>
    <row r="432" spans="2:11" ht="12.75">
      <c r="B432" s="31"/>
      <c r="C432" s="31"/>
      <c r="D432" s="31"/>
      <c r="E432" s="31"/>
      <c r="F432" s="31"/>
      <c r="G432" s="31"/>
      <c r="H432" s="31"/>
      <c r="I432" s="31"/>
      <c r="J432" s="31"/>
      <c r="K432" s="31"/>
    </row>
    <row r="433" spans="2:11" ht="12.75">
      <c r="B433" s="31"/>
      <c r="C433" s="31"/>
      <c r="D433" s="31"/>
      <c r="E433" s="31"/>
      <c r="F433" s="31"/>
      <c r="G433" s="31"/>
      <c r="H433" s="31"/>
      <c r="I433" s="31"/>
      <c r="J433" s="31"/>
      <c r="K433" s="31"/>
    </row>
    <row r="434" spans="2:11" ht="12.75">
      <c r="B434" s="31"/>
      <c r="C434" s="31"/>
      <c r="D434" s="31"/>
      <c r="E434" s="31"/>
      <c r="F434" s="31"/>
      <c r="G434" s="31"/>
      <c r="H434" s="31"/>
      <c r="I434" s="31"/>
      <c r="J434" s="31"/>
      <c r="K434" s="31"/>
    </row>
    <row r="435" spans="2:11" ht="12.75">
      <c r="B435" s="31"/>
      <c r="C435" s="31"/>
      <c r="D435" s="31"/>
      <c r="E435" s="31"/>
      <c r="F435" s="31"/>
      <c r="G435" s="31"/>
      <c r="H435" s="31"/>
      <c r="I435" s="31"/>
      <c r="J435" s="31"/>
      <c r="K435" s="31"/>
    </row>
    <row r="436" spans="2:11" ht="12.75">
      <c r="B436" s="31"/>
      <c r="C436" s="31"/>
      <c r="D436" s="31"/>
      <c r="E436" s="31"/>
      <c r="F436" s="31"/>
      <c r="G436" s="31"/>
      <c r="H436" s="31"/>
      <c r="I436" s="31"/>
      <c r="J436" s="31"/>
      <c r="K436" s="31"/>
    </row>
    <row r="437" spans="2:11" ht="12.75">
      <c r="B437" s="31"/>
      <c r="C437" s="31"/>
      <c r="D437" s="31"/>
      <c r="E437" s="31"/>
      <c r="F437" s="31"/>
      <c r="G437" s="31"/>
      <c r="H437" s="31"/>
      <c r="I437" s="31"/>
      <c r="J437" s="31"/>
      <c r="K437" s="31"/>
    </row>
    <row r="438" spans="2:11" ht="12.75">
      <c r="B438" s="31"/>
      <c r="C438" s="31"/>
      <c r="D438" s="31"/>
      <c r="E438" s="31"/>
      <c r="F438" s="31"/>
      <c r="G438" s="31"/>
      <c r="H438" s="31"/>
      <c r="I438" s="31"/>
      <c r="J438" s="31"/>
      <c r="K438" s="31"/>
    </row>
    <row r="439" spans="2:11" ht="12.75">
      <c r="B439" s="31"/>
      <c r="C439" s="31"/>
      <c r="D439" s="31"/>
      <c r="E439" s="31"/>
      <c r="F439" s="31"/>
      <c r="G439" s="31"/>
      <c r="H439" s="31"/>
      <c r="I439" s="31"/>
      <c r="J439" s="31"/>
      <c r="K439" s="31"/>
    </row>
    <row r="440" spans="2:11" ht="12.75">
      <c r="B440" s="31"/>
      <c r="C440" s="31"/>
      <c r="D440" s="31"/>
      <c r="E440" s="31"/>
      <c r="F440" s="31"/>
      <c r="G440" s="31"/>
      <c r="H440" s="31"/>
      <c r="I440" s="31"/>
      <c r="J440" s="31"/>
      <c r="K440" s="31"/>
    </row>
    <row r="441" spans="2:11" ht="12.75">
      <c r="B441" s="31"/>
      <c r="C441" s="31"/>
      <c r="D441" s="31"/>
      <c r="E441" s="31"/>
      <c r="F441" s="31"/>
      <c r="G441" s="31"/>
      <c r="H441" s="31"/>
      <c r="I441" s="31"/>
      <c r="J441" s="31"/>
      <c r="K441" s="31"/>
    </row>
    <row r="442" spans="2:11" ht="12.75">
      <c r="B442" s="31"/>
      <c r="C442" s="31"/>
      <c r="D442" s="31"/>
      <c r="E442" s="31"/>
      <c r="F442" s="31"/>
      <c r="G442" s="31"/>
      <c r="H442" s="31"/>
      <c r="I442" s="31"/>
      <c r="J442" s="31"/>
      <c r="K442" s="31"/>
    </row>
    <row r="443" spans="2:11" ht="12.75">
      <c r="B443" s="31"/>
      <c r="C443" s="31"/>
      <c r="D443" s="31"/>
      <c r="E443" s="31"/>
      <c r="F443" s="31"/>
      <c r="G443" s="31"/>
      <c r="H443" s="31"/>
      <c r="I443" s="31"/>
      <c r="J443" s="31"/>
      <c r="K443" s="31"/>
    </row>
    <row r="444" spans="2:11" ht="12.75">
      <c r="B444" s="31"/>
      <c r="C444" s="31"/>
      <c r="D444" s="31"/>
      <c r="E444" s="31"/>
      <c r="F444" s="31"/>
      <c r="G444" s="31"/>
      <c r="H444" s="31"/>
      <c r="I444" s="31"/>
      <c r="J444" s="31"/>
      <c r="K444" s="31"/>
    </row>
    <row r="445" spans="2:11" ht="12.75">
      <c r="B445" s="31"/>
      <c r="C445" s="31"/>
      <c r="D445" s="31"/>
      <c r="E445" s="31"/>
      <c r="F445" s="31"/>
      <c r="G445" s="31"/>
      <c r="H445" s="31"/>
      <c r="I445" s="31"/>
      <c r="J445" s="31"/>
      <c r="K445" s="31"/>
    </row>
    <row r="446" spans="2:11" ht="12.75">
      <c r="B446" s="31"/>
      <c r="C446" s="31"/>
      <c r="D446" s="31"/>
      <c r="E446" s="31"/>
      <c r="F446" s="31"/>
      <c r="G446" s="31"/>
      <c r="H446" s="31"/>
      <c r="I446" s="31"/>
      <c r="J446" s="31"/>
      <c r="K446" s="31"/>
    </row>
    <row r="447" spans="2:11" ht="12.75">
      <c r="B447" s="31"/>
      <c r="C447" s="31"/>
      <c r="D447" s="31"/>
      <c r="E447" s="31"/>
      <c r="F447" s="31"/>
      <c r="G447" s="31"/>
      <c r="H447" s="31"/>
      <c r="I447" s="31"/>
      <c r="J447" s="31"/>
      <c r="K447" s="31"/>
    </row>
    <row r="448" spans="2:11" ht="12.75">
      <c r="B448" s="31"/>
      <c r="C448" s="31"/>
      <c r="D448" s="31"/>
      <c r="E448" s="31"/>
      <c r="F448" s="31"/>
      <c r="G448" s="31"/>
      <c r="H448" s="31"/>
      <c r="I448" s="31"/>
      <c r="J448" s="31"/>
      <c r="K448" s="31"/>
    </row>
    <row r="449" spans="2:11" ht="12.75">
      <c r="B449" s="31"/>
      <c r="C449" s="31"/>
      <c r="D449" s="31"/>
      <c r="E449" s="31"/>
      <c r="F449" s="31"/>
      <c r="G449" s="31"/>
      <c r="H449" s="31"/>
      <c r="I449" s="31"/>
      <c r="J449" s="31"/>
      <c r="K449" s="31"/>
    </row>
    <row r="450" spans="2:11" ht="12.75">
      <c r="B450" s="31"/>
      <c r="C450" s="31"/>
      <c r="D450" s="31"/>
      <c r="E450" s="31"/>
      <c r="F450" s="31"/>
      <c r="G450" s="31"/>
      <c r="H450" s="31"/>
      <c r="I450" s="31"/>
      <c r="J450" s="31"/>
      <c r="K450" s="31"/>
    </row>
    <row r="451" spans="2:11" ht="12.75">
      <c r="B451" s="31"/>
      <c r="C451" s="31"/>
      <c r="D451" s="31"/>
      <c r="E451" s="31"/>
      <c r="F451" s="31"/>
      <c r="G451" s="31"/>
      <c r="H451" s="31"/>
      <c r="I451" s="31"/>
      <c r="J451" s="31"/>
      <c r="K451" s="31"/>
    </row>
    <row r="452" spans="2:11" ht="12.75">
      <c r="B452" s="31"/>
      <c r="C452" s="31"/>
      <c r="D452" s="31"/>
      <c r="E452" s="31"/>
      <c r="F452" s="31"/>
      <c r="G452" s="31"/>
      <c r="H452" s="31"/>
      <c r="I452" s="31"/>
      <c r="J452" s="31"/>
      <c r="K452" s="31"/>
    </row>
    <row r="453" spans="2:11" ht="12.75">
      <c r="B453" s="31"/>
      <c r="C453" s="31"/>
      <c r="D453" s="31"/>
      <c r="E453" s="31"/>
      <c r="F453" s="31"/>
      <c r="G453" s="31"/>
      <c r="H453" s="31"/>
      <c r="I453" s="31"/>
      <c r="J453" s="31"/>
      <c r="K453" s="31"/>
    </row>
    <row r="454" spans="2:11" ht="12.75">
      <c r="B454" s="31"/>
      <c r="C454" s="31"/>
      <c r="D454" s="31"/>
      <c r="E454" s="31"/>
      <c r="F454" s="31"/>
      <c r="G454" s="31"/>
      <c r="H454" s="31"/>
      <c r="I454" s="31"/>
      <c r="J454" s="31"/>
      <c r="K454" s="31"/>
    </row>
    <row r="455" spans="2:11" ht="12.75">
      <c r="B455" s="31"/>
      <c r="C455" s="31"/>
      <c r="D455" s="31"/>
      <c r="E455" s="31"/>
      <c r="F455" s="31"/>
      <c r="G455" s="31"/>
      <c r="H455" s="31"/>
      <c r="I455" s="31"/>
      <c r="J455" s="31"/>
      <c r="K455" s="31"/>
    </row>
    <row r="456" spans="2:11" ht="12.75">
      <c r="B456" s="31"/>
      <c r="C456" s="31"/>
      <c r="D456" s="31"/>
      <c r="E456" s="31"/>
      <c r="F456" s="31"/>
      <c r="G456" s="31"/>
      <c r="H456" s="31"/>
      <c r="I456" s="31"/>
      <c r="J456" s="31"/>
      <c r="K456" s="31"/>
    </row>
    <row r="457" spans="2:11" ht="12.75">
      <c r="B457" s="31"/>
      <c r="C457" s="31"/>
      <c r="D457" s="31"/>
      <c r="E457" s="31"/>
      <c r="F457" s="31"/>
      <c r="G457" s="31"/>
      <c r="H457" s="31"/>
      <c r="I457" s="31"/>
      <c r="J457" s="31"/>
      <c r="K457" s="31"/>
    </row>
    <row r="458" spans="2:11" ht="12.75">
      <c r="B458" s="31"/>
      <c r="C458" s="31"/>
      <c r="D458" s="31"/>
      <c r="E458" s="31"/>
      <c r="F458" s="31"/>
      <c r="G458" s="31"/>
      <c r="H458" s="31"/>
      <c r="I458" s="31"/>
      <c r="J458" s="31"/>
      <c r="K458" s="31"/>
    </row>
    <row r="459" spans="2:11" ht="12.75">
      <c r="B459" s="31"/>
      <c r="C459" s="31"/>
      <c r="D459" s="31"/>
      <c r="E459" s="31"/>
      <c r="F459" s="31"/>
      <c r="G459" s="31"/>
      <c r="H459" s="31"/>
      <c r="I459" s="31"/>
      <c r="J459" s="31"/>
      <c r="K459" s="31"/>
    </row>
    <row r="460" spans="2:11" ht="12.75">
      <c r="B460" s="31"/>
      <c r="C460" s="31"/>
      <c r="D460" s="31"/>
      <c r="E460" s="31"/>
      <c r="F460" s="31"/>
      <c r="G460" s="31"/>
      <c r="H460" s="31"/>
      <c r="I460" s="31"/>
      <c r="J460" s="31"/>
      <c r="K460" s="31"/>
    </row>
    <row r="461" spans="2:11" ht="12.75">
      <c r="B461" s="31"/>
      <c r="C461" s="31"/>
      <c r="D461" s="31"/>
      <c r="E461" s="31"/>
      <c r="F461" s="31"/>
      <c r="G461" s="31"/>
      <c r="H461" s="31"/>
      <c r="I461" s="31"/>
      <c r="J461" s="31"/>
      <c r="K461" s="31"/>
    </row>
    <row r="462" spans="2:11" ht="12.75">
      <c r="B462" s="31"/>
      <c r="C462" s="31"/>
      <c r="D462" s="31"/>
      <c r="E462" s="31"/>
      <c r="F462" s="31"/>
      <c r="G462" s="31"/>
      <c r="H462" s="31"/>
      <c r="I462" s="31"/>
      <c r="J462" s="31"/>
      <c r="K462" s="31"/>
    </row>
    <row r="463" spans="2:11" ht="12.75">
      <c r="B463" s="31"/>
      <c r="C463" s="31"/>
      <c r="D463" s="31"/>
      <c r="E463" s="31"/>
      <c r="F463" s="31"/>
      <c r="G463" s="31"/>
      <c r="H463" s="31"/>
      <c r="I463" s="31"/>
      <c r="J463" s="31"/>
      <c r="K463" s="31"/>
    </row>
    <row r="464" spans="2:11" ht="12.75">
      <c r="B464" s="31"/>
      <c r="C464" s="31"/>
      <c r="D464" s="31"/>
      <c r="E464" s="31"/>
      <c r="F464" s="31"/>
      <c r="G464" s="31"/>
      <c r="H464" s="31"/>
      <c r="I464" s="31"/>
      <c r="J464" s="31"/>
      <c r="K464" s="31"/>
    </row>
    <row r="465" spans="2:11" ht="12.75">
      <c r="B465" s="31"/>
      <c r="C465" s="31"/>
      <c r="D465" s="31"/>
      <c r="E465" s="31"/>
      <c r="F465" s="31"/>
      <c r="G465" s="31"/>
      <c r="H465" s="31"/>
      <c r="I465" s="31"/>
      <c r="J465" s="31"/>
      <c r="K465" s="31"/>
    </row>
    <row r="466" spans="2:11" ht="12.75">
      <c r="B466" s="31"/>
      <c r="C466" s="31"/>
      <c r="D466" s="31"/>
      <c r="E466" s="31"/>
      <c r="F466" s="31"/>
      <c r="G466" s="31"/>
      <c r="H466" s="31"/>
      <c r="I466" s="31"/>
      <c r="J466" s="31"/>
      <c r="K466" s="31"/>
    </row>
    <row r="467" spans="2:11" ht="12.75">
      <c r="B467" s="31"/>
      <c r="C467" s="31"/>
      <c r="D467" s="31"/>
      <c r="E467" s="31"/>
      <c r="F467" s="31"/>
      <c r="G467" s="31"/>
      <c r="H467" s="31"/>
      <c r="I467" s="31"/>
      <c r="J467" s="31"/>
      <c r="K467" s="31"/>
    </row>
    <row r="468" spans="2:11" ht="12.75">
      <c r="B468" s="31"/>
      <c r="C468" s="31"/>
      <c r="D468" s="31"/>
      <c r="E468" s="31"/>
      <c r="F468" s="31"/>
      <c r="G468" s="31"/>
      <c r="H468" s="31"/>
      <c r="I468" s="31"/>
      <c r="J468" s="31"/>
      <c r="K468" s="31"/>
    </row>
    <row r="469" spans="2:11" ht="12.75">
      <c r="B469" s="31"/>
      <c r="C469" s="31"/>
      <c r="D469" s="31"/>
      <c r="E469" s="31"/>
      <c r="F469" s="31"/>
      <c r="G469" s="31"/>
      <c r="H469" s="31"/>
      <c r="I469" s="31"/>
      <c r="J469" s="31"/>
      <c r="K469" s="31"/>
    </row>
    <row r="470" spans="2:11" ht="12.75">
      <c r="B470" s="31"/>
      <c r="C470" s="31"/>
      <c r="D470" s="31"/>
      <c r="E470" s="31"/>
      <c r="F470" s="31"/>
      <c r="G470" s="31"/>
      <c r="H470" s="31"/>
      <c r="I470" s="31"/>
      <c r="J470" s="31"/>
      <c r="K470" s="31"/>
    </row>
    <row r="471" spans="2:11" ht="12.75">
      <c r="B471" s="31"/>
      <c r="C471" s="31"/>
      <c r="D471" s="31"/>
      <c r="E471" s="31"/>
      <c r="F471" s="31"/>
      <c r="G471" s="31"/>
      <c r="H471" s="31"/>
      <c r="I471" s="31"/>
      <c r="J471" s="31"/>
      <c r="K471" s="31"/>
    </row>
    <row r="472" spans="2:11" ht="12.75">
      <c r="B472" s="31"/>
      <c r="C472" s="31"/>
      <c r="D472" s="31"/>
      <c r="E472" s="31"/>
      <c r="F472" s="31"/>
      <c r="G472" s="31"/>
      <c r="H472" s="31"/>
      <c r="I472" s="31"/>
      <c r="J472" s="31"/>
      <c r="K472" s="31"/>
    </row>
    <row r="473" spans="2:11" ht="12.75">
      <c r="B473" s="31"/>
      <c r="C473" s="31"/>
      <c r="D473" s="31"/>
      <c r="E473" s="31"/>
      <c r="F473" s="31"/>
      <c r="G473" s="31"/>
      <c r="H473" s="31"/>
      <c r="I473" s="31"/>
      <c r="J473" s="31"/>
      <c r="K473" s="31"/>
    </row>
    <row r="474" spans="2:11" ht="12.75">
      <c r="B474" s="31"/>
      <c r="C474" s="31"/>
      <c r="D474" s="31"/>
      <c r="E474" s="31"/>
      <c r="F474" s="31"/>
      <c r="G474" s="31"/>
      <c r="H474" s="31"/>
      <c r="I474" s="31"/>
      <c r="J474" s="31"/>
      <c r="K474" s="31"/>
    </row>
    <row r="475" spans="2:11" ht="12.75">
      <c r="B475" s="31"/>
      <c r="C475" s="31"/>
      <c r="D475" s="31"/>
      <c r="E475" s="31"/>
      <c r="F475" s="31"/>
      <c r="G475" s="31"/>
      <c r="H475" s="31"/>
      <c r="I475" s="31"/>
      <c r="J475" s="31"/>
      <c r="K475" s="31"/>
    </row>
    <row r="476" spans="2:11" ht="12.75">
      <c r="B476" s="31"/>
      <c r="C476" s="31"/>
      <c r="D476" s="31"/>
      <c r="E476" s="31"/>
      <c r="F476" s="31"/>
      <c r="G476" s="31"/>
      <c r="H476" s="31"/>
      <c r="I476" s="31"/>
      <c r="J476" s="31"/>
      <c r="K476" s="31"/>
    </row>
    <row r="477" spans="2:11" ht="12.75">
      <c r="B477" s="31"/>
      <c r="C477" s="31"/>
      <c r="D477" s="31"/>
      <c r="E477" s="31"/>
      <c r="F477" s="31"/>
      <c r="G477" s="31"/>
      <c r="H477" s="31"/>
      <c r="I477" s="31"/>
      <c r="J477" s="31"/>
      <c r="K477" s="31"/>
    </row>
    <row r="478" spans="2:11" ht="12.75">
      <c r="B478" s="31"/>
      <c r="C478" s="31"/>
      <c r="D478" s="31"/>
      <c r="E478" s="31"/>
      <c r="F478" s="31"/>
      <c r="G478" s="31"/>
      <c r="H478" s="31"/>
      <c r="I478" s="31"/>
      <c r="J478" s="31"/>
      <c r="K478" s="31"/>
    </row>
    <row r="479" spans="2:11" ht="12.75">
      <c r="B479" s="31"/>
      <c r="C479" s="31"/>
      <c r="D479" s="31"/>
      <c r="E479" s="31"/>
      <c r="F479" s="31"/>
      <c r="G479" s="31"/>
      <c r="H479" s="31"/>
      <c r="I479" s="31"/>
      <c r="J479" s="31"/>
      <c r="K479" s="31"/>
    </row>
    <row r="480" spans="2:11" ht="12.75">
      <c r="B480" s="31"/>
      <c r="C480" s="31"/>
      <c r="D480" s="31"/>
      <c r="E480" s="31"/>
      <c r="F480" s="31"/>
      <c r="G480" s="31"/>
      <c r="H480" s="31"/>
      <c r="I480" s="31"/>
      <c r="J480" s="31"/>
      <c r="K480" s="31"/>
    </row>
    <row r="481" spans="2:11" ht="12.75">
      <c r="B481" s="31"/>
      <c r="C481" s="31"/>
      <c r="D481" s="31"/>
      <c r="E481" s="31"/>
      <c r="F481" s="31"/>
      <c r="G481" s="31"/>
      <c r="H481" s="31"/>
      <c r="I481" s="31"/>
      <c r="J481" s="31"/>
      <c r="K481" s="31"/>
    </row>
    <row r="482" spans="2:11" ht="12.75">
      <c r="B482" s="31"/>
      <c r="C482" s="31"/>
      <c r="D482" s="31"/>
      <c r="E482" s="31"/>
      <c r="F482" s="31"/>
      <c r="G482" s="31"/>
      <c r="H482" s="31"/>
      <c r="I482" s="31"/>
      <c r="J482" s="31"/>
      <c r="K482" s="31"/>
    </row>
    <row r="483" spans="2:11" ht="12.75">
      <c r="B483" s="31"/>
      <c r="C483" s="31"/>
      <c r="D483" s="31"/>
      <c r="E483" s="31"/>
      <c r="F483" s="31"/>
      <c r="G483" s="31"/>
      <c r="H483" s="31"/>
      <c r="I483" s="31"/>
      <c r="J483" s="31"/>
      <c r="K483" s="31"/>
    </row>
    <row r="484" spans="2:11" ht="12.75">
      <c r="B484" s="31"/>
      <c r="C484" s="31"/>
      <c r="D484" s="31"/>
      <c r="E484" s="31"/>
      <c r="F484" s="31"/>
      <c r="G484" s="31"/>
      <c r="H484" s="31"/>
      <c r="I484" s="31"/>
      <c r="J484" s="31"/>
      <c r="K484" s="31"/>
    </row>
    <row r="485" spans="2:11" ht="12.75">
      <c r="B485" s="31"/>
      <c r="C485" s="31"/>
      <c r="D485" s="31"/>
      <c r="E485" s="31"/>
      <c r="F485" s="31"/>
      <c r="G485" s="31"/>
      <c r="H485" s="31"/>
      <c r="I485" s="31"/>
      <c r="J485" s="31"/>
      <c r="K485" s="31"/>
    </row>
    <row r="486" spans="2:11" ht="12.75">
      <c r="B486" s="31"/>
      <c r="C486" s="31"/>
      <c r="D486" s="31"/>
      <c r="E486" s="31"/>
      <c r="F486" s="31"/>
      <c r="G486" s="31"/>
      <c r="H486" s="31"/>
      <c r="I486" s="31"/>
      <c r="J486" s="31"/>
      <c r="K486" s="31"/>
    </row>
    <row r="487" spans="2:11" ht="12.75">
      <c r="B487" s="31"/>
      <c r="C487" s="31"/>
      <c r="D487" s="31"/>
      <c r="E487" s="31"/>
      <c r="F487" s="31"/>
      <c r="G487" s="31"/>
      <c r="H487" s="31"/>
      <c r="I487" s="31"/>
      <c r="J487" s="31"/>
      <c r="K487" s="31"/>
    </row>
    <row r="488" spans="2:11" ht="12.75">
      <c r="B488" s="31"/>
      <c r="C488" s="31"/>
      <c r="D488" s="31"/>
      <c r="E488" s="31"/>
      <c r="F488" s="31"/>
      <c r="G488" s="31"/>
      <c r="H488" s="31"/>
      <c r="I488" s="31"/>
      <c r="J488" s="31"/>
      <c r="K488" s="31"/>
    </row>
    <row r="489" spans="2:11" ht="12.75">
      <c r="B489" s="31"/>
      <c r="C489" s="31"/>
      <c r="D489" s="31"/>
      <c r="E489" s="31"/>
      <c r="F489" s="31"/>
      <c r="G489" s="31"/>
      <c r="H489" s="31"/>
      <c r="I489" s="31"/>
      <c r="J489" s="31"/>
      <c r="K489" s="31"/>
    </row>
    <row r="490" spans="2:11" ht="12.75">
      <c r="B490" s="31"/>
      <c r="C490" s="31"/>
      <c r="D490" s="31"/>
      <c r="E490" s="31"/>
      <c r="F490" s="31"/>
      <c r="G490" s="31"/>
      <c r="H490" s="31"/>
      <c r="I490" s="31"/>
      <c r="J490" s="31"/>
      <c r="K490" s="31"/>
    </row>
    <row r="491" spans="2:11" ht="12.75">
      <c r="B491" s="31"/>
      <c r="C491" s="31"/>
      <c r="D491" s="31"/>
      <c r="E491" s="31"/>
      <c r="F491" s="31"/>
      <c r="G491" s="31"/>
      <c r="H491" s="31"/>
      <c r="I491" s="31"/>
      <c r="J491" s="31"/>
      <c r="K491" s="31"/>
    </row>
    <row r="492" spans="2:11" ht="12.75">
      <c r="B492" s="31"/>
      <c r="C492" s="31"/>
      <c r="D492" s="31"/>
      <c r="E492" s="31"/>
      <c r="F492" s="31"/>
      <c r="G492" s="31"/>
      <c r="H492" s="31"/>
      <c r="I492" s="31"/>
      <c r="J492" s="31"/>
      <c r="K492" s="31"/>
    </row>
    <row r="493" spans="2:11" ht="12.75">
      <c r="B493" s="31"/>
      <c r="C493" s="31"/>
      <c r="D493" s="31"/>
      <c r="E493" s="31"/>
      <c r="F493" s="31"/>
      <c r="G493" s="31"/>
      <c r="H493" s="31"/>
      <c r="I493" s="31"/>
      <c r="J493" s="31"/>
      <c r="K493" s="31"/>
    </row>
    <row r="494" spans="2:11" ht="12.75">
      <c r="B494" s="31"/>
      <c r="C494" s="31"/>
      <c r="D494" s="31"/>
      <c r="E494" s="31"/>
      <c r="F494" s="31"/>
      <c r="G494" s="31"/>
      <c r="H494" s="31"/>
      <c r="I494" s="31"/>
      <c r="J494" s="31"/>
      <c r="K494" s="31"/>
    </row>
    <row r="495" spans="2:11" ht="12.75">
      <c r="B495" s="31"/>
      <c r="C495" s="31"/>
      <c r="D495" s="31"/>
      <c r="E495" s="31"/>
      <c r="F495" s="31"/>
      <c r="G495" s="31"/>
      <c r="H495" s="31"/>
      <c r="I495" s="31"/>
      <c r="J495" s="31"/>
      <c r="K495" s="31"/>
    </row>
    <row r="496" spans="2:11" ht="12.75">
      <c r="B496" s="31"/>
      <c r="C496" s="31"/>
      <c r="D496" s="31"/>
      <c r="E496" s="31"/>
      <c r="F496" s="31"/>
      <c r="G496" s="31"/>
      <c r="H496" s="31"/>
      <c r="I496" s="31"/>
      <c r="J496" s="31"/>
      <c r="K496" s="31"/>
    </row>
    <row r="497" spans="2:11" ht="12.75">
      <c r="B497" s="31"/>
      <c r="C497" s="31"/>
      <c r="D497" s="31"/>
      <c r="E497" s="31"/>
      <c r="F497" s="31"/>
      <c r="G497" s="31"/>
      <c r="H497" s="31"/>
      <c r="I497" s="31"/>
      <c r="J497" s="31"/>
      <c r="K497" s="31"/>
    </row>
    <row r="498" spans="2:11" ht="12.75">
      <c r="B498" s="31"/>
      <c r="C498" s="31"/>
      <c r="D498" s="31"/>
      <c r="E498" s="31"/>
      <c r="F498" s="31"/>
      <c r="G498" s="31"/>
      <c r="H498" s="31"/>
      <c r="I498" s="31"/>
      <c r="J498" s="31"/>
      <c r="K498" s="31"/>
    </row>
    <row r="499" spans="2:11" ht="12.75">
      <c r="B499" s="31"/>
      <c r="C499" s="31"/>
      <c r="D499" s="31"/>
      <c r="E499" s="31"/>
      <c r="F499" s="31"/>
      <c r="G499" s="31"/>
      <c r="H499" s="31"/>
      <c r="I499" s="31"/>
      <c r="J499" s="31"/>
      <c r="K499" s="31"/>
    </row>
    <row r="500" spans="2:11" ht="12.75">
      <c r="B500" s="31"/>
      <c r="C500" s="31"/>
      <c r="D500" s="31"/>
      <c r="E500" s="31"/>
      <c r="F500" s="31"/>
      <c r="G500" s="31"/>
      <c r="H500" s="31"/>
      <c r="I500" s="31"/>
      <c r="J500" s="31"/>
      <c r="K500" s="31"/>
    </row>
    <row r="501" spans="2:11" ht="12.75">
      <c r="B501" s="31"/>
      <c r="C501" s="31"/>
      <c r="D501" s="31"/>
      <c r="E501" s="31"/>
      <c r="F501" s="31"/>
      <c r="G501" s="31"/>
      <c r="H501" s="31"/>
      <c r="I501" s="31"/>
      <c r="J501" s="31"/>
      <c r="K501" s="31"/>
    </row>
    <row r="502" spans="2:11" ht="12.75">
      <c r="B502" s="31"/>
      <c r="C502" s="31"/>
      <c r="D502" s="31"/>
      <c r="E502" s="31"/>
      <c r="F502" s="31"/>
      <c r="G502" s="31"/>
      <c r="H502" s="31"/>
      <c r="I502" s="31"/>
      <c r="J502" s="31"/>
      <c r="K502" s="31"/>
    </row>
    <row r="503" spans="2:11" ht="12.75">
      <c r="B503" s="31"/>
      <c r="C503" s="31"/>
      <c r="D503" s="31"/>
      <c r="E503" s="31"/>
      <c r="F503" s="31"/>
      <c r="G503" s="31"/>
      <c r="H503" s="31"/>
      <c r="I503" s="31"/>
      <c r="J503" s="31"/>
      <c r="K503" s="31"/>
    </row>
    <row r="504" spans="2:11" ht="12.75">
      <c r="B504" s="31"/>
      <c r="C504" s="31"/>
      <c r="D504" s="31"/>
      <c r="E504" s="31"/>
      <c r="F504" s="31"/>
      <c r="G504" s="31"/>
      <c r="H504" s="31"/>
      <c r="I504" s="31"/>
      <c r="J504" s="31"/>
      <c r="K504" s="31"/>
    </row>
    <row r="505" spans="2:11" ht="12.75">
      <c r="B505" s="31"/>
      <c r="C505" s="31"/>
      <c r="D505" s="31"/>
      <c r="E505" s="31"/>
      <c r="F505" s="31"/>
      <c r="G505" s="31"/>
      <c r="H505" s="31"/>
      <c r="I505" s="31"/>
      <c r="J505" s="31"/>
      <c r="K505" s="31"/>
    </row>
    <row r="506" spans="2:11" ht="12.75">
      <c r="B506" s="31"/>
      <c r="C506" s="31"/>
      <c r="D506" s="31"/>
      <c r="E506" s="31"/>
      <c r="F506" s="31"/>
      <c r="G506" s="31"/>
      <c r="H506" s="31"/>
      <c r="I506" s="31"/>
      <c r="J506" s="31"/>
      <c r="K506" s="31"/>
    </row>
    <row r="507" spans="2:11" ht="12.75">
      <c r="B507" s="31"/>
      <c r="C507" s="31"/>
      <c r="D507" s="31"/>
      <c r="E507" s="31"/>
      <c r="F507" s="31"/>
      <c r="G507" s="31"/>
      <c r="H507" s="31"/>
      <c r="I507" s="31"/>
      <c r="J507" s="31"/>
      <c r="K507" s="31"/>
    </row>
    <row r="508" spans="2:11" ht="12.75">
      <c r="B508" s="31"/>
      <c r="C508" s="31"/>
      <c r="D508" s="31"/>
      <c r="E508" s="31"/>
      <c r="F508" s="31"/>
      <c r="G508" s="31"/>
      <c r="H508" s="31"/>
      <c r="I508" s="31"/>
      <c r="J508" s="31"/>
      <c r="K508" s="31"/>
    </row>
    <row r="509" spans="2:11" ht="12.75">
      <c r="B509" s="31"/>
      <c r="C509" s="31"/>
      <c r="D509" s="31"/>
      <c r="E509" s="31"/>
      <c r="F509" s="31"/>
      <c r="G509" s="31"/>
      <c r="H509" s="31"/>
      <c r="I509" s="31"/>
      <c r="J509" s="31"/>
      <c r="K509" s="31"/>
    </row>
    <row r="510" spans="2:11" ht="12.75">
      <c r="B510" s="31"/>
      <c r="C510" s="31"/>
      <c r="D510" s="31"/>
      <c r="E510" s="31"/>
      <c r="F510" s="31"/>
      <c r="G510" s="31"/>
      <c r="H510" s="31"/>
      <c r="I510" s="31"/>
      <c r="J510" s="31"/>
      <c r="K510" s="31"/>
    </row>
    <row r="511" spans="2:11" ht="12.75">
      <c r="B511" s="31"/>
      <c r="C511" s="31"/>
      <c r="D511" s="31"/>
      <c r="E511" s="31"/>
      <c r="F511" s="31"/>
      <c r="G511" s="31"/>
      <c r="H511" s="31"/>
      <c r="I511" s="31"/>
      <c r="J511" s="31"/>
      <c r="K511" s="31"/>
    </row>
    <row r="512" spans="2:11" ht="12.75">
      <c r="B512" s="31"/>
      <c r="C512" s="31"/>
      <c r="D512" s="31"/>
      <c r="E512" s="31"/>
      <c r="F512" s="31"/>
      <c r="G512" s="31"/>
      <c r="H512" s="31"/>
      <c r="I512" s="31"/>
      <c r="J512" s="31"/>
      <c r="K512" s="31"/>
    </row>
    <row r="513" spans="2:11" ht="12.75">
      <c r="B513" s="31"/>
      <c r="C513" s="31"/>
      <c r="D513" s="31"/>
      <c r="E513" s="31"/>
      <c r="F513" s="31"/>
      <c r="G513" s="31"/>
      <c r="H513" s="31"/>
      <c r="I513" s="31"/>
      <c r="J513" s="31"/>
      <c r="K513" s="31"/>
    </row>
    <row r="514" spans="2:11" ht="12.75">
      <c r="B514" s="31"/>
      <c r="C514" s="31"/>
      <c r="D514" s="31"/>
      <c r="E514" s="31"/>
      <c r="F514" s="31"/>
      <c r="G514" s="31"/>
      <c r="H514" s="31"/>
      <c r="I514" s="31"/>
      <c r="J514" s="31"/>
      <c r="K514" s="31"/>
    </row>
    <row r="515" spans="2:11" ht="12.75">
      <c r="B515" s="31"/>
      <c r="C515" s="31"/>
      <c r="D515" s="31"/>
      <c r="E515" s="31"/>
      <c r="F515" s="31"/>
      <c r="G515" s="31"/>
      <c r="H515" s="31"/>
      <c r="I515" s="31"/>
      <c r="J515" s="31"/>
      <c r="K515" s="31"/>
    </row>
    <row r="516" spans="2:11" ht="12.75">
      <c r="B516" s="31"/>
      <c r="C516" s="31"/>
      <c r="D516" s="31"/>
      <c r="E516" s="31"/>
      <c r="F516" s="31"/>
      <c r="G516" s="31"/>
      <c r="H516" s="31"/>
      <c r="I516" s="31"/>
      <c r="J516" s="31"/>
      <c r="K516" s="31"/>
    </row>
    <row r="517" spans="2:11" ht="12.75">
      <c r="B517" s="31"/>
      <c r="C517" s="31"/>
      <c r="D517" s="31"/>
      <c r="E517" s="31"/>
      <c r="F517" s="31"/>
      <c r="G517" s="31"/>
      <c r="H517" s="31"/>
      <c r="I517" s="31"/>
      <c r="J517" s="31"/>
      <c r="K517" s="31"/>
    </row>
    <row r="518" spans="2:11" ht="12.75">
      <c r="B518" s="31"/>
      <c r="C518" s="31"/>
      <c r="D518" s="31"/>
      <c r="E518" s="31"/>
      <c r="F518" s="31"/>
      <c r="G518" s="31"/>
      <c r="H518" s="31"/>
      <c r="I518" s="31"/>
      <c r="J518" s="31"/>
      <c r="K518" s="31"/>
    </row>
    <row r="519" spans="2:11" ht="12.75">
      <c r="B519" s="31"/>
      <c r="C519" s="31"/>
      <c r="D519" s="31"/>
      <c r="E519" s="31"/>
      <c r="F519" s="31"/>
      <c r="G519" s="31"/>
      <c r="H519" s="31"/>
      <c r="I519" s="31"/>
      <c r="J519" s="31"/>
      <c r="K519" s="31"/>
    </row>
    <row r="520" spans="2:11" ht="12.75">
      <c r="B520" s="31"/>
      <c r="C520" s="31"/>
      <c r="D520" s="31"/>
      <c r="E520" s="31"/>
      <c r="F520" s="31"/>
      <c r="G520" s="31"/>
      <c r="H520" s="31"/>
      <c r="I520" s="31"/>
      <c r="J520" s="31"/>
      <c r="K520" s="31"/>
    </row>
    <row r="521" spans="2:11" ht="12.75">
      <c r="B521" s="31"/>
      <c r="C521" s="31"/>
      <c r="D521" s="31"/>
      <c r="E521" s="31"/>
      <c r="F521" s="31"/>
      <c r="G521" s="31"/>
      <c r="H521" s="31"/>
      <c r="I521" s="31"/>
      <c r="J521" s="31"/>
      <c r="K521" s="31"/>
    </row>
    <row r="522" spans="2:11" ht="12.75">
      <c r="B522" s="31"/>
      <c r="C522" s="31"/>
      <c r="D522" s="31"/>
      <c r="E522" s="31"/>
      <c r="F522" s="31"/>
      <c r="G522" s="31"/>
      <c r="H522" s="31"/>
      <c r="I522" s="31"/>
      <c r="J522" s="31"/>
      <c r="K522" s="31"/>
    </row>
    <row r="523" spans="2:11" ht="12.75">
      <c r="B523" s="31"/>
      <c r="C523" s="31"/>
      <c r="D523" s="31"/>
      <c r="E523" s="31"/>
      <c r="F523" s="31"/>
      <c r="G523" s="31"/>
      <c r="H523" s="31"/>
      <c r="I523" s="31"/>
      <c r="J523" s="31"/>
      <c r="K523" s="31"/>
    </row>
    <row r="524" spans="2:11" ht="12.75">
      <c r="B524" s="31"/>
      <c r="C524" s="31"/>
      <c r="D524" s="31"/>
      <c r="E524" s="31"/>
      <c r="F524" s="31"/>
      <c r="G524" s="31"/>
      <c r="H524" s="31"/>
      <c r="I524" s="31"/>
      <c r="J524" s="31"/>
      <c r="K524" s="31"/>
    </row>
    <row r="525" spans="2:11" ht="12.75">
      <c r="B525" s="31"/>
      <c r="C525" s="31"/>
      <c r="D525" s="31"/>
      <c r="E525" s="31"/>
      <c r="F525" s="31"/>
      <c r="G525" s="31"/>
      <c r="H525" s="31"/>
      <c r="I525" s="31"/>
      <c r="J525" s="31"/>
      <c r="K525" s="31"/>
    </row>
    <row r="526" spans="2:11" ht="12.75">
      <c r="B526" s="31"/>
      <c r="C526" s="31"/>
      <c r="D526" s="31"/>
      <c r="E526" s="31"/>
      <c r="F526" s="31"/>
      <c r="G526" s="31"/>
      <c r="H526" s="31"/>
      <c r="I526" s="31"/>
      <c r="J526" s="31"/>
      <c r="K526" s="31"/>
    </row>
    <row r="527" spans="2:11" ht="12.75">
      <c r="B527" s="31"/>
      <c r="C527" s="31"/>
      <c r="D527" s="31"/>
      <c r="E527" s="31"/>
      <c r="F527" s="31"/>
      <c r="G527" s="31"/>
      <c r="H527" s="31"/>
      <c r="I527" s="31"/>
      <c r="J527" s="31"/>
      <c r="K527" s="31"/>
    </row>
  </sheetData>
  <sheetProtection/>
  <mergeCells count="10">
    <mergeCell ref="L31:N31"/>
    <mergeCell ref="B7:C7"/>
    <mergeCell ref="D7:E7"/>
    <mergeCell ref="B18:K18"/>
    <mergeCell ref="B31:K31"/>
    <mergeCell ref="B6:E6"/>
    <mergeCell ref="F6:I6"/>
    <mergeCell ref="F7:G7"/>
    <mergeCell ref="H7:I7"/>
    <mergeCell ref="L18:N18"/>
  </mergeCells>
  <printOptions/>
  <pageMargins left="0.75" right="0.75" top="1" bottom="1" header="0.5" footer="0.5"/>
  <pageSetup fitToHeight="2" horizontalDpi="600" verticalDpi="600" orientation="landscape" scale="4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2"/>
  <sheetViews>
    <sheetView tabSelected="1" view="pageBreakPreview" zoomScaleNormal="80" zoomScaleSheetLayoutView="100" zoomScalePageLayoutView="0" workbookViewId="0" topLeftCell="A1">
      <selection activeCell="I33" sqref="I33"/>
    </sheetView>
  </sheetViews>
  <sheetFormatPr defaultColWidth="9.140625" defaultRowHeight="15"/>
  <cols>
    <col min="1" max="1" width="32.421875" style="0" bestFit="1" customWidth="1"/>
    <col min="2" max="2" width="14.421875" style="0" bestFit="1" customWidth="1"/>
    <col min="3" max="4" width="13.28125" style="0" bestFit="1" customWidth="1"/>
    <col min="5" max="5" width="13.421875" style="0" bestFit="1" customWidth="1"/>
    <col min="6" max="9" width="13.28125" style="0" bestFit="1" customWidth="1"/>
    <col min="10" max="10" width="13.00390625" style="0" bestFit="1" customWidth="1"/>
    <col min="11" max="11" width="14.140625" style="0" bestFit="1" customWidth="1"/>
    <col min="12" max="12" width="14.421875" style="0" bestFit="1" customWidth="1"/>
    <col min="13" max="15" width="13.28125" style="0" bestFit="1" customWidth="1"/>
    <col min="16" max="16" width="13.00390625" style="0" bestFit="1" customWidth="1"/>
    <col min="17" max="17" width="10.57421875" style="0" bestFit="1" customWidth="1"/>
  </cols>
  <sheetData>
    <row r="1" ht="21">
      <c r="A1" s="25" t="s">
        <v>39</v>
      </c>
    </row>
    <row r="3" spans="1:2" ht="15">
      <c r="A3" s="2" t="s">
        <v>40</v>
      </c>
      <c r="B3" s="34" t="s">
        <v>35</v>
      </c>
    </row>
    <row r="4" spans="1:2" ht="15">
      <c r="A4" s="2" t="s">
        <v>67</v>
      </c>
      <c r="B4" s="34" t="s">
        <v>38</v>
      </c>
    </row>
    <row r="6" spans="1:5" ht="15">
      <c r="A6" s="2"/>
      <c r="B6" s="68" t="s">
        <v>42</v>
      </c>
      <c r="C6" s="68"/>
      <c r="D6" s="68" t="s">
        <v>45</v>
      </c>
      <c r="E6" s="68"/>
    </row>
    <row r="7" spans="1:5" ht="15">
      <c r="A7" s="2" t="s">
        <v>41</v>
      </c>
      <c r="B7" s="3" t="s">
        <v>43</v>
      </c>
      <c r="C7" s="3" t="s">
        <v>44</v>
      </c>
      <c r="D7" s="3" t="s">
        <v>43</v>
      </c>
      <c r="E7" s="3" t="s">
        <v>44</v>
      </c>
    </row>
    <row r="8" spans="1:5" ht="15">
      <c r="A8" t="s">
        <v>46</v>
      </c>
      <c r="B8" s="8">
        <v>7.54</v>
      </c>
      <c r="C8" s="24">
        <v>0.0119</v>
      </c>
      <c r="D8" s="8">
        <v>0</v>
      </c>
      <c r="E8" s="24">
        <f>'[10]4. 2003 Data &amp; 2005 PILs'!$B$50</f>
        <v>0.0025507954332297618</v>
      </c>
    </row>
    <row r="9" spans="1:6" ht="15">
      <c r="A9" t="s">
        <v>47</v>
      </c>
      <c r="B9" s="8">
        <v>8.84</v>
      </c>
      <c r="C9" s="24">
        <v>0.0189</v>
      </c>
      <c r="D9" s="8">
        <v>0</v>
      </c>
      <c r="E9" s="24">
        <f>'[10]4. 2003 Data &amp; 2005 PILs'!$B$67</f>
        <v>0.002424429993538352</v>
      </c>
      <c r="F9" t="s">
        <v>109</v>
      </c>
    </row>
    <row r="10" spans="1:5" ht="15">
      <c r="A10" t="str">
        <f>'App29 - PILS Rev Mar04 to Feb05'!A11</f>
        <v>General Service &gt; 50 kW - Non-TOU</v>
      </c>
      <c r="B10" s="8">
        <v>42.08</v>
      </c>
      <c r="C10" s="24">
        <v>3.9763</v>
      </c>
      <c r="D10" s="8">
        <v>0</v>
      </c>
      <c r="E10" s="24">
        <f>'[10]4. 2003 Data &amp; 2005 PILs'!$B$84</f>
        <v>0.5875211975948365</v>
      </c>
    </row>
    <row r="11" spans="1:5" ht="15">
      <c r="A11" t="str">
        <f>'App29 - PILS Rev Mar04 to Feb05'!A12</f>
        <v>Geneal Service &gt; 50 kW - TOU</v>
      </c>
      <c r="B11" s="8">
        <v>1976.79</v>
      </c>
      <c r="C11" s="24">
        <v>4.7863</v>
      </c>
      <c r="D11" s="8">
        <v>0</v>
      </c>
      <c r="E11" s="24">
        <f>'[10]4. 2003 Data &amp; 2005 PILs'!$B$101</f>
        <v>0.680647759461161</v>
      </c>
    </row>
    <row r="12" spans="1:5" ht="15">
      <c r="A12" t="str">
        <f>'App29 - PILS Rev Mar04 to Feb05'!A13</f>
        <v>Large Use</v>
      </c>
      <c r="B12" s="8">
        <v>10767.07</v>
      </c>
      <c r="C12" s="24">
        <v>3.3184</v>
      </c>
      <c r="D12" s="8">
        <v>0</v>
      </c>
      <c r="E12" s="24">
        <f>'[10]4. 2003 Data &amp; 2005 PILs'!$B$135</f>
        <v>0.6381656546329125</v>
      </c>
    </row>
    <row r="13" spans="1:5" ht="15">
      <c r="A13" t="s">
        <v>48</v>
      </c>
      <c r="B13" s="8">
        <v>1.95</v>
      </c>
      <c r="C13" s="24">
        <v>4.4208</v>
      </c>
      <c r="D13" s="8">
        <v>0</v>
      </c>
      <c r="E13" s="24">
        <f>'[10]4. 2003 Data &amp; 2005 PILs'!$B$152</f>
        <v>0</v>
      </c>
    </row>
    <row r="14" spans="1:5" ht="15">
      <c r="A14" t="s">
        <v>49</v>
      </c>
      <c r="B14" s="8">
        <v>0.43</v>
      </c>
      <c r="C14" s="24">
        <v>7.0099</v>
      </c>
      <c r="D14" s="8">
        <v>0</v>
      </c>
      <c r="E14" s="24">
        <f>'[10]4. 2003 Data &amp; 2005 PILs'!$B$169</f>
        <v>1.3865062839837647</v>
      </c>
    </row>
    <row r="16" ht="21">
      <c r="A16" s="25" t="s">
        <v>68</v>
      </c>
    </row>
    <row r="17" spans="2:16" ht="18.75">
      <c r="B17" s="67">
        <v>2005</v>
      </c>
      <c r="C17" s="67"/>
      <c r="D17" s="67"/>
      <c r="E17" s="67"/>
      <c r="F17" s="67"/>
      <c r="G17" s="67"/>
      <c r="H17" s="67"/>
      <c r="I17" s="67"/>
      <c r="J17" s="67"/>
      <c r="K17" s="67"/>
      <c r="L17" s="69">
        <v>2006</v>
      </c>
      <c r="M17" s="69"/>
      <c r="N17" s="69"/>
      <c r="O17" s="69"/>
      <c r="P17" s="69"/>
    </row>
    <row r="18" spans="1:16" ht="15">
      <c r="A18" s="2" t="str">
        <f aca="true" t="shared" si="0" ref="A18:A25">A7</f>
        <v>Rate Class</v>
      </c>
      <c r="B18" s="1" t="s">
        <v>9</v>
      </c>
      <c r="C18" s="1" t="s">
        <v>16</v>
      </c>
      <c r="D18" s="1" t="s">
        <v>17</v>
      </c>
      <c r="E18" s="1" t="s">
        <v>18</v>
      </c>
      <c r="F18" s="1" t="s">
        <v>19</v>
      </c>
      <c r="G18" s="1" t="s">
        <v>51</v>
      </c>
      <c r="H18" s="1" t="s">
        <v>52</v>
      </c>
      <c r="I18" s="1" t="s">
        <v>53</v>
      </c>
      <c r="J18" s="1" t="s">
        <v>54</v>
      </c>
      <c r="K18" s="1" t="s">
        <v>55</v>
      </c>
      <c r="L18" s="1" t="s">
        <v>56</v>
      </c>
      <c r="M18" s="1" t="s">
        <v>57</v>
      </c>
      <c r="N18" s="1" t="s">
        <v>58</v>
      </c>
      <c r="O18" s="1" t="s">
        <v>59</v>
      </c>
      <c r="P18" s="1" t="s">
        <v>17</v>
      </c>
    </row>
    <row r="19" spans="1:16" ht="15">
      <c r="A19" t="str">
        <f t="shared" si="0"/>
        <v>Residential</v>
      </c>
      <c r="B19" s="26">
        <f>'App29 - PILS Rev Mar04 to Feb05'!N20</f>
        <v>46098988.4</v>
      </c>
      <c r="C19" s="26">
        <f>'[8]Summaries'!AM$10</f>
        <v>43439251.1</v>
      </c>
      <c r="D19" s="26">
        <f>'[8]Summaries'!AN$10</f>
        <v>39647583.3</v>
      </c>
      <c r="E19" s="26">
        <f>'[8]Summaries'!AO$10</f>
        <v>33899267.3</v>
      </c>
      <c r="F19" s="26">
        <f>'[8]Summaries'!AP$10</f>
        <v>33586076.2</v>
      </c>
      <c r="G19" s="26">
        <f>'[8]Summaries'!AQ$10</f>
        <v>53042347.9</v>
      </c>
      <c r="H19" s="26">
        <f>'[8]Summaries'!AR$10</f>
        <v>36544285.2</v>
      </c>
      <c r="I19" s="26">
        <f>'[8]Summaries'!AS$10</f>
        <v>38295937.9</v>
      </c>
      <c r="J19" s="26">
        <f>'[8]Summaries'!AT$10</f>
        <v>33107636.7</v>
      </c>
      <c r="K19" s="26">
        <f>'[8]Summaries'!AU$10</f>
        <v>38766634.6</v>
      </c>
      <c r="L19" s="26">
        <f>'[8]Summaries'!AW$10</f>
        <v>46144502</v>
      </c>
      <c r="M19" s="26">
        <f>'[8]Summaries'!AX$10</f>
        <v>44745053.9</v>
      </c>
      <c r="N19" s="26">
        <f>'[8]Summaries'!AY$10</f>
        <v>43110864.4</v>
      </c>
      <c r="O19" s="26">
        <f>'[8]Summaries'!AZ$10</f>
        <v>39740330.7</v>
      </c>
      <c r="P19" s="26">
        <f>'[8]Summaries'!BA$10</f>
        <v>36190352.9</v>
      </c>
    </row>
    <row r="20" spans="1:16" ht="15">
      <c r="A20" t="str">
        <f t="shared" si="0"/>
        <v>General Service &lt; 50 kW</v>
      </c>
      <c r="B20" s="26">
        <f>'App29 - PILS Rev Mar04 to Feb05'!N21</f>
        <v>11521058.42</v>
      </c>
      <c r="C20" s="26">
        <f>'[8]Summaries'!AM$5</f>
        <v>12681821.790000001</v>
      </c>
      <c r="D20" s="26">
        <f>'[8]Summaries'!AN$5</f>
        <v>11648292.26</v>
      </c>
      <c r="E20" s="26">
        <f>'[8]Summaries'!AO$5</f>
        <v>10976309.689999998</v>
      </c>
      <c r="F20" s="26">
        <f>'[8]Summaries'!AP$5</f>
        <v>9734431.299999999</v>
      </c>
      <c r="G20" s="26">
        <f>'[8]Summaries'!AQ$5</f>
        <v>13811424.04</v>
      </c>
      <c r="H20" s="26">
        <f>'[8]Summaries'!AR$5</f>
        <v>10621631.88</v>
      </c>
      <c r="I20" s="26">
        <f>'[8]Summaries'!AS$5</f>
        <v>11684631.96</v>
      </c>
      <c r="J20" s="26">
        <f>'[8]Summaries'!AT$5</f>
        <v>10256317.35</v>
      </c>
      <c r="K20" s="26">
        <f>'[8]Summaries'!AU$5</f>
        <v>11024399.36</v>
      </c>
      <c r="L20" s="26">
        <f>'[8]Summaries'!AW$5</f>
        <v>12471129.569999998</v>
      </c>
      <c r="M20" s="26">
        <f>'[8]Summaries'!AX$5</f>
        <v>12378051.530000001</v>
      </c>
      <c r="N20" s="26">
        <f>'[8]Summaries'!AY$5</f>
        <v>12610184.870000001</v>
      </c>
      <c r="O20" s="26">
        <f>'[8]Summaries'!AZ$5</f>
        <v>11451938.61</v>
      </c>
      <c r="P20" s="26">
        <f>'[8]Summaries'!BA$5</f>
        <v>10909291.629999999</v>
      </c>
    </row>
    <row r="21" spans="1:16" ht="15">
      <c r="A21" t="str">
        <f t="shared" si="0"/>
        <v>General Service &gt; 50 kW - Non-TOU</v>
      </c>
      <c r="B21" s="26">
        <f>'App29 - PILS Rev Mar04 to Feb05'!N22</f>
        <v>79591.08000000002</v>
      </c>
      <c r="C21" s="26">
        <f>'[8]Summaries'!AM$18</f>
        <v>76365.30999999998</v>
      </c>
      <c r="D21" s="26">
        <f>'[8]Summaries'!AN$18</f>
        <v>70851.46</v>
      </c>
      <c r="E21" s="26">
        <f>'[8]Summaries'!AO$18</f>
        <v>72496.35999999997</v>
      </c>
      <c r="F21" s="26">
        <f>'[8]Summaries'!AP$18</f>
        <v>91740.01999999999</v>
      </c>
      <c r="G21" s="26">
        <f>'[8]Summaries'!AQ$18</f>
        <v>73059.37</v>
      </c>
      <c r="H21" s="26">
        <f>'[8]Summaries'!AR$18</f>
        <v>56188.939999999995</v>
      </c>
      <c r="I21" s="26">
        <f>'[8]Summaries'!AS$18</f>
        <v>57133.969999999994</v>
      </c>
      <c r="J21" s="26">
        <f>'[8]Summaries'!AT$18</f>
        <v>88635.55000000006</v>
      </c>
      <c r="K21" s="26">
        <f>'[8]Summaries'!AU$18</f>
        <v>78097.97</v>
      </c>
      <c r="L21" s="26">
        <f>'[8]Summaries'!AW$18</f>
        <v>79216.95999999999</v>
      </c>
      <c r="M21" s="26">
        <f>'[8]Summaries'!AX$18</f>
        <v>82272.95999999999</v>
      </c>
      <c r="N21" s="26">
        <f>'[8]Summaries'!AY$18</f>
        <v>81264.93999999999</v>
      </c>
      <c r="O21" s="26">
        <f>'[8]Summaries'!AZ$18</f>
        <v>74209.20999999999</v>
      </c>
      <c r="P21" s="26">
        <f>'[8]Summaries'!BA$18</f>
        <v>77240.32</v>
      </c>
    </row>
    <row r="22" spans="1:16" ht="15">
      <c r="A22" t="str">
        <f t="shared" si="0"/>
        <v>Geneal Service &gt; 50 kW - TOU</v>
      </c>
      <c r="B22" s="26">
        <f>'App29 - PILS Rev Mar04 to Feb05'!N23</f>
        <v>10595.02</v>
      </c>
      <c r="C22" s="26">
        <f>'[8]Summaries'!AM$19</f>
        <v>11007.61</v>
      </c>
      <c r="D22" s="26">
        <f>'[8]Summaries'!AN$19</f>
        <v>10284.939999999999</v>
      </c>
      <c r="E22" s="26">
        <f>'[8]Summaries'!AO$19</f>
        <v>11127.000000000002</v>
      </c>
      <c r="F22" s="26">
        <f>'[8]Summaries'!AP$19</f>
        <v>12848.91</v>
      </c>
      <c r="G22" s="26">
        <f>'[8]Summaries'!AQ$19</f>
        <v>13065.170000000002</v>
      </c>
      <c r="H22" s="26">
        <f>'[8]Summaries'!AR$19</f>
        <v>12576.43</v>
      </c>
      <c r="I22" s="26">
        <f>'[8]Summaries'!AS$19</f>
        <v>12960.01</v>
      </c>
      <c r="J22" s="26">
        <f>'[8]Summaries'!AT$19</f>
        <v>12468.13</v>
      </c>
      <c r="K22" s="26">
        <f>'[8]Summaries'!AU$19</f>
        <v>12161.849999999999</v>
      </c>
      <c r="L22" s="26">
        <f>'[8]Summaries'!AW$19</f>
        <v>12120.359999999997</v>
      </c>
      <c r="M22" s="26">
        <f>'[8]Summaries'!AX$19</f>
        <v>14414.18</v>
      </c>
      <c r="N22" s="26">
        <f>'[8]Summaries'!AY$19</f>
        <v>12287.01</v>
      </c>
      <c r="O22" s="26">
        <f>'[8]Summaries'!AZ$19</f>
        <v>12802.01</v>
      </c>
      <c r="P22" s="26">
        <f>'[8]Summaries'!BA$19</f>
        <v>14361.020000000002</v>
      </c>
    </row>
    <row r="23" spans="1:16" ht="15">
      <c r="A23" t="str">
        <f t="shared" si="0"/>
        <v>Large Use</v>
      </c>
      <c r="B23" s="26">
        <f>'App29 - PILS Rev Mar04 to Feb05'!N24</f>
        <v>13686.71</v>
      </c>
      <c r="C23" s="26">
        <f>'[8]Summaries'!AM$20</f>
        <v>13323.9</v>
      </c>
      <c r="D23" s="26">
        <f>'[8]Summaries'!AN$20</f>
        <v>13043.29</v>
      </c>
      <c r="E23" s="26">
        <f>'[8]Summaries'!AO$20</f>
        <v>13231.23</v>
      </c>
      <c r="F23" s="26">
        <f>'[8]Summaries'!AP$20</f>
        <v>12463.84</v>
      </c>
      <c r="G23" s="26">
        <f>'[8]Summaries'!AQ$20</f>
        <v>10949.86</v>
      </c>
      <c r="H23" s="26">
        <f>'[8]Summaries'!AR$20</f>
        <v>11951.52</v>
      </c>
      <c r="I23" s="26">
        <f>'[8]Summaries'!AS$20</f>
        <v>11949.2</v>
      </c>
      <c r="J23" s="26">
        <f>'[8]Summaries'!AT$20</f>
        <v>11979.56</v>
      </c>
      <c r="K23" s="26">
        <f>'[8]Summaries'!AU$20</f>
        <v>11785.92</v>
      </c>
      <c r="L23" s="26">
        <f>'[8]Summaries'!AW$20</f>
        <v>11835.93</v>
      </c>
      <c r="M23" s="26">
        <f>'[8]Summaries'!AX$20</f>
        <v>11422.14</v>
      </c>
      <c r="N23" s="26">
        <f>'[8]Summaries'!AY$20</f>
        <v>12017.22</v>
      </c>
      <c r="O23" s="26">
        <f>'[8]Summaries'!AZ$20</f>
        <v>11725.09</v>
      </c>
      <c r="P23" s="26">
        <f>'[8]Summaries'!BA$20</f>
        <v>9888.09</v>
      </c>
    </row>
    <row r="24" spans="1:16" ht="15">
      <c r="A24" t="str">
        <f t="shared" si="0"/>
        <v>Sentinel Lights</v>
      </c>
      <c r="B24" s="33">
        <f>'App29 - PILS Rev Mar04 to Feb05'!N25</f>
        <v>19.127999999999997</v>
      </c>
      <c r="C24" s="33">
        <v>19.178592</v>
      </c>
      <c r="D24" s="33">
        <v>19.178592</v>
      </c>
      <c r="E24" s="33">
        <v>19.250784</v>
      </c>
      <c r="F24" s="33">
        <v>19.250784</v>
      </c>
      <c r="G24" s="33">
        <v>19.255584</v>
      </c>
      <c r="H24" s="33">
        <v>19.485504</v>
      </c>
      <c r="I24" s="33">
        <v>19.502495999999997</v>
      </c>
      <c r="J24" s="33">
        <v>19.502495999999997</v>
      </c>
      <c r="K24" s="33">
        <v>19.508736</v>
      </c>
      <c r="L24" s="33">
        <v>19.357823999999997</v>
      </c>
      <c r="M24" s="33">
        <v>19.546176</v>
      </c>
      <c r="N24" s="33">
        <v>19.556736</v>
      </c>
      <c r="O24" s="33">
        <v>19.57296</v>
      </c>
      <c r="P24" s="33">
        <v>19.783583999999998</v>
      </c>
    </row>
    <row r="25" spans="1:16" ht="15">
      <c r="A25" t="str">
        <f t="shared" si="0"/>
        <v>Street Lights</v>
      </c>
      <c r="B25" s="26">
        <f>'App29 - PILS Rev Mar04 to Feb05'!N26</f>
        <v>1973.372</v>
      </c>
      <c r="C25" s="26">
        <f>'[8]Summaries'!AM$23-C24</f>
        <v>1978.591408</v>
      </c>
      <c r="D25" s="26">
        <f>'[8]Summaries'!AN$23-D24</f>
        <v>1978.591408</v>
      </c>
      <c r="E25" s="26">
        <f>'[8]Summaries'!AO$23-E24</f>
        <v>1986.039216</v>
      </c>
      <c r="F25" s="26">
        <f>'[8]Summaries'!AP$23-F24</f>
        <v>1986.039216</v>
      </c>
      <c r="G25" s="26">
        <f>'[8]Summaries'!AQ$23-G24</f>
        <v>1986.534416</v>
      </c>
      <c r="H25" s="26">
        <f>'[8]Summaries'!AR$23-H24</f>
        <v>2010.254496</v>
      </c>
      <c r="I25" s="26">
        <f>'[8]Summaries'!AS$23-I24</f>
        <v>2012.007504</v>
      </c>
      <c r="J25" s="26">
        <f>'[8]Summaries'!AT$23-J24</f>
        <v>2012.007504</v>
      </c>
      <c r="K25" s="26">
        <f>'[8]Summaries'!AU$23-K24</f>
        <v>2012.651264</v>
      </c>
      <c r="L25" s="26">
        <f>'[8]Summaries'!AW$23-L24</f>
        <v>1997.0821760000001</v>
      </c>
      <c r="M25" s="26">
        <f>'[8]Summaries'!AX$23-M24</f>
        <v>2016.5138239999999</v>
      </c>
      <c r="N25" s="26">
        <f>'[8]Summaries'!AY$23-N24</f>
        <v>2017.603264</v>
      </c>
      <c r="O25" s="26">
        <f>'[8]Summaries'!AZ$23-O24</f>
        <v>2019.27704</v>
      </c>
      <c r="P25" s="26">
        <f>'[8]Summaries'!BA$23-P24</f>
        <v>2041.006416</v>
      </c>
    </row>
    <row r="28" ht="21">
      <c r="A28" s="25" t="s">
        <v>60</v>
      </c>
    </row>
    <row r="30" spans="2:16" ht="18.75">
      <c r="B30" s="67">
        <v>2005</v>
      </c>
      <c r="C30" s="67"/>
      <c r="D30" s="67"/>
      <c r="E30" s="67"/>
      <c r="F30" s="67"/>
      <c r="G30" s="67"/>
      <c r="H30" s="67"/>
      <c r="I30" s="67"/>
      <c r="J30" s="67"/>
      <c r="K30" s="67"/>
      <c r="L30" s="69">
        <v>2006</v>
      </c>
      <c r="M30" s="69"/>
      <c r="N30" s="69"/>
      <c r="O30" s="69"/>
      <c r="P30" s="69"/>
    </row>
    <row r="31" spans="1:16" ht="15">
      <c r="A31" s="2" t="str">
        <f>A18</f>
        <v>Rate Class</v>
      </c>
      <c r="B31" s="1" t="s">
        <v>9</v>
      </c>
      <c r="C31" s="1" t="s">
        <v>16</v>
      </c>
      <c r="D31" s="1" t="s">
        <v>17</v>
      </c>
      <c r="E31" s="1" t="s">
        <v>18</v>
      </c>
      <c r="F31" s="1" t="s">
        <v>19</v>
      </c>
      <c r="G31" s="1" t="s">
        <v>51</v>
      </c>
      <c r="H31" s="1" t="s">
        <v>52</v>
      </c>
      <c r="I31" s="1" t="s">
        <v>53</v>
      </c>
      <c r="J31" s="1" t="s">
        <v>54</v>
      </c>
      <c r="K31" s="1" t="s">
        <v>55</v>
      </c>
      <c r="L31" s="1" t="s">
        <v>56</v>
      </c>
      <c r="M31" s="1" t="s">
        <v>57</v>
      </c>
      <c r="N31" s="1" t="s">
        <v>58</v>
      </c>
      <c r="O31" s="1" t="s">
        <v>59</v>
      </c>
      <c r="P31" s="1" t="s">
        <v>17</v>
      </c>
    </row>
    <row r="32" spans="1:16" ht="15">
      <c r="A32" s="27" t="str">
        <f>A19</f>
        <v>Residential</v>
      </c>
      <c r="B32" s="26">
        <f aca="true" t="shared" si="1" ref="B32:B38">0.5*B19*$E8</f>
        <v>58794.54454361588</v>
      </c>
      <c r="C32" s="26">
        <f aca="true" t="shared" si="2" ref="C32:N32">C19*$E8</f>
        <v>110804.64332880091</v>
      </c>
      <c r="D32" s="26">
        <f t="shared" si="2"/>
        <v>101132.87442023656</v>
      </c>
      <c r="E32" s="26">
        <f t="shared" si="2"/>
        <v>86470.09621867498</v>
      </c>
      <c r="F32" s="26">
        <f t="shared" si="2"/>
        <v>85671.2097910668</v>
      </c>
      <c r="G32" s="26">
        <f t="shared" si="2"/>
        <v>135300.17879110423</v>
      </c>
      <c r="H32" s="26">
        <f t="shared" si="2"/>
        <v>93216.99579880598</v>
      </c>
      <c r="I32" s="26">
        <f t="shared" si="2"/>
        <v>97685.10350657055</v>
      </c>
      <c r="J32" s="26">
        <f t="shared" si="2"/>
        <v>84450.80849939006</v>
      </c>
      <c r="K32" s="26">
        <f t="shared" si="2"/>
        <v>98885.75449936687</v>
      </c>
      <c r="L32" s="26">
        <f t="shared" si="2"/>
        <v>117705.1849702616</v>
      </c>
      <c r="M32" s="26">
        <f t="shared" si="2"/>
        <v>114135.47914773953</v>
      </c>
      <c r="N32" s="26">
        <f t="shared" si="2"/>
        <v>109966.9960341075</v>
      </c>
      <c r="O32" s="26">
        <f aca="true" t="shared" si="3" ref="O32:O38">O19*$E8</f>
        <v>101369.4540646005</v>
      </c>
      <c r="P32" s="26">
        <f aca="true" t="shared" si="4" ref="P32:P38">0.5*P19*$E8</f>
        <v>46157.09345214673</v>
      </c>
    </row>
    <row r="33" spans="1:16" ht="15">
      <c r="A33" s="27" t="str">
        <f>A20</f>
        <v>General Service &lt; 50 kW</v>
      </c>
      <c r="B33" s="26">
        <f t="shared" si="1"/>
        <v>13965.999795377787</v>
      </c>
      <c r="C33" s="26">
        <f aca="true" t="shared" si="5" ref="C33:N33">C20*$E9</f>
        <v>30746.18912038423</v>
      </c>
      <c r="D33" s="26">
        <f t="shared" si="5"/>
        <v>28240.469128644636</v>
      </c>
      <c r="E33" s="26">
        <f t="shared" si="5"/>
        <v>26611.294430801645</v>
      </c>
      <c r="F33" s="26">
        <f t="shared" si="5"/>
        <v>23600.44721375853</v>
      </c>
      <c r="G33" s="26">
        <f t="shared" si="5"/>
        <v>33484.83069605264</v>
      </c>
      <c r="H33" s="26">
        <f t="shared" si="5"/>
        <v>25751.402910195156</v>
      </c>
      <c r="I33" s="26">
        <f t="shared" si="5"/>
        <v>28328.572187280824</v>
      </c>
      <c r="J33" s="26">
        <f t="shared" si="5"/>
        <v>24865.723406587786</v>
      </c>
      <c r="K33" s="26">
        <f t="shared" si="5"/>
        <v>26727.88446912901</v>
      </c>
      <c r="L33" s="26">
        <f t="shared" si="5"/>
        <v>30235.380582811045</v>
      </c>
      <c r="M33" s="26">
        <f t="shared" si="5"/>
        <v>30009.71939089529</v>
      </c>
      <c r="N33" s="26">
        <f t="shared" si="5"/>
        <v>30572.510422891526</v>
      </c>
      <c r="O33" s="26">
        <f t="shared" si="3"/>
        <v>27764.423450243903</v>
      </c>
      <c r="P33" s="26">
        <f t="shared" si="4"/>
        <v>13224.406918014447</v>
      </c>
    </row>
    <row r="34" spans="1:16" ht="15">
      <c r="A34" s="27" t="str">
        <f>A21</f>
        <v>General Service &gt; 50 kW - Non-TOU</v>
      </c>
      <c r="B34" s="26">
        <f t="shared" si="1"/>
        <v>23380.723319733224</v>
      </c>
      <c r="C34" s="26">
        <f aca="true" t="shared" si="6" ref="C34:N34">C21*$E10</f>
        <v>44866.23838590093</v>
      </c>
      <c r="D34" s="26">
        <f t="shared" si="6"/>
        <v>41626.734630542654</v>
      </c>
      <c r="E34" s="26">
        <f t="shared" si="6"/>
        <v>42593.14824846638</v>
      </c>
      <c r="F34" s="26">
        <f t="shared" si="6"/>
        <v>53899.20641777424</v>
      </c>
      <c r="G34" s="26">
        <f t="shared" si="6"/>
        <v>42923.928557924264</v>
      </c>
      <c r="H34" s="26">
        <f t="shared" si="6"/>
        <v>33012.19332038441</v>
      </c>
      <c r="I34" s="26">
        <f t="shared" si="6"/>
        <v>33567.41847774745</v>
      </c>
      <c r="J34" s="26">
        <f t="shared" si="6"/>
        <v>52075.26448547704</v>
      </c>
      <c r="K34" s="26">
        <f t="shared" si="6"/>
        <v>45884.21286412561</v>
      </c>
      <c r="L34" s="26">
        <f t="shared" si="6"/>
        <v>46541.64320902225</v>
      </c>
      <c r="M34" s="26">
        <f t="shared" si="6"/>
        <v>48337.10798887207</v>
      </c>
      <c r="N34" s="26">
        <f t="shared" si="6"/>
        <v>47744.87487127252</v>
      </c>
      <c r="O34" s="26">
        <f t="shared" si="3"/>
        <v>43599.48393176671</v>
      </c>
      <c r="P34" s="26">
        <f t="shared" si="4"/>
        <v>22690.1626545042</v>
      </c>
    </row>
    <row r="35" spans="1:16" ht="15">
      <c r="A35" s="27" t="str">
        <f>A11</f>
        <v>Geneal Service &gt; 50 kW - TOU</v>
      </c>
      <c r="B35" s="26">
        <f t="shared" si="1"/>
        <v>3605.738312223095</v>
      </c>
      <c r="C35" s="26">
        <f aca="true" t="shared" si="7" ref="C35:N35">C22*$E11</f>
        <v>7492.30508352227</v>
      </c>
      <c r="D35" s="26">
        <f t="shared" si="7"/>
        <v>7000.421367192472</v>
      </c>
      <c r="E35" s="26">
        <f t="shared" si="7"/>
        <v>7573.5676195243395</v>
      </c>
      <c r="F35" s="26">
        <f t="shared" si="7"/>
        <v>8745.581803018105</v>
      </c>
      <c r="G35" s="26">
        <f t="shared" si="7"/>
        <v>8892.778687479178</v>
      </c>
      <c r="H35" s="26">
        <f t="shared" si="7"/>
        <v>8560.118901520129</v>
      </c>
      <c r="I35" s="26">
        <f t="shared" si="7"/>
        <v>8821.201769094241</v>
      </c>
      <c r="J35" s="26">
        <f t="shared" si="7"/>
        <v>8486.404749170484</v>
      </c>
      <c r="K35" s="26">
        <f t="shared" si="7"/>
        <v>8277.935953402719</v>
      </c>
      <c r="L35" s="26">
        <f t="shared" si="7"/>
        <v>8249.695877862674</v>
      </c>
      <c r="M35" s="26">
        <f t="shared" si="7"/>
        <v>9810.979321469877</v>
      </c>
      <c r="N35" s="26">
        <f t="shared" si="7"/>
        <v>8363.125826976879</v>
      </c>
      <c r="O35" s="26">
        <f t="shared" si="3"/>
        <v>8713.659423099378</v>
      </c>
      <c r="P35" s="26">
        <f t="shared" si="4"/>
        <v>4887.398043288462</v>
      </c>
    </row>
    <row r="36" spans="1:16" ht="15">
      <c r="A36" s="27" t="str">
        <f>A12</f>
        <v>Large Use</v>
      </c>
      <c r="B36" s="26">
        <f t="shared" si="1"/>
        <v>4367.194123460415</v>
      </c>
      <c r="C36" s="26">
        <f aca="true" t="shared" si="8" ref="C36:N36">C23*$E12</f>
        <v>8502.855365763464</v>
      </c>
      <c r="D36" s="26">
        <f t="shared" si="8"/>
        <v>8323.779701416923</v>
      </c>
      <c r="E36" s="26">
        <f t="shared" si="8"/>
        <v>8443.716554548631</v>
      </c>
      <c r="F36" s="26">
        <f t="shared" si="8"/>
        <v>7953.994612839881</v>
      </c>
      <c r="G36" s="26">
        <f t="shared" si="8"/>
        <v>6987.824575038744</v>
      </c>
      <c r="H36" s="26">
        <f t="shared" si="8"/>
        <v>7627.049584658347</v>
      </c>
      <c r="I36" s="26">
        <f t="shared" si="8"/>
        <v>7625.569040339599</v>
      </c>
      <c r="J36" s="26">
        <f t="shared" si="8"/>
        <v>7644.943749614254</v>
      </c>
      <c r="K36" s="26">
        <f t="shared" si="8"/>
        <v>7521.369352251137</v>
      </c>
      <c r="L36" s="26">
        <f t="shared" si="8"/>
        <v>7553.284016639329</v>
      </c>
      <c r="M36" s="26">
        <f t="shared" si="8"/>
        <v>7289.217450408775</v>
      </c>
      <c r="N36" s="26">
        <f t="shared" si="8"/>
        <v>7668.977068167728</v>
      </c>
      <c r="O36" s="26">
        <f t="shared" si="3"/>
        <v>7482.549735479816</v>
      </c>
      <c r="P36" s="26">
        <f t="shared" si="4"/>
        <v>3155.119713959578</v>
      </c>
    </row>
    <row r="37" spans="1:16" ht="15">
      <c r="A37" s="27" t="str">
        <f>A24</f>
        <v>Sentinel Lights</v>
      </c>
      <c r="B37" s="26">
        <f t="shared" si="1"/>
        <v>0</v>
      </c>
      <c r="C37" s="26">
        <f aca="true" t="shared" si="9" ref="C37:N37">C24*$E13</f>
        <v>0</v>
      </c>
      <c r="D37" s="26">
        <f t="shared" si="9"/>
        <v>0</v>
      </c>
      <c r="E37" s="26">
        <f t="shared" si="9"/>
        <v>0</v>
      </c>
      <c r="F37" s="26">
        <f t="shared" si="9"/>
        <v>0</v>
      </c>
      <c r="G37" s="26">
        <f t="shared" si="9"/>
        <v>0</v>
      </c>
      <c r="H37" s="26">
        <f t="shared" si="9"/>
        <v>0</v>
      </c>
      <c r="I37" s="26">
        <f t="shared" si="9"/>
        <v>0</v>
      </c>
      <c r="J37" s="26">
        <f t="shared" si="9"/>
        <v>0</v>
      </c>
      <c r="K37" s="26">
        <f t="shared" si="9"/>
        <v>0</v>
      </c>
      <c r="L37" s="26">
        <f t="shared" si="9"/>
        <v>0</v>
      </c>
      <c r="M37" s="26">
        <f t="shared" si="9"/>
        <v>0</v>
      </c>
      <c r="N37" s="26">
        <f t="shared" si="9"/>
        <v>0</v>
      </c>
      <c r="O37" s="26">
        <f t="shared" si="3"/>
        <v>0</v>
      </c>
      <c r="P37" s="26">
        <f t="shared" si="4"/>
        <v>0</v>
      </c>
    </row>
    <row r="38" spans="1:16" ht="15">
      <c r="A38" s="28" t="str">
        <f>A25</f>
        <v>Street Lights</v>
      </c>
      <c r="B38" s="29">
        <f t="shared" si="1"/>
        <v>1368.046339318805</v>
      </c>
      <c r="C38" s="29">
        <f aca="true" t="shared" si="10" ref="C38:N38">C25*$E14</f>
        <v>2743.329420628285</v>
      </c>
      <c r="D38" s="29">
        <f t="shared" si="10"/>
        <v>2743.329420628285</v>
      </c>
      <c r="E38" s="29">
        <f t="shared" si="10"/>
        <v>2753.6558532221893</v>
      </c>
      <c r="F38" s="29">
        <f t="shared" si="10"/>
        <v>2753.6558532221893</v>
      </c>
      <c r="G38" s="29">
        <f t="shared" si="10"/>
        <v>2754.342451134018</v>
      </c>
      <c r="H38" s="29">
        <f t="shared" si="10"/>
        <v>2787.2304911106157</v>
      </c>
      <c r="I38" s="29">
        <f t="shared" si="10"/>
        <v>2789.6610477184895</v>
      </c>
      <c r="J38" s="29">
        <f t="shared" si="10"/>
        <v>2789.6610477184895</v>
      </c>
      <c r="K38" s="29">
        <f t="shared" si="10"/>
        <v>2790.553625003867</v>
      </c>
      <c r="L38" s="29">
        <f t="shared" si="10"/>
        <v>2768.966986655971</v>
      </c>
      <c r="M38" s="29">
        <f t="shared" si="10"/>
        <v>2795.909088716131</v>
      </c>
      <c r="N38" s="29">
        <f t="shared" si="10"/>
        <v>2797.419604122155</v>
      </c>
      <c r="O38" s="29">
        <f t="shared" si="3"/>
        <v>2799.740305064136</v>
      </c>
      <c r="P38" s="29">
        <f t="shared" si="4"/>
        <v>1414.934110717591</v>
      </c>
    </row>
    <row r="39" spans="1:17" ht="15">
      <c r="A39" t="s">
        <v>13</v>
      </c>
      <c r="B39" s="26">
        <f aca="true" t="shared" si="11" ref="B39:O39">SUM(B32:B38)</f>
        <v>105482.24643372922</v>
      </c>
      <c r="C39" s="26">
        <f t="shared" si="11"/>
        <v>205155.5607050001</v>
      </c>
      <c r="D39" s="26">
        <f t="shared" si="11"/>
        <v>189067.60866866153</v>
      </c>
      <c r="E39" s="26">
        <f t="shared" si="11"/>
        <v>174445.47892523816</v>
      </c>
      <c r="F39" s="26">
        <f t="shared" si="11"/>
        <v>182624.09569167974</v>
      </c>
      <c r="G39" s="26">
        <f t="shared" si="11"/>
        <v>230343.88375873308</v>
      </c>
      <c r="H39" s="26">
        <f t="shared" si="11"/>
        <v>170954.99100667465</v>
      </c>
      <c r="I39" s="26">
        <f t="shared" si="11"/>
        <v>178817.52602875113</v>
      </c>
      <c r="J39" s="26">
        <f t="shared" si="11"/>
        <v>180312.8059379581</v>
      </c>
      <c r="K39" s="26">
        <f t="shared" si="11"/>
        <v>190087.71076327923</v>
      </c>
      <c r="L39" s="26">
        <f t="shared" si="11"/>
        <v>213054.15564325292</v>
      </c>
      <c r="M39" s="26">
        <f t="shared" si="11"/>
        <v>212378.4123881017</v>
      </c>
      <c r="N39" s="26">
        <f t="shared" si="11"/>
        <v>207113.90382753828</v>
      </c>
      <c r="O39" s="26">
        <f t="shared" si="11"/>
        <v>191729.31091025443</v>
      </c>
      <c r="P39" s="26">
        <f>SUM(P32:P38)</f>
        <v>91529.114892631</v>
      </c>
      <c r="Q39" s="26"/>
    </row>
    <row r="40" ht="15">
      <c r="Q40" s="26"/>
    </row>
    <row r="42" ht="15">
      <c r="C42" s="26"/>
    </row>
  </sheetData>
  <sheetProtection/>
  <mergeCells count="6">
    <mergeCell ref="B6:C6"/>
    <mergeCell ref="D6:E6"/>
    <mergeCell ref="B17:K17"/>
    <mergeCell ref="B30:K30"/>
    <mergeCell ref="L17:P17"/>
    <mergeCell ref="L30:P30"/>
  </mergeCells>
  <printOptions/>
  <pageMargins left="0.7" right="0.7" top="0.75" bottom="0.75" header="0.3" footer="0.3"/>
  <pageSetup horizontalDpi="1200" verticalDpi="1200" orientation="portrait" scale="3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B1">
      <selection activeCell="B1" sqref="B1:I8"/>
    </sheetView>
  </sheetViews>
  <sheetFormatPr defaultColWidth="9.140625" defaultRowHeight="15"/>
  <cols>
    <col min="1" max="1" width="10.421875" style="0" customWidth="1"/>
    <col min="2" max="2" width="12.28125" style="0" customWidth="1"/>
    <col min="3" max="3" width="16.140625" style="0" customWidth="1"/>
    <col min="4" max="4" width="16.8515625" style="0" bestFit="1" customWidth="1"/>
    <col min="5" max="5" width="15.7109375" style="0" customWidth="1"/>
    <col min="6" max="6" width="13.28125" style="0" customWidth="1"/>
    <col min="7" max="8" width="13.140625" style="0" customWidth="1"/>
    <col min="9" max="9" width="38.8515625" style="0" bestFit="1" customWidth="1"/>
  </cols>
  <sheetData>
    <row r="1" spans="1:9" ht="15">
      <c r="A1" s="72" t="s">
        <v>72</v>
      </c>
      <c r="B1" s="72" t="s">
        <v>79</v>
      </c>
      <c r="C1" s="72"/>
      <c r="D1" s="72"/>
      <c r="E1" s="73" t="s">
        <v>22</v>
      </c>
      <c r="F1" s="73" t="s">
        <v>27</v>
      </c>
      <c r="G1" s="73" t="s">
        <v>28</v>
      </c>
      <c r="H1" s="73" t="s">
        <v>24</v>
      </c>
      <c r="I1" s="72" t="s">
        <v>23</v>
      </c>
    </row>
    <row r="2" spans="1:9" ht="19.5" customHeight="1">
      <c r="A2" s="72"/>
      <c r="B2" s="37" t="s">
        <v>80</v>
      </c>
      <c r="C2" s="37" t="s">
        <v>81</v>
      </c>
      <c r="D2" s="37" t="s">
        <v>82</v>
      </c>
      <c r="E2" s="73"/>
      <c r="F2" s="73"/>
      <c r="G2" s="73"/>
      <c r="H2" s="73"/>
      <c r="I2" s="72"/>
    </row>
    <row r="3" spans="1:9" ht="15">
      <c r="A3" s="1" t="s">
        <v>1</v>
      </c>
      <c r="B3" s="1" t="s">
        <v>83</v>
      </c>
      <c r="C3" s="1" t="s">
        <v>84</v>
      </c>
      <c r="D3" s="1" t="s">
        <v>85</v>
      </c>
      <c r="E3" s="8">
        <v>592439</v>
      </c>
      <c r="F3" s="1" t="s">
        <v>25</v>
      </c>
      <c r="G3" s="1" t="s">
        <v>26</v>
      </c>
      <c r="H3" s="21">
        <f>E3/3</f>
        <v>197479.66666666666</v>
      </c>
      <c r="I3" s="36" t="s">
        <v>73</v>
      </c>
    </row>
    <row r="4" spans="1:9" ht="15">
      <c r="A4" s="1">
        <v>2002</v>
      </c>
      <c r="B4" s="1" t="s">
        <v>83</v>
      </c>
      <c r="C4" s="1" t="s">
        <v>86</v>
      </c>
      <c r="D4" s="1" t="s">
        <v>85</v>
      </c>
      <c r="E4" s="8">
        <v>2123753</v>
      </c>
      <c r="F4" s="1" t="s">
        <v>29</v>
      </c>
      <c r="G4" s="1" t="s">
        <v>30</v>
      </c>
      <c r="H4" s="8">
        <f>E4/12</f>
        <v>176979.41666666666</v>
      </c>
      <c r="I4" s="36" t="s">
        <v>74</v>
      </c>
    </row>
    <row r="5" spans="1:9" ht="15">
      <c r="A5" s="1">
        <v>2003</v>
      </c>
      <c r="B5" s="1" t="s">
        <v>83</v>
      </c>
      <c r="C5" s="1" t="s">
        <v>87</v>
      </c>
      <c r="D5" s="1" t="s">
        <v>85</v>
      </c>
      <c r="E5" s="21">
        <f>E3+E4</f>
        <v>2716192</v>
      </c>
      <c r="F5" s="1" t="s">
        <v>31</v>
      </c>
      <c r="G5" s="1" t="s">
        <v>32</v>
      </c>
      <c r="H5" s="21">
        <f>E5/12</f>
        <v>226349.33333333334</v>
      </c>
      <c r="I5" s="36" t="s">
        <v>75</v>
      </c>
    </row>
    <row r="6" spans="1:9" ht="15">
      <c r="A6" s="1">
        <v>2004</v>
      </c>
      <c r="B6" s="1" t="s">
        <v>83</v>
      </c>
      <c r="C6" s="1" t="s">
        <v>86</v>
      </c>
      <c r="D6" s="1" t="s">
        <v>85</v>
      </c>
      <c r="E6" s="21">
        <f>E4</f>
        <v>2123753</v>
      </c>
      <c r="F6" s="1" t="s">
        <v>33</v>
      </c>
      <c r="G6" s="1" t="s">
        <v>34</v>
      </c>
      <c r="H6" s="21">
        <f>E6/12</f>
        <v>176979.41666666666</v>
      </c>
      <c r="I6" s="36" t="s">
        <v>76</v>
      </c>
    </row>
    <row r="7" spans="1:9" ht="15">
      <c r="A7" s="1">
        <v>2004</v>
      </c>
      <c r="B7" s="1" t="s">
        <v>88</v>
      </c>
      <c r="C7" s="1" t="s">
        <v>89</v>
      </c>
      <c r="D7" s="1" t="s">
        <v>116</v>
      </c>
      <c r="E7" s="21">
        <f>'[9]7. 2002 Data &amp; 2004 PILs'!$G$14</f>
        <v>2123753</v>
      </c>
      <c r="F7" s="1" t="s">
        <v>36</v>
      </c>
      <c r="G7" s="1" t="s">
        <v>37</v>
      </c>
      <c r="H7" s="21">
        <f>E7/12</f>
        <v>176979.41666666666</v>
      </c>
      <c r="I7" s="22" t="s">
        <v>77</v>
      </c>
    </row>
    <row r="8" spans="1:9" ht="15">
      <c r="A8" s="1">
        <v>2005</v>
      </c>
      <c r="B8" s="1" t="s">
        <v>90</v>
      </c>
      <c r="C8" s="1" t="s">
        <v>91</v>
      </c>
      <c r="D8" s="1" t="s">
        <v>92</v>
      </c>
      <c r="E8" s="8">
        <f>'[10]4. 2003 Data &amp; 2005 PILs'!$G$14</f>
        <v>2327131</v>
      </c>
      <c r="F8" s="1" t="s">
        <v>35</v>
      </c>
      <c r="G8" s="1" t="s">
        <v>38</v>
      </c>
      <c r="H8" s="21">
        <f>E8/12</f>
        <v>193927.58333333334</v>
      </c>
      <c r="I8" s="22" t="s">
        <v>78</v>
      </c>
    </row>
    <row r="9" ht="15">
      <c r="I9" s="22"/>
    </row>
    <row r="10" ht="15">
      <c r="I10" s="22"/>
    </row>
    <row r="11" ht="15">
      <c r="I11" s="22"/>
    </row>
    <row r="12" ht="15">
      <c r="I12" s="22"/>
    </row>
    <row r="13" ht="15">
      <c r="I13" s="22"/>
    </row>
    <row r="14" ht="15">
      <c r="I14" s="22"/>
    </row>
    <row r="15" ht="15">
      <c r="I15" s="22"/>
    </row>
    <row r="16" ht="15">
      <c r="I16" s="22"/>
    </row>
    <row r="17" ht="15">
      <c r="I17" s="22"/>
    </row>
  </sheetData>
  <sheetProtection/>
  <mergeCells count="7">
    <mergeCell ref="I1:I2"/>
    <mergeCell ref="B1:D1"/>
    <mergeCell ref="A1:A2"/>
    <mergeCell ref="E1:E2"/>
    <mergeCell ref="F1:F2"/>
    <mergeCell ref="G1:G2"/>
    <mergeCell ref="H1:H2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6">
      <selection activeCell="A16" sqref="A16:G27"/>
    </sheetView>
  </sheetViews>
  <sheetFormatPr defaultColWidth="9.140625" defaultRowHeight="15"/>
  <cols>
    <col min="1" max="1" width="32.421875" style="0" bestFit="1" customWidth="1"/>
    <col min="2" max="2" width="14.00390625" style="0" bestFit="1" customWidth="1"/>
    <col min="3" max="3" width="10.421875" style="0" customWidth="1"/>
    <col min="4" max="4" width="21.421875" style="0" customWidth="1"/>
    <col min="5" max="5" width="19.8515625" style="0" customWidth="1"/>
    <col min="6" max="6" width="11.57421875" style="0" customWidth="1"/>
  </cols>
  <sheetData>
    <row r="1" ht="15.75">
      <c r="A1" s="47" t="s">
        <v>94</v>
      </c>
    </row>
    <row r="3" spans="1:5" ht="60">
      <c r="A3" s="38" t="s">
        <v>41</v>
      </c>
      <c r="B3" s="38" t="s">
        <v>95</v>
      </c>
      <c r="C3" s="38" t="s">
        <v>104</v>
      </c>
      <c r="D3" s="38" t="s">
        <v>115</v>
      </c>
      <c r="E3" s="40"/>
    </row>
    <row r="4" spans="1:4" ht="15">
      <c r="A4" t="str">
        <f>'App30 -PILS Rev Mar 05 to Apr06'!A8</f>
        <v>Residential</v>
      </c>
      <c r="B4" s="42">
        <v>13181198.47552606</v>
      </c>
      <c r="C4" s="63">
        <f>ROUND(B4/$B$12,5)</f>
        <v>0.59376</v>
      </c>
      <c r="D4" s="45">
        <f aca="true" t="shared" si="0" ref="D4:D11">C4*$D$12</f>
        <v>717013.4619840985</v>
      </c>
    </row>
    <row r="5" spans="1:4" ht="15">
      <c r="A5" t="str">
        <f>'App30 -PILS Rev Mar 05 to Apr06'!A9</f>
        <v>General Service &lt; 50 kW</v>
      </c>
      <c r="B5" s="42">
        <v>3156345.7380174324</v>
      </c>
      <c r="C5" s="63">
        <f aca="true" t="shared" si="1" ref="C5:C11">ROUND(B5/$B$12,5)</f>
        <v>0.14218</v>
      </c>
      <c r="D5" s="45">
        <f t="shared" si="0"/>
        <v>171693.90667087567</v>
      </c>
    </row>
    <row r="6" spans="1:4" ht="15">
      <c r="A6" t="s">
        <v>110</v>
      </c>
      <c r="B6" s="42">
        <v>4008552.291795263</v>
      </c>
      <c r="C6" s="63">
        <f t="shared" si="1"/>
        <v>0.18057</v>
      </c>
      <c r="D6" s="45">
        <f t="shared" si="0"/>
        <v>218052.95208580687</v>
      </c>
    </row>
    <row r="7" spans="1:4" ht="15">
      <c r="A7" t="s">
        <v>111</v>
      </c>
      <c r="B7" s="42">
        <v>605654.9291012023</v>
      </c>
      <c r="C7" s="63">
        <f t="shared" si="1"/>
        <v>0.02728</v>
      </c>
      <c r="D7" s="45">
        <f t="shared" si="0"/>
        <v>32942.81737221472</v>
      </c>
    </row>
    <row r="8" spans="1:4" ht="15">
      <c r="A8" t="str">
        <f>'App30 -PILS Rev Mar 05 to Apr06'!A23</f>
        <v>Large Use</v>
      </c>
      <c r="B8" s="42">
        <v>249462.247</v>
      </c>
      <c r="C8" s="63">
        <f t="shared" si="1"/>
        <v>0.01124</v>
      </c>
      <c r="D8" s="45">
        <f t="shared" si="0"/>
        <v>13573.213609372926</v>
      </c>
    </row>
    <row r="9" spans="1:4" ht="15">
      <c r="A9" t="str">
        <f>'App30 -PILS Rev Mar 05 to Apr06'!A13</f>
        <v>Sentinel Lights</v>
      </c>
      <c r="B9" s="42">
        <v>4898.333653766883</v>
      </c>
      <c r="C9" s="63">
        <f t="shared" si="1"/>
        <v>0.00022</v>
      </c>
      <c r="D9" s="45">
        <f t="shared" si="0"/>
        <v>265.66788203398966</v>
      </c>
    </row>
    <row r="10" spans="1:4" ht="15">
      <c r="A10" t="str">
        <f>'App30 -PILS Rev Mar 05 to Apr06'!A14</f>
        <v>Street Lights</v>
      </c>
      <c r="B10" s="42">
        <v>920490.4818382149</v>
      </c>
      <c r="C10" s="63">
        <f t="shared" si="1"/>
        <v>0.04146</v>
      </c>
      <c r="D10" s="45">
        <f t="shared" si="0"/>
        <v>50066.31995058732</v>
      </c>
    </row>
    <row r="11" spans="1:4" ht="15">
      <c r="A11" s="43" t="s">
        <v>50</v>
      </c>
      <c r="B11" s="44">
        <v>72825.68012804518</v>
      </c>
      <c r="C11" s="17">
        <f t="shared" si="1"/>
        <v>0.00328</v>
      </c>
      <c r="D11" s="46">
        <f t="shared" si="0"/>
        <v>3960.8666048703913</v>
      </c>
    </row>
    <row r="12" spans="1:4" ht="15">
      <c r="A12" s="2" t="s">
        <v>13</v>
      </c>
      <c r="B12" s="48">
        <f>SUM(B4:B11)</f>
        <v>22199428.17705999</v>
      </c>
      <c r="C12" s="49">
        <f>SUM(C4:C11)</f>
        <v>0.9999899999999999</v>
      </c>
      <c r="D12" s="50">
        <f>'App 1 - Continuity Schedule'!L189</f>
        <v>1207581.2819726802</v>
      </c>
    </row>
    <row r="16" ht="15.75">
      <c r="A16" s="47" t="s">
        <v>96</v>
      </c>
    </row>
    <row r="18" spans="1:6" ht="45">
      <c r="A18" s="38" t="s">
        <v>41</v>
      </c>
      <c r="B18" s="38" t="s">
        <v>97</v>
      </c>
      <c r="C18" s="38" t="s">
        <v>98</v>
      </c>
      <c r="D18" s="38" t="s">
        <v>99</v>
      </c>
      <c r="E18" s="38" t="s">
        <v>103</v>
      </c>
      <c r="F18" s="38" t="s">
        <v>100</v>
      </c>
    </row>
    <row r="19" spans="1:7" ht="15">
      <c r="A19" t="str">
        <f aca="true" t="shared" si="2" ref="A19:A27">A4</f>
        <v>Residential</v>
      </c>
      <c r="B19" s="59">
        <f>D4</f>
        <v>717013.4619840985</v>
      </c>
      <c r="C19" s="34">
        <v>2</v>
      </c>
      <c r="D19" s="45">
        <f>B19/C19</f>
        <v>358506.73099204927</v>
      </c>
      <c r="E19" s="41">
        <f>'[7]Summary'!$T$13</f>
        <v>471794336.6754735</v>
      </c>
      <c r="F19" s="52">
        <f aca="true" t="shared" si="3" ref="F19:F26">ROUND(D19/E19,4)</f>
        <v>0.0008</v>
      </c>
      <c r="G19" t="s">
        <v>101</v>
      </c>
    </row>
    <row r="20" spans="1:7" ht="15">
      <c r="A20" t="str">
        <f t="shared" si="2"/>
        <v>General Service &lt; 50 kW</v>
      </c>
      <c r="B20" s="59">
        <f aca="true" t="shared" si="4" ref="B20:B26">D5</f>
        <v>171693.90667087567</v>
      </c>
      <c r="C20">
        <f>C19</f>
        <v>2</v>
      </c>
      <c r="D20" s="45">
        <f aca="true" t="shared" si="5" ref="D20:D27">B20/C20</f>
        <v>85846.95333543784</v>
      </c>
      <c r="E20" s="41">
        <f>'[7]Summary'!$T$17</f>
        <v>129536601.87650205</v>
      </c>
      <c r="F20" s="52">
        <f t="shared" si="3"/>
        <v>0.0007</v>
      </c>
      <c r="G20" t="s">
        <v>101</v>
      </c>
    </row>
    <row r="21" spans="1:7" ht="15">
      <c r="A21" t="str">
        <f t="shared" si="2"/>
        <v>General Service 50 to 999 kW</v>
      </c>
      <c r="B21" s="59">
        <f t="shared" si="4"/>
        <v>218052.95208580687</v>
      </c>
      <c r="C21">
        <f aca="true" t="shared" si="6" ref="C21:C27">C20</f>
        <v>2</v>
      </c>
      <c r="D21" s="45">
        <f t="shared" si="5"/>
        <v>109026.47604290344</v>
      </c>
      <c r="E21" s="41">
        <f>'[7]Summary'!$T$22</f>
        <v>865475.3548866902</v>
      </c>
      <c r="F21" s="52">
        <f t="shared" si="3"/>
        <v>0.126</v>
      </c>
      <c r="G21" t="s">
        <v>102</v>
      </c>
    </row>
    <row r="22" spans="1:7" ht="15">
      <c r="A22" t="str">
        <f t="shared" si="2"/>
        <v>General Service 1,000 to 4,999 kW</v>
      </c>
      <c r="B22" s="59">
        <f t="shared" si="4"/>
        <v>32942.81737221472</v>
      </c>
      <c r="C22">
        <f>C21</f>
        <v>2</v>
      </c>
      <c r="D22" s="45">
        <f t="shared" si="5"/>
        <v>16471.40868610736</v>
      </c>
      <c r="E22" s="41">
        <f>'[7]Summary'!$T$32</f>
        <v>182240.5752300452</v>
      </c>
      <c r="F22" s="52">
        <f t="shared" si="3"/>
        <v>0.0904</v>
      </c>
      <c r="G22" t="s">
        <v>102</v>
      </c>
    </row>
    <row r="23" spans="1:7" ht="15">
      <c r="A23" t="str">
        <f t="shared" si="2"/>
        <v>Large Use</v>
      </c>
      <c r="B23" s="59">
        <f t="shared" si="4"/>
        <v>13573.213609372926</v>
      </c>
      <c r="C23">
        <f>C22</f>
        <v>2</v>
      </c>
      <c r="D23" s="45">
        <f t="shared" si="5"/>
        <v>6786.606804686463</v>
      </c>
      <c r="E23" s="41">
        <f>'[7]Summary'!$T$27</f>
        <v>70585</v>
      </c>
      <c r="F23" s="52">
        <f t="shared" si="3"/>
        <v>0.0961</v>
      </c>
      <c r="G23" t="s">
        <v>102</v>
      </c>
    </row>
    <row r="24" spans="1:7" ht="15">
      <c r="A24" t="str">
        <f t="shared" si="2"/>
        <v>Sentinel Lights</v>
      </c>
      <c r="B24" s="59">
        <f t="shared" si="4"/>
        <v>265.66788203398966</v>
      </c>
      <c r="C24">
        <f>C21</f>
        <v>2</v>
      </c>
      <c r="D24" s="45">
        <f t="shared" si="5"/>
        <v>132.83394101699483</v>
      </c>
      <c r="E24" s="41">
        <f>'[7]Summary'!$T$42</f>
        <v>107.13129012937128</v>
      </c>
      <c r="F24" s="52">
        <f t="shared" si="3"/>
        <v>1.2399</v>
      </c>
      <c r="G24" t="s">
        <v>102</v>
      </c>
    </row>
    <row r="25" spans="1:7" ht="15">
      <c r="A25" t="str">
        <f t="shared" si="2"/>
        <v>Street Lights</v>
      </c>
      <c r="B25" s="59">
        <f t="shared" si="4"/>
        <v>50066.31995058732</v>
      </c>
      <c r="C25">
        <f t="shared" si="6"/>
        <v>2</v>
      </c>
      <c r="D25" s="45">
        <f t="shared" si="5"/>
        <v>25033.15997529366</v>
      </c>
      <c r="E25" s="41">
        <f>'[7]Summary'!$T$37</f>
        <v>29268.766686718773</v>
      </c>
      <c r="F25" s="52">
        <f t="shared" si="3"/>
        <v>0.8553</v>
      </c>
      <c r="G25" t="s">
        <v>102</v>
      </c>
    </row>
    <row r="26" spans="1:7" ht="15">
      <c r="A26" s="43" t="str">
        <f t="shared" si="2"/>
        <v>Unmetered Loads</v>
      </c>
      <c r="B26" s="46">
        <f t="shared" si="4"/>
        <v>3960.8666048703913</v>
      </c>
      <c r="C26" s="43">
        <f t="shared" si="6"/>
        <v>2</v>
      </c>
      <c r="D26" s="46">
        <f t="shared" si="5"/>
        <v>1980.4333024351956</v>
      </c>
      <c r="E26" s="51">
        <f>'[7]Summary'!$T$46</f>
        <v>3208501.6632417804</v>
      </c>
      <c r="F26" s="53">
        <f t="shared" si="3"/>
        <v>0.0006</v>
      </c>
      <c r="G26" t="s">
        <v>101</v>
      </c>
    </row>
    <row r="27" spans="1:4" ht="15">
      <c r="A27" t="str">
        <f t="shared" si="2"/>
        <v>Total</v>
      </c>
      <c r="B27" s="45">
        <f>D12</f>
        <v>1207581.2819726802</v>
      </c>
      <c r="C27">
        <f t="shared" si="6"/>
        <v>2</v>
      </c>
      <c r="D27" s="45">
        <f t="shared" si="5"/>
        <v>603790.6409863401</v>
      </c>
    </row>
  </sheetData>
  <sheetProtection/>
  <printOptions/>
  <pageMargins left="0.7" right="0.7" top="0.75" bottom="0.75" header="0.3" footer="0.3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IMBSI</dc:creator>
  <cp:keywords/>
  <dc:description/>
  <cp:lastModifiedBy>pmartin</cp:lastModifiedBy>
  <cp:lastPrinted>2011-08-23T18:15:32Z</cp:lastPrinted>
  <dcterms:created xsi:type="dcterms:W3CDTF">2011-08-02T14:49:25Z</dcterms:created>
  <dcterms:modified xsi:type="dcterms:W3CDTF">2011-09-20T21:05:14Z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