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2"/>
  </bookViews>
  <sheets>
    <sheet name="REGINFO" sheetId="1" r:id="rId1"/>
    <sheet name="TCAL2002INI" sheetId="2" r:id="rId2"/>
    <sheet name="TAXREC2002" sheetId="3" r:id="rId3"/>
  </sheets>
  <definedNames>
    <definedName name="_xlnm.Print_Area" localSheetId="0">'REGINFO'!$A$1:$D$56</definedName>
    <definedName name="_xlnm.Print_Area" localSheetId="2">'TAXREC2002'!$A$1:$F$320</definedName>
    <definedName name="_xlnm.Print_Area" localSheetId="1">'TCAL2002INI'!$A$1:$L$138</definedName>
    <definedName name="_xlnm.Print_Titles" localSheetId="0">'REGINFO'!$A:$A,'REGINFO'!$1:$6</definedName>
    <definedName name="_xlnm.Print_Titles" localSheetId="2">'TAXREC2002'!$A:$A,'TAXREC2002'!$1:$6</definedName>
    <definedName name="_xlnm.Print_Titles" localSheetId="1">'TCAL2002INI'!$A:$A,'TCAL2002INI'!$1:$5</definedName>
  </definedNames>
  <calcPr fullCalcOnLoad="1"/>
</workbook>
</file>

<file path=xl/sharedStrings.xml><?xml version="1.0" encoding="utf-8"?>
<sst xmlns="http://schemas.openxmlformats.org/spreadsheetml/2006/main" count="647" uniqueCount="460">
  <si>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</si>
  <si>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</si>
  <si>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</si>
  <si>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</si>
  <si>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</si>
  <si>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</si>
  <si>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</si>
  <si>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</si>
  <si>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</si>
  <si>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</si>
  <si>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</si>
  <si>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</si>
  <si>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</si>
  <si>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</si>
  <si>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</si>
  <si>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</si>
  <si>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</si>
  <si>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</si>
  <si>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</si>
  <si>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</si>
  <si>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</si>
  <si>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</si>
  <si>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</si>
  <si>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</si>
  <si>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</si>
  <si>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</si>
  <si>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</si>
  <si>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</si>
  <si>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</si>
  <si>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</si>
  <si>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</si>
  <si>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</si>
  <si>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</si>
  <si>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</si>
  <si>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</si>
  <si>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</si>
  <si>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</si>
  <si>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</si>
  <si>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</si>
  <si>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</si>
  <si>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</si>
  <si>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</si>
  <si>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</si>
  <si>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</si>
  <si>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</si>
  <si>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</si>
  <si>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</si>
  <si>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</si>
  <si>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</si>
  <si>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</si>
  <si>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</si>
  <si>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</si>
  <si>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</si>
  <si>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</si>
  <si>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</si>
  <si>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</si>
  <si>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</si>
  <si>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</si>
  <si>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</si>
  <si>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</si>
  <si>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</si>
  <si>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</si>
  <si>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</si>
  <si>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</si>
  <si>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</si>
  <si>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</si>
  <si>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</si>
  <si>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</si>
  <si>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</si>
  <si>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</si>
  <si>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</si>
  <si>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</si>
  <si>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</si>
  <si>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</si>
  <si>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</si>
  <si>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</si>
  <si>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</si>
  <si>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</si>
  <si>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</si>
  <si>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</si>
  <si>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</si>
  <si>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</si>
  <si>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</si>
  <si>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</si>
  <si>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</si>
  <si>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</si>
  <si>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</si>
  <si>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</si>
  <si>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</si>
  <si>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</si>
  <si>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</si>
  <si>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</si>
  <si>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</si>
  <si>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</si>
  <si>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</si>
  <si>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</si>
  <si>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</si>
  <si>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</si>
  <si>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</si>
  <si>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</si>
  <si>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</si>
  <si>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</si>
  <si>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</si>
  <si>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</si>
  <si>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</si>
  <si>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</si>
  <si>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</si>
  <si>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</si>
  <si>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</si>
  <si>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</si>
  <si>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</si>
  <si>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</si>
  <si>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</si>
  <si>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</si>
  <si>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</si>
  <si>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</si>
  <si>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</si>
  <si>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</si>
  <si>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</si>
  <si>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</si>
  <si>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</si>
  <si>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</si>
  <si>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</si>
  <si>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</si>
  <si>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</si>
  <si>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</si>
  <si>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</si>
  <si>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</si>
  <si>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</si>
  <si>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</si>
  <si>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</si>
  <si>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</si>
  <si>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</si>
  <si>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</si>
  <si>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</si>
  <si>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</si>
  <si>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</si>
  <si>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</si>
  <si>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</si>
  <si>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</si>
  <si>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</si>
  <si>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</si>
  <si>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</si>
  <si>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</si>
  <si>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</si>
  <si>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</si>
  <si>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</si>
  <si>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</si>
  <si>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</si>
  <si>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</si>
  <si>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</si>
  <si>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</si>
  <si>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</si>
  <si>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</si>
  <si>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</si>
  <si>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</si>
  <si>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</si>
  <si>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</si>
  <si>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</si>
  <si>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</si>
  <si>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</si>
  <si>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</si>
  <si>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</si>
  <si>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</si>
  <si>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</si>
  <si>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</si>
  <si>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</si>
  <si>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</si>
  <si>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</si>
  <si>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</si>
  <si>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</si>
  <si>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</si>
  <si>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</si>
  <si>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</si>
  <si>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</si>
  <si>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</si>
  <si>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</si>
  <si>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</si>
  <si>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</si>
  <si>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</si>
  <si>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</si>
  <si>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</si>
  <si>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</si>
  <si>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</si>
  <si>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</si>
  <si>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</si>
  <si>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</si>
  <si>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</si>
  <si>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</si>
  <si>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</si>
  <si>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</si>
  <si>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</si>
  <si>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</si>
  <si>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</si>
  <si>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</si>
  <si>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</si>
  <si>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</si>
  <si>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</si>
  <si>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</si>
  <si>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</si>
  <si>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</si>
  <si>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</si>
  <si>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</si>
  <si>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</si>
  <si>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</si>
  <si>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</si>
  <si>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</si>
  <si>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</si>
  <si>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</si>
  <si>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</si>
  <si>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</si>
  <si>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</si>
  <si>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</si>
  <si>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</si>
  <si>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</si>
  <si>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</si>
  <si>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</si>
  <si>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</si>
  <si>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</si>
  <si>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</si>
  <si>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</si>
  <si>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</si>
  <si>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</si>
  <si>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</si>
  <si>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</si>
  <si>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</si>
  <si>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</si>
  <si>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</si>
  <si>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</si>
  <si>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</si>
  <si>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</si>
  <si>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</si>
  <si>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</si>
  <si>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</si>
  <si>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</si>
  <si>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</si>
  <si>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</si>
  <si>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</si>
  <si>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</si>
  <si>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</si>
  <si>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</si>
  <si>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</si>
  <si>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</si>
  <si>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</si>
  <si>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</si>
  <si>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</si>
  <si>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</si>
  <si>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</si>
  <si>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</si>
  <si>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</si>
  <si>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</si>
  <si>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</si>
  <si>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</si>
  <si>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</si>
  <si>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</si>
  <si>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</si>
  <si>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</si>
  <si>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</si>
  <si>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</si>
  <si>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</si>
  <si>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</si>
  <si>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</si>
  <si>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</si>
  <si>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</si>
  <si>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</si>
  <si>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</si>
  <si>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</si>
  <si>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</si>
  <si>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</si>
  <si>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</si>
  <si>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</si>
  <si>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</si>
  <si>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</si>
  <si>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</si>
  <si>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</si>
  <si>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</si>
  <si>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</si>
  <si>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</si>
  <si>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</si>
  <si>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</si>
  <si>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</si>
  <si>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</si>
  <si>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</si>
  <si>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</si>
  <si>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</si>
  <si>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</si>
  <si>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</si>
  <si>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</si>
  <si>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</si>
  <si>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</si>
  <si>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</si>
  <si>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</si>
  <si>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</si>
  <si>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</si>
  <si>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</si>
  <si>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</si>
  <si>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</si>
  <si>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</si>
  <si>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</si>
  <si>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</si>
  <si>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</si>
  <si>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</si>
  <si>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</si>
  <si>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</si>
  <si>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</si>
  <si>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</si>
  <si>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</si>
  <si>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</si>
  <si>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</si>
  <si>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</si>
  <si>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</si>
  <si>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</si>
  <si>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</si>
  <si>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</si>
  <si>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</si>
  <si>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</si>
  <si>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</si>
  <si>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</si>
  <si>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</si>
  <si>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</si>
  <si>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</si>
  <si>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</si>
  <si>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</si>
  <si>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</si>
  <si>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</si>
  <si>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</si>
  <si>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</si>
  <si>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</si>
  <si>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</si>
  <si>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</si>
  <si>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</si>
  <si>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</si>
  <si>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</si>
  <si>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</si>
  <si>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</si>
  <si>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</si>
  <si>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</si>
  <si>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</si>
  <si>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</si>
  <si>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</si>
  <si>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</si>
  <si>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</si>
  <si>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</si>
  <si>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</si>
  <si>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</si>
  <si>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</si>
  <si>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</si>
  <si>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</si>
  <si>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</si>
  <si>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</si>
  <si>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</si>
  <si>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</si>
  <si>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</si>
  <si>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</si>
  <si>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</si>
  <si>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</si>
  <si>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</si>
  <si>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</si>
  <si>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</si>
  <si>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</si>
  <si>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</si>
  <si>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</si>
  <si>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</si>
  <si>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</si>
  <si>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</si>
  <si>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</si>
  <si>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</si>
  <si>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</si>
  <si>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</si>
  <si>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</si>
  <si>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</si>
  <si>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</si>
  <si>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</si>
  <si>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</si>
  <si>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</si>
  <si>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</si>
  <si>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</si>
  <si>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</si>
  <si>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</si>
  <si>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</si>
  <si>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</si>
  <si>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</si>
  <si>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</si>
  <si>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</si>
  <si>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</si>
  <si>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</si>
  <si>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</si>
  <si>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</si>
  <si>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</si>
  <si>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</si>
  <si>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</si>
  <si>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</si>
  <si>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</si>
  <si>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</si>
  <si>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</si>
  <si>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</si>
  <si>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</si>
  <si>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</si>
  <si>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</si>
  <si>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</si>
  <si>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</si>
  <si>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</si>
  <si>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</si>
  <si>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</si>
  <si>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</si>
  <si>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</si>
  <si>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</si>
  <si>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</si>
  <si>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</si>
  <si>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</si>
  <si>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</si>
  <si>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</si>
  <si>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</si>
  <si>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</si>
  <si>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</si>
  <si>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</si>
  <si>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</si>
  <si>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</si>
  <si>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</si>
  <si>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</si>
  <si>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</si>
  <si>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</si>
  <si>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</si>
  <si>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</si>
  <si>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</si>
  <si>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</si>
  <si>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</si>
  <si>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</si>
  <si>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</si>
  <si>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</si>
  <si>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</si>
  <si>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</si>
  <si>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</si>
  <si>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</si>
  <si>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</si>
  <si>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</si>
  <si>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</si>
  <si>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</si>
  <si>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</si>
  <si>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</si>
  <si>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</si>
  <si>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</si>
  <si>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</si>
  <si>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</si>
  <si>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</si>
  <si>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</si>
  <si>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</si>
  <si>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</si>
  <si>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</si>
  <si>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</si>
  <si>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</si>
  <si>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Name:  Waterloo North Hydro Inc.</t>
  </si>
  <si>
    <t>Reporting period:  Q4, 2001 and Year 2002</t>
  </si>
  <si>
    <t>Y</t>
  </si>
  <si>
    <t>N</t>
  </si>
  <si>
    <t>December 31st</t>
  </si>
  <si>
    <t xml:space="preserve">TAX CALCULATIONS (TCAL2002INI)   </t>
  </si>
  <si>
    <t>("Wires-only" business - see Tab TAXREC2002)</t>
  </si>
  <si>
    <t>Reporting period:   Year 2002   January 2002</t>
  </si>
  <si>
    <t>Note:  the difference between line 22 and 31 represents OPEB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</si>
</sst>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0" borderId="0" xfId="0" applyAlignment="1" quotePrefix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4">
      <selection activeCell="D55" sqref="D55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455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80367575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6883482.79875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3269200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3614282.79875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1204761</v>
      </c>
      <c r="F39" s="67"/>
      <c r="H39" s="125"/>
      <c r="J39" s="5"/>
      <c r="K39" s="5"/>
    </row>
    <row r="40" spans="1:11" ht="12.75">
      <c r="A40" t="s">
        <v>404</v>
      </c>
      <c r="D40" s="125">
        <v>1204761</v>
      </c>
      <c r="F40" s="67"/>
      <c r="H40" s="125"/>
      <c r="J40" s="5"/>
      <c r="K40" s="5"/>
    </row>
    <row r="41" spans="1:11" ht="12.75">
      <c r="A41" t="s">
        <v>405</v>
      </c>
      <c r="D41" s="125">
        <v>1204761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40183787.5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3970158.205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40183787.5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2913324.59375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1893532.822533567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2403428.750729714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2913324.59375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148"/>
  <sheetViews>
    <sheetView zoomScalePageLayoutView="0" workbookViewId="0" topLeftCell="A1">
      <pane xSplit="2" ySplit="5" topLeftCell="C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3" sqref="C8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141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456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3:12" ht="12.75">
      <c r="C4" s="24"/>
      <c r="D4" s="35" t="s">
        <v>5</v>
      </c>
      <c r="E4" s="10" t="s">
        <v>218</v>
      </c>
      <c r="F4" s="10" t="s">
        <v>91</v>
      </c>
      <c r="G4" s="38"/>
      <c r="H4" s="35" t="s">
        <v>5</v>
      </c>
      <c r="I4" s="10" t="s">
        <v>219</v>
      </c>
      <c r="J4" s="10" t="s">
        <v>91</v>
      </c>
      <c r="K4" s="34" t="s">
        <v>135</v>
      </c>
      <c r="L4" s="35" t="s">
        <v>5</v>
      </c>
    </row>
    <row r="5" spans="1:12" ht="13.5" thickBot="1">
      <c r="A5" s="4" t="s">
        <v>457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451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458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+REGINFO!D34+REGINFO!D39+REGINFO!D40</f>
        <v>5678722</v>
      </c>
      <c r="D15" s="28" t="s">
        <v>142</v>
      </c>
      <c r="E15" s="92">
        <f>+G15-C15</f>
        <v>-5678722</v>
      </c>
      <c r="F15" s="10"/>
      <c r="G15" s="70"/>
      <c r="H15" s="35" t="s">
        <v>143</v>
      </c>
      <c r="I15" s="92">
        <f>+K15-G15</f>
        <v>0</v>
      </c>
      <c r="K15" s="100">
        <f>TAXREC2002!E26</f>
        <v>0</v>
      </c>
      <c r="L15" s="35" t="s">
        <v>144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216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4355246</v>
      </c>
      <c r="D20" s="30" t="s">
        <v>145</v>
      </c>
      <c r="E20" s="92">
        <f>+G20-C20</f>
        <v>-4355246</v>
      </c>
      <c r="F20" s="5"/>
      <c r="G20" s="70"/>
      <c r="H20" s="39" t="s">
        <v>146</v>
      </c>
      <c r="I20" s="92">
        <f>+K20-G20</f>
        <v>0</v>
      </c>
      <c r="J20" s="5"/>
      <c r="K20" s="100">
        <f>TAXREC2002!E29</f>
        <v>0</v>
      </c>
      <c r="L20" s="35" t="s">
        <v>147</v>
      </c>
    </row>
    <row r="21" spans="1:12" ht="12.75">
      <c r="A21" t="s">
        <v>86</v>
      </c>
      <c r="B21" s="10">
        <v>3</v>
      </c>
      <c r="C21" s="64"/>
      <c r="D21" s="30" t="s">
        <v>148</v>
      </c>
      <c r="E21" s="92">
        <f>+G21-C21</f>
        <v>0</v>
      </c>
      <c r="F21" s="5"/>
      <c r="G21" s="70"/>
      <c r="H21" s="39" t="s">
        <v>149</v>
      </c>
      <c r="I21" s="92">
        <f>+K21-G21</f>
        <v>0</v>
      </c>
      <c r="J21" s="5"/>
      <c r="K21" s="100">
        <f>TAXREC2002!E30</f>
        <v>0</v>
      </c>
      <c r="L21" s="35" t="s">
        <v>150</v>
      </c>
    </row>
    <row r="22" spans="1:12" ht="12.75">
      <c r="A22" t="s">
        <v>362</v>
      </c>
      <c r="B22" s="10">
        <v>4</v>
      </c>
      <c r="C22" s="64">
        <f>1024949*1.03*1.03+115000</f>
        <v>1202368.3941</v>
      </c>
      <c r="D22" s="23" t="s">
        <v>151</v>
      </c>
      <c r="E22" s="92">
        <f>+G22-C22</f>
        <v>-1202368.3941</v>
      </c>
      <c r="F22" s="5"/>
      <c r="G22" s="70"/>
      <c r="H22" s="39" t="s">
        <v>152</v>
      </c>
      <c r="I22" s="92">
        <f>+K22-G22</f>
        <v>0</v>
      </c>
      <c r="J22" s="5"/>
      <c r="K22" s="100">
        <f>TAXREC2002!E31</f>
        <v>0</v>
      </c>
      <c r="L22" s="35" t="s">
        <v>153</v>
      </c>
    </row>
    <row r="23" spans="1:12" ht="12.75">
      <c r="A23" t="s">
        <v>363</v>
      </c>
      <c r="B23" s="10">
        <v>5</v>
      </c>
      <c r="C23" s="64"/>
      <c r="D23" s="30" t="s">
        <v>154</v>
      </c>
      <c r="E23" s="92">
        <f>+G23-C23</f>
        <v>0</v>
      </c>
      <c r="F23" s="5"/>
      <c r="G23" s="70"/>
      <c r="H23" s="39" t="s">
        <v>155</v>
      </c>
      <c r="I23" s="92">
        <f>+K23-G23</f>
        <v>0</v>
      </c>
      <c r="J23" s="5"/>
      <c r="K23" s="100">
        <f>TAXREC2002!E32</f>
        <v>0</v>
      </c>
      <c r="L23" s="35" t="s">
        <v>156</v>
      </c>
    </row>
    <row r="24" spans="1:12" ht="12.75">
      <c r="A24" t="s">
        <v>157</v>
      </c>
      <c r="B24" s="10">
        <v>6</v>
      </c>
      <c r="C24" s="64"/>
      <c r="D24" s="30" t="s">
        <v>158</v>
      </c>
      <c r="E24" s="92">
        <f>+G24-C24</f>
        <v>0</v>
      </c>
      <c r="F24" s="5"/>
      <c r="G24" s="70"/>
      <c r="H24" s="39" t="s">
        <v>159</v>
      </c>
      <c r="I24" s="92">
        <f>+K24-G24</f>
        <v>0</v>
      </c>
      <c r="J24" s="5"/>
      <c r="K24" s="100">
        <f>TAXREC2002!E33</f>
        <v>0</v>
      </c>
      <c r="L24" s="35" t="s">
        <v>160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161</v>
      </c>
      <c r="E26" s="92">
        <f>+G26-C26</f>
        <v>0</v>
      </c>
      <c r="F26" s="5"/>
      <c r="G26" s="70"/>
      <c r="H26" s="39" t="s">
        <v>162</v>
      </c>
      <c r="I26" s="92">
        <f>+K26-G26</f>
        <v>0</v>
      </c>
      <c r="J26" s="5"/>
      <c r="K26" s="100">
        <f>TAXREC2002!E34</f>
        <v>0</v>
      </c>
      <c r="L26" s="35" t="s">
        <v>163</v>
      </c>
    </row>
    <row r="27" spans="1:12" ht="12.75">
      <c r="A27" t="s">
        <v>357</v>
      </c>
      <c r="B27" s="10">
        <v>7</v>
      </c>
      <c r="C27" s="64"/>
      <c r="D27" s="30" t="s">
        <v>161</v>
      </c>
      <c r="E27" s="92">
        <f>+G27-C27</f>
        <v>0</v>
      </c>
      <c r="F27" s="5"/>
      <c r="G27" s="70"/>
      <c r="H27" s="39" t="s">
        <v>162</v>
      </c>
      <c r="I27" s="92">
        <f>+K27-G27</f>
        <v>0</v>
      </c>
      <c r="J27" s="5"/>
      <c r="K27" s="100">
        <f>TAXREC2002!E35</f>
        <v>0</v>
      </c>
      <c r="L27" s="35" t="s">
        <v>163</v>
      </c>
    </row>
    <row r="28" spans="1:12" ht="12.75">
      <c r="A28" t="s">
        <v>422</v>
      </c>
      <c r="B28" s="10">
        <v>7</v>
      </c>
      <c r="C28" s="64"/>
      <c r="D28" s="30" t="s">
        <v>161</v>
      </c>
      <c r="E28" s="92">
        <f>+G28-C28</f>
        <v>0</v>
      </c>
      <c r="F28" s="5"/>
      <c r="G28" s="70"/>
      <c r="H28" s="39" t="s">
        <v>162</v>
      </c>
      <c r="I28" s="92">
        <f>+K28-G28</f>
        <v>0</v>
      </c>
      <c r="J28" s="5"/>
      <c r="K28" s="100">
        <f>TAXREC2002!E84</f>
        <v>0</v>
      </c>
      <c r="L28" s="35" t="s">
        <v>163</v>
      </c>
    </row>
    <row r="29" spans="1:12" ht="12.75">
      <c r="A29" s="15" t="s">
        <v>217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-2927193</v>
      </c>
      <c r="D30" s="30" t="s">
        <v>164</v>
      </c>
      <c r="E30" s="92">
        <f>+G30-C30</f>
        <v>2927193</v>
      </c>
      <c r="F30" s="5"/>
      <c r="G30" s="70"/>
      <c r="H30" s="39" t="s">
        <v>165</v>
      </c>
      <c r="I30" s="92">
        <f>+K30-G30</f>
        <v>0</v>
      </c>
      <c r="J30" s="5"/>
      <c r="K30" s="100">
        <f>TAXREC2002!E89</f>
        <v>0</v>
      </c>
      <c r="L30" s="35" t="s">
        <v>166</v>
      </c>
    </row>
    <row r="31" spans="1:12" ht="12.75">
      <c r="A31" t="s">
        <v>365</v>
      </c>
      <c r="B31" s="10">
        <v>9</v>
      </c>
      <c r="C31" s="64">
        <f>-1024949*1.03*1.03</f>
        <v>-1087368.3941</v>
      </c>
      <c r="D31" s="30" t="s">
        <v>167</v>
      </c>
      <c r="E31" s="92">
        <f>+G31-C31</f>
        <v>1087368.3941</v>
      </c>
      <c r="F31" s="5"/>
      <c r="G31" s="70"/>
      <c r="H31" s="39" t="s">
        <v>168</v>
      </c>
      <c r="I31" s="92">
        <f>+K31-G31</f>
        <v>0</v>
      </c>
      <c r="J31" s="5"/>
      <c r="K31" s="100">
        <f>TAXREC2002!E90</f>
        <v>0</v>
      </c>
      <c r="L31" s="35" t="s">
        <v>169</v>
      </c>
    </row>
    <row r="32" spans="1:12" ht="12.75">
      <c r="A32" t="s">
        <v>170</v>
      </c>
      <c r="B32" s="10">
        <v>10</v>
      </c>
      <c r="C32" s="64"/>
      <c r="D32" s="30" t="s">
        <v>171</v>
      </c>
      <c r="E32" s="92">
        <f>+G32-C32</f>
        <v>0</v>
      </c>
      <c r="F32" s="5"/>
      <c r="G32" s="70"/>
      <c r="H32" s="39" t="s">
        <v>172</v>
      </c>
      <c r="I32" s="92">
        <f>+K32-G32</f>
        <v>0</v>
      </c>
      <c r="J32" s="5"/>
      <c r="K32" s="100">
        <f>TAXREC2002!E91</f>
        <v>0</v>
      </c>
      <c r="L32" s="35" t="s">
        <v>173</v>
      </c>
    </row>
    <row r="33" spans="1:12" ht="12.75">
      <c r="A33" t="s">
        <v>157</v>
      </c>
      <c r="B33" s="10">
        <v>11</v>
      </c>
      <c r="C33" s="64"/>
      <c r="D33" s="30" t="s">
        <v>174</v>
      </c>
      <c r="E33" s="92">
        <f>+G33-C33</f>
        <v>0</v>
      </c>
      <c r="F33" s="5"/>
      <c r="G33" s="70"/>
      <c r="H33" s="39" t="s">
        <v>175</v>
      </c>
      <c r="I33" s="92">
        <f>+K33-G33</f>
        <v>0</v>
      </c>
      <c r="J33" s="5"/>
      <c r="K33" s="100">
        <f>TAXREC2002!E92</f>
        <v>0</v>
      </c>
      <c r="L33" s="35" t="s">
        <v>176</v>
      </c>
    </row>
    <row r="34" spans="1:12" ht="12.75">
      <c r="A34" s="110" t="s">
        <v>433</v>
      </c>
      <c r="B34" s="51">
        <v>12</v>
      </c>
      <c r="C34" s="64">
        <f>-REGINFO!D53</f>
        <v>-2403428.750729714</v>
      </c>
      <c r="D34" s="30" t="s">
        <v>177</v>
      </c>
      <c r="E34" s="92">
        <f>+G34-C34</f>
        <v>2403428.750729714</v>
      </c>
      <c r="F34" s="5"/>
      <c r="G34" s="70"/>
      <c r="H34" s="39" t="s">
        <v>178</v>
      </c>
      <c r="I34" s="92">
        <f>+K34-G34</f>
        <v>0</v>
      </c>
      <c r="J34" s="5"/>
      <c r="K34" s="100">
        <f>TAXREC2002!E93</f>
        <v>0</v>
      </c>
      <c r="L34" s="35" t="s">
        <v>179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180</v>
      </c>
      <c r="E36" s="92">
        <f>+G36-C36</f>
        <v>0</v>
      </c>
      <c r="F36" s="5"/>
      <c r="G36" s="70"/>
      <c r="H36" s="39" t="s">
        <v>181</v>
      </c>
      <c r="I36" s="92">
        <f>+K36-G36</f>
        <v>0</v>
      </c>
      <c r="J36" s="5"/>
      <c r="K36" s="100">
        <f>TAXREC2002!E94</f>
        <v>0</v>
      </c>
      <c r="L36" s="35" t="s">
        <v>182</v>
      </c>
    </row>
    <row r="37" spans="1:12" ht="12.75">
      <c r="A37" t="s">
        <v>357</v>
      </c>
      <c r="B37" s="10">
        <v>13</v>
      </c>
      <c r="C37" s="64"/>
      <c r="D37" s="30" t="s">
        <v>180</v>
      </c>
      <c r="E37" s="92">
        <f>+G37-C37</f>
        <v>0</v>
      </c>
      <c r="F37" s="5"/>
      <c r="G37" s="70"/>
      <c r="H37" s="39" t="s">
        <v>181</v>
      </c>
      <c r="I37" s="92">
        <f>+K37-G37</f>
        <v>0</v>
      </c>
      <c r="J37" s="5"/>
      <c r="K37" s="100">
        <f>TAXREC2002!E95</f>
        <v>0</v>
      </c>
      <c r="L37" s="35" t="s">
        <v>182</v>
      </c>
    </row>
    <row r="38" spans="1:12" ht="12.75">
      <c r="A38" t="s">
        <v>421</v>
      </c>
      <c r="B38" s="10">
        <v>13</v>
      </c>
      <c r="C38" s="64"/>
      <c r="D38" s="30" t="s">
        <v>180</v>
      </c>
      <c r="E38" s="92">
        <f>+G38-C38</f>
        <v>0</v>
      </c>
      <c r="F38" s="5"/>
      <c r="G38" s="70"/>
      <c r="H38" s="39" t="s">
        <v>181</v>
      </c>
      <c r="I38" s="92">
        <f>+K38-G38</f>
        <v>0</v>
      </c>
      <c r="J38" s="5"/>
      <c r="K38" s="100">
        <f>TAXREC2002!E133</f>
        <v>0</v>
      </c>
      <c r="L38" s="35" t="s">
        <v>182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4818346.249270285</v>
      </c>
      <c r="D40" s="42"/>
      <c r="E40" s="93">
        <f>SUM(E15:E39)</f>
        <v>-4818346.249270285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183</v>
      </c>
      <c r="E44" s="95">
        <f>+G44-C44</f>
        <v>0</v>
      </c>
      <c r="F44" s="5"/>
      <c r="G44" s="72">
        <v>0.3862</v>
      </c>
      <c r="H44" s="39" t="s">
        <v>184</v>
      </c>
      <c r="I44" s="95">
        <f>+K44-G44</f>
        <v>0</v>
      </c>
      <c r="J44" s="5"/>
      <c r="K44" s="101">
        <v>0.3862</v>
      </c>
      <c r="L44" s="35" t="s">
        <v>185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1860845.3214681838</v>
      </c>
      <c r="D47" s="42"/>
      <c r="E47" s="96">
        <f>+G47-C47</f>
        <v>-1860845.3214681838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186</v>
      </c>
      <c r="E49" s="92">
        <f>+G49-C49</f>
        <v>0</v>
      </c>
      <c r="F49" s="8"/>
      <c r="G49" s="70"/>
      <c r="H49" s="39" t="s">
        <v>187</v>
      </c>
      <c r="I49" s="92">
        <f>+K49-G49</f>
        <v>0</v>
      </c>
      <c r="J49" s="8"/>
      <c r="K49" s="74"/>
      <c r="L49" s="35" t="s">
        <v>188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1860845.3214681838</v>
      </c>
      <c r="D51" s="32"/>
      <c r="E51" s="97">
        <f>+E47-E49</f>
        <v>-1860845.3214681838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1:12" ht="12.75">
      <c r="A53" s="157" t="s">
        <v>459</v>
      </c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f>+REGINFO!D22</f>
        <v>80367575</v>
      </c>
      <c r="D59" s="30" t="s">
        <v>189</v>
      </c>
      <c r="E59" s="92">
        <f>+G59-C59</f>
        <v>-80367575</v>
      </c>
      <c r="F59" s="5"/>
      <c r="G59" s="70"/>
      <c r="H59" s="39" t="s">
        <v>190</v>
      </c>
      <c r="I59" s="92">
        <f>+K59-G59</f>
        <v>0</v>
      </c>
      <c r="J59" s="5"/>
      <c r="K59" s="100">
        <f>TAXREC2002!E228</f>
        <v>0</v>
      </c>
      <c r="L59" s="35" t="s">
        <v>191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192</v>
      </c>
      <c r="E60" s="92">
        <f>+G60-C60</f>
        <v>5000000</v>
      </c>
      <c r="F60" s="5"/>
      <c r="G60" s="70"/>
      <c r="H60" s="39" t="s">
        <v>193</v>
      </c>
      <c r="I60" s="92">
        <f>+K60-G60</f>
        <v>0</v>
      </c>
      <c r="J60" s="5"/>
      <c r="K60" s="100">
        <f>TAXREC2002!E230</f>
        <v>0</v>
      </c>
      <c r="L60" s="35" t="s">
        <v>194</v>
      </c>
    </row>
    <row r="61" spans="1:12" ht="12.75">
      <c r="A61" s="4" t="s">
        <v>121</v>
      </c>
      <c r="B61" s="51"/>
      <c r="C61" s="93">
        <f>SUM(C59:C60)</f>
        <v>75367575</v>
      </c>
      <c r="D61" s="42"/>
      <c r="E61" s="98">
        <f>SUM(E59:E60)</f>
        <v>-75367575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195</v>
      </c>
      <c r="E63" s="95">
        <f>+G63-C63</f>
        <v>0</v>
      </c>
      <c r="F63" s="5"/>
      <c r="G63" s="72">
        <v>0.003</v>
      </c>
      <c r="H63" s="39" t="s">
        <v>196</v>
      </c>
      <c r="I63" s="95">
        <f>+K63-G63</f>
        <v>0</v>
      </c>
      <c r="J63" s="5"/>
      <c r="K63" s="101">
        <v>0.003</v>
      </c>
      <c r="L63" s="35" t="s">
        <v>197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226102.725</v>
      </c>
      <c r="D65" s="62"/>
      <c r="E65" s="96">
        <f>+G65-C65</f>
        <v>-226102.725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+REGINFO!D22</f>
        <v>80367575</v>
      </c>
      <c r="D68" s="30" t="s">
        <v>198</v>
      </c>
      <c r="E68" s="92">
        <f>+G68-C68</f>
        <v>-80367575</v>
      </c>
      <c r="F68" s="8"/>
      <c r="G68" s="70"/>
      <c r="H68" s="39" t="s">
        <v>199</v>
      </c>
      <c r="I68" s="92">
        <f>+K68-G68</f>
        <v>0</v>
      </c>
      <c r="J68" s="8"/>
      <c r="K68" s="100">
        <f>TAXREC2002!E299</f>
        <v>0</v>
      </c>
      <c r="L68" s="35" t="s">
        <v>200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201</v>
      </c>
      <c r="E69" s="92">
        <f>+G69-C69</f>
        <v>10000000</v>
      </c>
      <c r="F69" s="8"/>
      <c r="G69" s="70"/>
      <c r="H69" s="39" t="s">
        <v>202</v>
      </c>
      <c r="I69" s="92">
        <f>+K69-G69</f>
        <v>0</v>
      </c>
      <c r="J69" s="8"/>
      <c r="K69" s="100">
        <f>TAXREC2002!E301</f>
        <v>0</v>
      </c>
      <c r="L69" s="35" t="s">
        <v>203</v>
      </c>
    </row>
    <row r="70" spans="1:12" ht="12.75">
      <c r="A70" s="4" t="s">
        <v>121</v>
      </c>
      <c r="B70" s="51"/>
      <c r="C70" s="93">
        <f>SUM(C68:C69)</f>
        <v>70367575</v>
      </c>
      <c r="D70" s="42"/>
      <c r="E70" s="98">
        <f>SUM(E68:E69)</f>
        <v>-70367575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204</v>
      </c>
      <c r="E72" s="95">
        <f>+G72-C72</f>
        <v>0</v>
      </c>
      <c r="F72" s="8"/>
      <c r="G72" s="101">
        <v>0.00225</v>
      </c>
      <c r="H72" s="39" t="s">
        <v>205</v>
      </c>
      <c r="I72" s="95">
        <f>+K72-G72</f>
        <v>0</v>
      </c>
      <c r="J72" s="8"/>
      <c r="K72" s="101">
        <v>0.00225</v>
      </c>
      <c r="L72" s="35" t="s">
        <v>206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158327.04374999998</v>
      </c>
      <c r="D74" s="30"/>
      <c r="E74" s="92">
        <f>+G74-C74</f>
        <v>-158327.04374999998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-53965.47799182719</v>
      </c>
      <c r="D75" s="30" t="s">
        <v>207</v>
      </c>
      <c r="E75" s="92">
        <f>+G75-C75</f>
        <v>53965.47799182719</v>
      </c>
      <c r="F75" s="8"/>
      <c r="G75" s="100">
        <f>(G40*0.0112)*-1</f>
        <v>0</v>
      </c>
      <c r="H75" s="39" t="s">
        <v>208</v>
      </c>
      <c r="I75" s="92">
        <f>+K75-G75</f>
        <v>0</v>
      </c>
      <c r="J75" s="8"/>
      <c r="K75" s="100">
        <f>(0.0112*K40)*-1</f>
        <v>0</v>
      </c>
      <c r="L75" s="35" t="s">
        <v>209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104361.5657581728</v>
      </c>
      <c r="D77" s="31"/>
      <c r="E77" s="96">
        <f>SUM(E74:E76)</f>
        <v>-104361.5657581728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C51/(1-C44+0.0112)</f>
        <v>2977352.514349094</v>
      </c>
      <c r="D82" s="30" t="s">
        <v>210</v>
      </c>
      <c r="E82" s="92">
        <f>+G82-C82</f>
        <v>-2977352.514349094</v>
      </c>
      <c r="F82" s="5"/>
      <c r="G82" s="100">
        <f>G51/(1-G44)</f>
        <v>0</v>
      </c>
      <c r="H82" s="39" t="s">
        <v>211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166978.50521307648</v>
      </c>
      <c r="D83" s="30" t="s">
        <v>212</v>
      </c>
      <c r="E83" s="92">
        <f>+G83-C83</f>
        <v>-166978.50521307648</v>
      </c>
      <c r="F83" s="5"/>
      <c r="G83" s="100">
        <f>G77/(1-(G44-0.0112))</f>
        <v>0</v>
      </c>
      <c r="H83" s="39" t="s">
        <v>213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226102.725</v>
      </c>
      <c r="D84" s="30" t="s">
        <v>214</v>
      </c>
      <c r="E84" s="92">
        <f>+G84-C84</f>
        <v>-226102.725</v>
      </c>
      <c r="F84" s="5"/>
      <c r="G84" s="100">
        <f>G65</f>
        <v>0</v>
      </c>
      <c r="H84" s="39" t="s">
        <v>215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3370433.744562171</v>
      </c>
      <c r="D87" s="41"/>
      <c r="E87" s="99">
        <f>SUM(E82:E85)</f>
        <v>-3370433.744562171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157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170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157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-2913324.59375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-2913324.59375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2913324.59375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2913324.59375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38">
      <selection activeCell="E8" sqref="E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141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324</v>
      </c>
      <c r="C2" s="10" t="s">
        <v>321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144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147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150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153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156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160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163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163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163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163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163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163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163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163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163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163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163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163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163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163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163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163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163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163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163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163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163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163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163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163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163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163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163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163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163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163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163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163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163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163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163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163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163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163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163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163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163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163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163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163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163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163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166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169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173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176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179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182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182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182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182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182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182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182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182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182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182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182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182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182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182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182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182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182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182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182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182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182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182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182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182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182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182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182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182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182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182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182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182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182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182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220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221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222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223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224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225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226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227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228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229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230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231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232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233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234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235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236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237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238</v>
      </c>
      <c r="B165" s="10"/>
      <c r="C165" s="67"/>
      <c r="D165" s="67"/>
      <c r="E165" s="67"/>
      <c r="F165" s="10"/>
    </row>
    <row r="166" spans="1:6" ht="12.75">
      <c r="A166" t="s">
        <v>239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240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241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242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322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243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244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245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246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247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248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249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250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251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252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253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254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255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256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257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258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259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260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261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262</v>
      </c>
      <c r="B200" s="10"/>
      <c r="C200" s="5"/>
      <c r="D200" s="5"/>
      <c r="E200" s="5"/>
      <c r="F200" s="10"/>
    </row>
    <row r="201" spans="1:6" ht="12.75">
      <c r="A201" t="s">
        <v>263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264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265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266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267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268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269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270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271</v>
      </c>
      <c r="B209" s="10"/>
      <c r="C209" s="67"/>
      <c r="D209" s="67"/>
      <c r="E209" s="129">
        <f t="shared" si="8"/>
        <v>0</v>
      </c>
    </row>
    <row r="210" spans="1:5" ht="12.75">
      <c r="A210" t="s">
        <v>272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273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274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323</v>
      </c>
      <c r="B216" s="10"/>
      <c r="C216" s="67"/>
      <c r="D216" s="67"/>
      <c r="E216" s="67"/>
      <c r="F216" s="10"/>
    </row>
    <row r="217" spans="1:6" ht="12.75">
      <c r="A217" t="s">
        <v>275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140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276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277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278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279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280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191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281</v>
      </c>
      <c r="B230" s="10"/>
      <c r="C230" s="67"/>
      <c r="D230" s="67"/>
      <c r="E230" s="129">
        <f>+C230+D230</f>
        <v>0</v>
      </c>
      <c r="F230" s="10" t="s">
        <v>194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282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283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197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308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284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285</v>
      </c>
      <c r="B247" s="10"/>
      <c r="C247" s="5"/>
      <c r="D247" s="5"/>
      <c r="E247" s="5"/>
      <c r="F247" s="10"/>
    </row>
    <row r="248" spans="1:6" ht="12.75">
      <c r="A248" t="s">
        <v>286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287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288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289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290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291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292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293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294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295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296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297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298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299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300</v>
      </c>
      <c r="B265" s="10"/>
      <c r="C265" s="67"/>
      <c r="D265" s="67"/>
      <c r="E265" s="67"/>
      <c r="F265" s="10"/>
    </row>
    <row r="266" spans="1:6" ht="12.75">
      <c r="A266" t="s">
        <v>301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302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303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304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305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306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307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309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310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311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312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313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314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315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316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317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318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319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200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320</v>
      </c>
      <c r="B301" s="10"/>
      <c r="C301" s="67"/>
      <c r="D301" s="67"/>
      <c r="E301" s="129">
        <f>+C301+D301</f>
        <v>0</v>
      </c>
      <c r="F301" s="10" t="s">
        <v>203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206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amos</cp:lastModifiedBy>
  <cp:lastPrinted>2011-10-18T18:19:32Z</cp:lastPrinted>
  <dcterms:created xsi:type="dcterms:W3CDTF">2001-11-07T16:15:53Z</dcterms:created>
  <dcterms:modified xsi:type="dcterms:W3CDTF">2011-10-18T18:19:52Z</dcterms:modified>
  <cp:category/>
  <cp:version/>
  <cp:contentType/>
  <cp:contentStatus/>
</cp:coreProperties>
</file>