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1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<sst xmlns="http://schemas.openxmlformats.org/spreadsheetml/2006/main" count="644" uniqueCount="458">
  <si>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</si>
  <si>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</si>
  <si>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</si>
  <si>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</si>
  <si>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</si>
  <si>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</si>
  <si>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</si>
  <si>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</si>
  <si>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</si>
  <si>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</si>
  <si>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</si>
  <si>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</si>
  <si>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</si>
  <si>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</si>
  <si>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</si>
  <si>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</si>
  <si>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</si>
  <si>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</si>
  <si>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</si>
  <si>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</si>
  <si>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</si>
  <si>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</si>
  <si>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</si>
  <si>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</si>
  <si>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</si>
  <si>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</si>
  <si>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</si>
  <si>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</si>
  <si>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</si>
  <si>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</si>
  <si>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</si>
  <si>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</si>
  <si>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</si>
  <si>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</si>
  <si>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</si>
  <si>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</si>
  <si>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</si>
  <si>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</si>
  <si>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</si>
  <si>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</si>
  <si>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</si>
  <si>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</si>
  <si>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</si>
  <si>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</si>
  <si>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</si>
  <si>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</si>
  <si>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</si>
  <si>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</si>
  <si>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</si>
  <si>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</si>
  <si>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</si>
  <si>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</si>
  <si>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</si>
  <si>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</si>
  <si>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</si>
  <si>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</si>
  <si>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</si>
  <si>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</si>
  <si>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</si>
  <si>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</si>
  <si>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</si>
  <si>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</si>
  <si>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</si>
  <si>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</si>
  <si>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</si>
  <si>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</si>
  <si>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</si>
  <si>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</si>
  <si>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</si>
  <si>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</si>
  <si>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</si>
  <si>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</si>
  <si>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</si>
  <si>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</si>
  <si>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</si>
  <si>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</si>
  <si>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</si>
  <si>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</si>
  <si>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</si>
  <si>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</si>
  <si>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</si>
  <si>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</si>
  <si>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</si>
  <si>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</si>
  <si>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</si>
  <si>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</si>
  <si>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</si>
  <si>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</si>
  <si>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</si>
  <si>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</si>
  <si>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</si>
  <si>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</si>
  <si>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</si>
  <si>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</si>
  <si>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</si>
  <si>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</si>
  <si>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</si>
  <si>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</si>
  <si>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</si>
  <si>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</si>
  <si>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</si>
  <si>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</si>
  <si>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</si>
  <si>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</si>
  <si>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</si>
  <si>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</si>
  <si>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</si>
  <si>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</si>
  <si>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</si>
  <si>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</si>
  <si>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</si>
  <si>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</si>
  <si>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</si>
  <si>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</si>
  <si>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</si>
  <si>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</si>
  <si>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</si>
  <si>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</si>
  <si>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</si>
  <si>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</si>
  <si>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</si>
  <si>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</si>
  <si>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</si>
  <si>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</si>
  <si>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</si>
  <si>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</si>
  <si>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</si>
  <si>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</si>
  <si>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</si>
  <si>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</si>
  <si>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</si>
  <si>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</si>
  <si>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</si>
  <si>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</si>
  <si>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</si>
  <si>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</si>
  <si>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</si>
  <si>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</si>
  <si>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</si>
  <si>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</si>
  <si>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</si>
  <si>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</si>
  <si>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</si>
  <si>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</si>
  <si>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</si>
  <si>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</si>
  <si>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</si>
  <si>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</si>
  <si>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</si>
  <si>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</si>
  <si>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</si>
  <si>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</si>
  <si>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</si>
  <si>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</si>
  <si>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</si>
  <si>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</si>
  <si>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</si>
  <si>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</si>
  <si>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</si>
  <si>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</si>
  <si>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</si>
  <si>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</si>
  <si>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</si>
  <si>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</si>
  <si>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</si>
  <si>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</si>
  <si>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</si>
  <si>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</si>
  <si>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</si>
  <si>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</si>
  <si>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</si>
  <si>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</si>
  <si>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</si>
  <si>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</si>
  <si>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</si>
  <si>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</si>
  <si>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</si>
  <si>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</si>
  <si>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</si>
  <si>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</si>
  <si>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</si>
  <si>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</si>
  <si>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</si>
  <si>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</si>
  <si>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</si>
  <si>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</si>
  <si>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</si>
  <si>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</si>
  <si>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</si>
  <si>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</si>
  <si>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</si>
  <si>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</si>
  <si>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</si>
  <si>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</si>
  <si>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</si>
  <si>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</si>
  <si>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</si>
  <si>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</si>
  <si>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</si>
  <si>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</si>
  <si>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</si>
  <si>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</si>
  <si>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</si>
  <si>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</si>
  <si>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</si>
  <si>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</si>
  <si>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</si>
  <si>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</si>
  <si>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</si>
  <si>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</si>
  <si>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</si>
  <si>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</si>
  <si>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</si>
  <si>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</si>
  <si>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</si>
  <si>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</si>
  <si>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</si>
  <si>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</si>
  <si>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</si>
  <si>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</si>
  <si>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</si>
  <si>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</si>
  <si>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</si>
  <si>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</si>
  <si>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</si>
  <si>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</si>
  <si>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</si>
  <si>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</si>
  <si>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</si>
  <si>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</si>
  <si>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</si>
  <si>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</si>
  <si>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</si>
  <si>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</si>
  <si>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</si>
  <si>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</si>
  <si>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</si>
  <si>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</si>
  <si>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</si>
  <si>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</si>
  <si>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</si>
  <si>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</si>
  <si>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</si>
  <si>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</si>
  <si>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</si>
  <si>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</si>
  <si>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</si>
  <si>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</si>
  <si>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</si>
  <si>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</si>
  <si>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</si>
  <si>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</si>
  <si>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</si>
  <si>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</si>
  <si>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</si>
  <si>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</si>
  <si>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</si>
  <si>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</si>
  <si>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</si>
  <si>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</si>
  <si>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</si>
  <si>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</si>
  <si>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</si>
  <si>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</si>
  <si>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</si>
  <si>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</si>
  <si>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</si>
  <si>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</si>
  <si>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</si>
  <si>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</si>
  <si>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</si>
  <si>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</si>
  <si>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</si>
  <si>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</si>
  <si>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</si>
  <si>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</si>
  <si>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</si>
  <si>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</si>
  <si>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</si>
  <si>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</si>
  <si>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</si>
  <si>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</si>
  <si>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</si>
  <si>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</si>
  <si>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</si>
  <si>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</si>
  <si>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</si>
  <si>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</si>
  <si>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</si>
  <si>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</si>
  <si>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</si>
  <si>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</si>
  <si>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</si>
  <si>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</si>
  <si>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</si>
  <si>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</si>
  <si>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</si>
  <si>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</si>
  <si>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</si>
  <si>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</si>
  <si>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</si>
  <si>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</si>
  <si>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</si>
  <si>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</si>
  <si>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</si>
  <si>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</si>
  <si>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</si>
  <si>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</si>
  <si>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</si>
  <si>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</si>
  <si>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</si>
  <si>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</si>
  <si>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</si>
  <si>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</si>
  <si>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</si>
  <si>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</si>
  <si>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</si>
  <si>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</si>
  <si>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</si>
  <si>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</si>
  <si>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</si>
  <si>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</si>
  <si>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</si>
  <si>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</si>
  <si>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</si>
  <si>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</si>
  <si>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</si>
  <si>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</si>
  <si>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</si>
  <si>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</si>
  <si>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</si>
  <si>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</si>
  <si>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</si>
  <si>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</si>
  <si>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</si>
  <si>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</si>
  <si>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</si>
  <si>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</si>
  <si>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</si>
  <si>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</si>
  <si>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</si>
  <si>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</si>
  <si>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</si>
  <si>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</si>
  <si>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</si>
  <si>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</si>
  <si>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</si>
  <si>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</si>
  <si>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</si>
  <si>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</si>
  <si>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</si>
  <si>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</si>
  <si>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</si>
  <si>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</si>
  <si>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</si>
  <si>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</si>
  <si>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</si>
  <si>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</si>
  <si>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</si>
  <si>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</si>
  <si>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</si>
  <si>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</si>
  <si>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</si>
  <si>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</si>
  <si>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</si>
  <si>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</si>
  <si>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</si>
  <si>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</si>
  <si>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</si>
  <si>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</si>
  <si>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</si>
  <si>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</si>
  <si>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</si>
  <si>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</si>
  <si>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</si>
  <si>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</si>
  <si>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</si>
  <si>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</si>
  <si>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</si>
  <si>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</si>
  <si>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</si>
  <si>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</si>
  <si>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</si>
  <si>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</si>
  <si>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</si>
  <si>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</si>
  <si>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</si>
  <si>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</si>
  <si>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</si>
  <si>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</si>
  <si>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</si>
  <si>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</si>
  <si>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</si>
  <si>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</si>
  <si>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</si>
  <si>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</si>
  <si>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</si>
  <si>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</si>
  <si>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</si>
  <si>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</si>
  <si>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</si>
  <si>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</si>
  <si>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</si>
  <si>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</si>
  <si>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</si>
  <si>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</si>
  <si>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</si>
  <si>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</si>
  <si>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</si>
  <si>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</si>
  <si>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</si>
  <si>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</si>
  <si>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</si>
  <si>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</si>
  <si>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</si>
  <si>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</si>
  <si>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</si>
  <si>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</si>
  <si>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</si>
  <si>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</si>
  <si>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</si>
  <si>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</si>
  <si>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</si>
  <si>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</si>
  <si>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</si>
  <si>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</si>
  <si>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</si>
  <si>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</si>
  <si>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</si>
  <si>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</si>
  <si>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</si>
  <si>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</si>
  <si>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</si>
  <si>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</si>
  <si>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</si>
  <si>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</si>
  <si>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</si>
  <si>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</si>
  <si>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</si>
  <si>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</si>
  <si>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</si>
  <si>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         "SIMPIL"</t>
  </si>
  <si>
    <t>SECTION 93 PILs TAX GROSS-UP  "SIMPIL"</t>
  </si>
  <si>
    <t>SECTION 93 PILs TAX GROSS-UP     "SIMPIL"</t>
  </si>
  <si>
    <t>Interest Adjustment for Tax Purposes   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</si>
  <si>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</si>
  <si>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</si>
  <si>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</si>
  <si>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</si>
  <si>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</si>
  <si>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</si>
  <si>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DR / (CR)</t>
  </si>
  <si>
    <t>Input Board-approved dollar amounts phased-in</t>
  </si>
  <si>
    <t xml:space="preserve">   </t>
  </si>
  <si>
    <t>Y</t>
  </si>
  <si>
    <t>N</t>
  </si>
  <si>
    <t>OTTAWA RIVER POWER CORPORATION</t>
  </si>
  <si>
    <r>
      <t xml:space="preserve">Utility Name:  </t>
    </r>
    <r>
      <rPr>
        <b/>
        <sz val="10"/>
        <rFont val="Arial"/>
        <family val="2"/>
      </rPr>
      <t>OTTAWA RIVER POWER CORP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</si>
</sst>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172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2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33" borderId="0" xfId="0" applyNumberFormat="1" applyFill="1" applyAlignment="1">
      <alignment vertical="top"/>
    </xf>
    <xf numFmtId="175" fontId="0" fillId="33" borderId="0" xfId="0" applyNumberFormat="1" applyFill="1" applyAlignment="1">
      <alignment vertical="top"/>
    </xf>
    <xf numFmtId="175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7" fontId="0" fillId="0" borderId="0" xfId="0" applyNumberFormat="1" applyAlignment="1">
      <alignment horizontal="center" vertical="top"/>
    </xf>
    <xf numFmtId="0" fontId="3" fillId="0" borderId="15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7">
      <selection activeCell="D40" sqref="D40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441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456</v>
      </c>
      <c r="C4" s="10"/>
      <c r="D4" s="50" t="s">
        <v>381</v>
      </c>
      <c r="E4" s="10"/>
      <c r="G4" s="10"/>
      <c r="H4" s="10"/>
    </row>
    <row r="5" spans="1:8" ht="13.5" thickBot="1">
      <c r="A5">
        <v>2002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382</v>
      </c>
      <c r="B7" s="3"/>
      <c r="C7" s="45"/>
      <c r="D7" s="3"/>
      <c r="E7" s="3"/>
      <c r="F7" s="3"/>
      <c r="G7" s="3"/>
      <c r="H7" s="3"/>
    </row>
    <row r="8" spans="1:8" ht="12.75">
      <c r="A8" s="3" t="s">
        <v>383</v>
      </c>
      <c r="B8" s="3"/>
      <c r="C8" s="117"/>
      <c r="D8" s="45"/>
      <c r="E8" s="3"/>
      <c r="F8" s="3"/>
      <c r="G8" s="3"/>
      <c r="H8" s="3"/>
    </row>
    <row r="9" spans="1:8" ht="12.75">
      <c r="A9" s="3" t="s">
        <v>384</v>
      </c>
      <c r="C9" s="45"/>
      <c r="D9" s="45"/>
      <c r="E9" s="3"/>
      <c r="F9" s="3"/>
      <c r="G9" s="3"/>
      <c r="H9" s="3"/>
    </row>
    <row r="10" spans="1:8" ht="12.75">
      <c r="A10" s="3" t="s">
        <v>385</v>
      </c>
      <c r="C10" s="45" t="s">
        <v>386</v>
      </c>
      <c r="D10" s="45" t="s">
        <v>454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387</v>
      </c>
      <c r="C12" s="45"/>
      <c r="D12" s="45"/>
      <c r="E12" s="3"/>
      <c r="F12" s="3"/>
      <c r="G12" s="3"/>
    </row>
    <row r="13" spans="1:4" ht="12.75">
      <c r="A13" s="3" t="s">
        <v>388</v>
      </c>
      <c r="C13" s="10" t="s">
        <v>386</v>
      </c>
      <c r="D13" s="10" t="s">
        <v>455</v>
      </c>
    </row>
    <row r="14" spans="1:4" ht="12.75">
      <c r="A14" s="3"/>
      <c r="C14" s="10"/>
      <c r="D14" s="10"/>
    </row>
    <row r="15" spans="1:4" ht="12.75">
      <c r="A15" s="4" t="s">
        <v>389</v>
      </c>
      <c r="C15" s="10" t="s">
        <v>390</v>
      </c>
      <c r="D15" s="157">
        <v>438992</v>
      </c>
    </row>
    <row r="16" spans="1:3" ht="12.75">
      <c r="A16" s="3"/>
      <c r="C16" s="10"/>
    </row>
    <row r="17" spans="1:3" ht="12.75">
      <c r="A17" s="118" t="s">
        <v>391</v>
      </c>
      <c r="C17" s="10"/>
    </row>
    <row r="18" spans="1:3" ht="12.75">
      <c r="A18" s="119" t="s">
        <v>392</v>
      </c>
      <c r="C18" s="10"/>
    </row>
    <row r="19" spans="1:3" ht="12.75">
      <c r="A19" s="119" t="s">
        <v>393</v>
      </c>
      <c r="C19" s="120"/>
    </row>
    <row r="20" ht="12.75">
      <c r="A20" s="121" t="s">
        <v>394</v>
      </c>
    </row>
    <row r="21" ht="12.75">
      <c r="A21" s="115"/>
    </row>
    <row r="22" spans="1:8" ht="12.75">
      <c r="A22" t="s">
        <v>395</v>
      </c>
      <c r="D22" s="5">
        <v>11031329</v>
      </c>
      <c r="H22" s="5"/>
    </row>
    <row r="24" spans="1:8" ht="12.75">
      <c r="A24" t="s">
        <v>396</v>
      </c>
      <c r="D24" s="122">
        <v>0.5</v>
      </c>
      <c r="H24" s="122"/>
    </row>
    <row r="25" ht="12.75">
      <c r="H25" s="114"/>
    </row>
    <row r="26" spans="1:10" ht="12.75">
      <c r="A26" t="s">
        <v>397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398</v>
      </c>
      <c r="D28" s="122">
        <v>0.0988</v>
      </c>
      <c r="H28" s="126"/>
    </row>
    <row r="29" ht="12.75">
      <c r="H29" s="114"/>
    </row>
    <row r="30" spans="1:8" ht="12.75">
      <c r="A30" t="s">
        <v>399</v>
      </c>
      <c r="D30" s="122">
        <v>0.0725</v>
      </c>
      <c r="H30" s="126"/>
    </row>
    <row r="31" ht="12.75">
      <c r="H31" s="114"/>
    </row>
    <row r="32" spans="1:8" ht="12.75">
      <c r="A32" t="s">
        <v>400</v>
      </c>
      <c r="D32" s="124">
        <f>D22*((D24*D28)+(D26*D30))</f>
        <v>944833.32885</v>
      </c>
      <c r="H32" s="125"/>
    </row>
    <row r="33" spans="4:8" ht="12.75">
      <c r="D33" s="67"/>
      <c r="H33" s="125"/>
    </row>
    <row r="34" spans="1:11" ht="12.75">
      <c r="A34" t="s">
        <v>401</v>
      </c>
      <c r="D34" s="67">
        <v>54016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402</v>
      </c>
      <c r="D36" s="124">
        <f>D32-D34</f>
        <v>890817.32885</v>
      </c>
      <c r="H36" s="125"/>
      <c r="J36" s="5"/>
      <c r="K36" s="5"/>
    </row>
    <row r="37" spans="1:11" ht="12.75">
      <c r="A37" t="s">
        <v>452</v>
      </c>
      <c r="D37" s="125"/>
      <c r="H37" s="125"/>
      <c r="J37" s="5"/>
      <c r="K37" s="5"/>
    </row>
    <row r="38" spans="1:11" ht="12.75">
      <c r="A38" t="s">
        <v>453</v>
      </c>
      <c r="D38" s="125"/>
      <c r="H38" s="125"/>
      <c r="J38" s="5"/>
      <c r="K38" s="5"/>
    </row>
    <row r="39" spans="1:11" ht="12.75">
      <c r="A39" t="s">
        <v>403</v>
      </c>
      <c r="D39" s="125">
        <v>0</v>
      </c>
      <c r="F39" s="67"/>
      <c r="H39" s="125"/>
      <c r="J39" s="5"/>
      <c r="K39" s="5"/>
    </row>
    <row r="40" spans="1:11" ht="12.75">
      <c r="A40" t="s">
        <v>404</v>
      </c>
      <c r="D40" s="125">
        <v>593878</v>
      </c>
      <c r="F40" s="67"/>
      <c r="H40" s="125"/>
      <c r="J40" s="5"/>
      <c r="K40" s="5"/>
    </row>
    <row r="41" spans="1:11" ht="12.75">
      <c r="A41" t="s">
        <v>405</v>
      </c>
      <c r="D41" s="125">
        <v>296939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5515664.5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544947.6526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5515664.5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399885.67624999996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22861.41272621132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274210.82895504957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399885.67624999996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3" sqref="C33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442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457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">
        <v>115</v>
      </c>
      <c r="B8" s="3"/>
      <c r="C8" s="158">
        <v>2002</v>
      </c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v>647894</v>
      </c>
      <c r="D15" s="28" t="s">
        <v>143</v>
      </c>
      <c r="E15" s="92">
        <f>+G15+C15</f>
        <v>647894</v>
      </c>
      <c r="F15" s="10"/>
      <c r="G15" s="70"/>
      <c r="H15" s="35" t="s">
        <v>144</v>
      </c>
      <c r="I15" s="92">
        <f>+K15-G15</f>
        <v>0</v>
      </c>
      <c r="K15" s="100">
        <f>TAXREC!E26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770745</v>
      </c>
      <c r="D20" s="30" t="s">
        <v>146</v>
      </c>
      <c r="E20" s="92">
        <f>+G20+C20</f>
        <v>770745</v>
      </c>
      <c r="F20" s="5"/>
      <c r="G20" s="70"/>
      <c r="H20" s="39" t="s">
        <v>147</v>
      </c>
      <c r="I20" s="92">
        <f aca="true" t="shared" si="0" ref="I20:I28">+K20-G20</f>
        <v>0</v>
      </c>
      <c r="J20" s="5"/>
      <c r="K20" s="100">
        <f>TAXREC!E29</f>
        <v>0</v>
      </c>
      <c r="L20" s="35" t="s">
        <v>148</v>
      </c>
    </row>
    <row r="21" spans="1:12" ht="12.75">
      <c r="A21" t="s">
        <v>86</v>
      </c>
      <c r="B21" s="10">
        <v>3</v>
      </c>
      <c r="C21" s="64">
        <v>0</v>
      </c>
      <c r="D21" s="30" t="s">
        <v>149</v>
      </c>
      <c r="E21" s="92">
        <f aca="true" t="shared" si="1" ref="E21:E28">+G21-C21</f>
        <v>0</v>
      </c>
      <c r="F21" s="5"/>
      <c r="G21" s="70"/>
      <c r="H21" s="39" t="s">
        <v>150</v>
      </c>
      <c r="I21" s="92">
        <f t="shared" si="0"/>
        <v>0</v>
      </c>
      <c r="J21" s="5"/>
      <c r="K21" s="100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>
        <v>0</v>
      </c>
      <c r="D22" s="23" t="s">
        <v>152</v>
      </c>
      <c r="E22" s="92">
        <f t="shared" si="1"/>
        <v>0</v>
      </c>
      <c r="F22" s="5"/>
      <c r="G22" s="70"/>
      <c r="H22" s="39" t="s">
        <v>153</v>
      </c>
      <c r="I22" s="92">
        <f t="shared" si="0"/>
        <v>0</v>
      </c>
      <c r="J22" s="5"/>
      <c r="K22" s="100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>
        <v>0</v>
      </c>
      <c r="D23" s="30" t="s">
        <v>155</v>
      </c>
      <c r="E23" s="92">
        <f t="shared" si="1"/>
        <v>0</v>
      </c>
      <c r="F23" s="5"/>
      <c r="G23" s="70"/>
      <c r="H23" s="39" t="s">
        <v>156</v>
      </c>
      <c r="I23" s="92">
        <f t="shared" si="0"/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>
        <v>44478</v>
      </c>
      <c r="D24" s="30" t="s">
        <v>159</v>
      </c>
      <c r="E24" s="92">
        <f t="shared" si="1"/>
        <v>-44478</v>
      </c>
      <c r="F24" s="5"/>
      <c r="G24" s="70"/>
      <c r="H24" s="39" t="s">
        <v>160</v>
      </c>
      <c r="I24" s="92">
        <f t="shared" si="0"/>
        <v>0</v>
      </c>
      <c r="J24" s="5"/>
      <c r="K24" s="100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 t="shared" si="1"/>
        <v>0</v>
      </c>
      <c r="F26" s="5"/>
      <c r="G26" s="70"/>
      <c r="H26" s="39" t="s">
        <v>163</v>
      </c>
      <c r="I26" s="92">
        <f t="shared" si="0"/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 t="shared" si="1"/>
        <v>0</v>
      </c>
      <c r="F27" s="5"/>
      <c r="G27" s="70"/>
      <c r="H27" s="39" t="s">
        <v>163</v>
      </c>
      <c r="I27" s="92">
        <f t="shared" si="0"/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422</v>
      </c>
      <c r="B28" s="10">
        <v>7</v>
      </c>
      <c r="C28" s="64"/>
      <c r="D28" s="30" t="s">
        <v>162</v>
      </c>
      <c r="E28" s="92">
        <f t="shared" si="1"/>
        <v>0</v>
      </c>
      <c r="F28" s="5"/>
      <c r="G28" s="70"/>
      <c r="H28" s="39" t="s">
        <v>163</v>
      </c>
      <c r="I28" s="92">
        <f t="shared" si="0"/>
        <v>0</v>
      </c>
      <c r="J28" s="5"/>
      <c r="K28" s="100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>
        <v>-717079</v>
      </c>
      <c r="D30" s="30" t="s">
        <v>165</v>
      </c>
      <c r="E30" s="92">
        <v>-787494</v>
      </c>
      <c r="F30" s="5"/>
      <c r="G30" s="70"/>
      <c r="H30" s="39" t="s">
        <v>166</v>
      </c>
      <c r="I30" s="92">
        <f aca="true" t="shared" si="2" ref="I30:I38">+K30-G30</f>
        <v>0</v>
      </c>
      <c r="J30" s="5"/>
      <c r="K30" s="100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aca="true" t="shared" si="3" ref="E31:E38">+G31-C31</f>
        <v>0</v>
      </c>
      <c r="F31" s="5"/>
      <c r="G31" s="70"/>
      <c r="H31" s="39" t="s">
        <v>169</v>
      </c>
      <c r="I31" s="92">
        <f t="shared" si="2"/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 t="shared" si="3"/>
        <v>0</v>
      </c>
      <c r="F32" s="5"/>
      <c r="G32" s="70"/>
      <c r="H32" s="39" t="s">
        <v>173</v>
      </c>
      <c r="I32" s="92">
        <f t="shared" si="2"/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>
        <v>-12500</v>
      </c>
      <c r="D33" s="30" t="s">
        <v>175</v>
      </c>
      <c r="E33" s="92">
        <f t="shared" si="3"/>
        <v>12500</v>
      </c>
      <c r="F33" s="5"/>
      <c r="G33" s="70"/>
      <c r="H33" s="39" t="s">
        <v>176</v>
      </c>
      <c r="I33" s="92">
        <f t="shared" si="2"/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433</v>
      </c>
      <c r="B34" s="51">
        <v>12</v>
      </c>
      <c r="C34" s="64">
        <v>-274211</v>
      </c>
      <c r="D34" s="30" t="s">
        <v>178</v>
      </c>
      <c r="E34" s="92">
        <f>+G34+C34</f>
        <v>-274211</v>
      </c>
      <c r="F34" s="5"/>
      <c r="G34" s="70"/>
      <c r="H34" s="39" t="s">
        <v>179</v>
      </c>
      <c r="I34" s="92">
        <f t="shared" si="2"/>
        <v>0</v>
      </c>
      <c r="J34" s="5"/>
      <c r="K34" s="100">
        <f>TAXREC!E93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 t="shared" si="3"/>
        <v>0</v>
      </c>
      <c r="F36" s="5"/>
      <c r="G36" s="70"/>
      <c r="H36" s="39" t="s">
        <v>182</v>
      </c>
      <c r="I36" s="92">
        <f t="shared" si="2"/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 t="shared" si="3"/>
        <v>0</v>
      </c>
      <c r="F37" s="5"/>
      <c r="G37" s="70"/>
      <c r="H37" s="39" t="s">
        <v>182</v>
      </c>
      <c r="I37" s="92">
        <f t="shared" si="2"/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421</v>
      </c>
      <c r="B38" s="10">
        <v>13</v>
      </c>
      <c r="C38" s="64"/>
      <c r="D38" s="30" t="s">
        <v>181</v>
      </c>
      <c r="E38" s="92">
        <f t="shared" si="3"/>
        <v>0</v>
      </c>
      <c r="F38" s="5"/>
      <c r="G38" s="70"/>
      <c r="H38" s="39" t="s">
        <v>182</v>
      </c>
      <c r="I38" s="92">
        <f t="shared" si="2"/>
        <v>0</v>
      </c>
      <c r="J38" s="5"/>
      <c r="K38" s="100">
        <f>TAXREC!E133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459327</v>
      </c>
      <c r="D40" s="42"/>
      <c r="E40" s="93">
        <f>SUM(E15:E39)</f>
        <v>324956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0.3412</v>
      </c>
      <c r="D44" s="30" t="s">
        <v>184</v>
      </c>
      <c r="E44" s="95">
        <f>+G44-C44</f>
        <v>0.044999999999999984</v>
      </c>
      <c r="F44" s="5"/>
      <c r="G44" s="72">
        <v>0.3862</v>
      </c>
      <c r="H44" s="39" t="s">
        <v>185</v>
      </c>
      <c r="I44" s="95">
        <f>+K44-G44</f>
        <v>0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156722.3724</v>
      </c>
      <c r="D47" s="42"/>
      <c r="E47" s="96">
        <f>+G47-C47</f>
        <v>-156722.3724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156722.3724</v>
      </c>
      <c r="D51" s="32"/>
      <c r="E51" s="97">
        <f>+E47-E49</f>
        <v>-156722.3724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v>11031329</v>
      </c>
      <c r="D59" s="30" t="s">
        <v>190</v>
      </c>
      <c r="E59" s="92">
        <f>+G59-C59</f>
        <v>-11031329</v>
      </c>
      <c r="F59" s="5"/>
      <c r="G59" s="70"/>
      <c r="H59" s="39" t="s">
        <v>191</v>
      </c>
      <c r="I59" s="92">
        <f>+K59-G59</f>
        <v>0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>
        <v>-5000000</v>
      </c>
      <c r="D60" s="30" t="s">
        <v>193</v>
      </c>
      <c r="E60" s="92">
        <f>+G60-C60</f>
        <v>5000000</v>
      </c>
      <c r="F60" s="5"/>
      <c r="G60" s="70"/>
      <c r="H60" s="39" t="s">
        <v>194</v>
      </c>
      <c r="I60" s="92">
        <f>+K60-G60</f>
        <v>0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6031329</v>
      </c>
      <c r="D61" s="42"/>
      <c r="E61" s="98">
        <f>SUM(E59:E60)</f>
        <v>-6031329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0</v>
      </c>
      <c r="F63" s="5"/>
      <c r="G63" s="72">
        <v>0.003</v>
      </c>
      <c r="H63" s="39" t="s">
        <v>197</v>
      </c>
      <c r="I63" s="95">
        <f>+K63-G63</f>
        <v>0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18093.987</v>
      </c>
      <c r="D65" s="62"/>
      <c r="E65" s="96">
        <f>+G65-C65</f>
        <v>-18093.987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v>11031329</v>
      </c>
      <c r="D68" s="30" t="s">
        <v>199</v>
      </c>
      <c r="E68" s="92">
        <f>+G68-C68</f>
        <v>-11031329</v>
      </c>
      <c r="F68" s="8"/>
      <c r="G68" s="70"/>
      <c r="H68" s="39" t="s">
        <v>200</v>
      </c>
      <c r="I68" s="92">
        <f>+K68-G68</f>
        <v>0</v>
      </c>
      <c r="J68" s="8"/>
      <c r="K68" s="100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>
        <v>-10000000</v>
      </c>
      <c r="D69" s="30" t="s">
        <v>202</v>
      </c>
      <c r="E69" s="92">
        <f>+G69-C69</f>
        <v>10000000</v>
      </c>
      <c r="F69" s="8"/>
      <c r="G69" s="70"/>
      <c r="H69" s="39" t="s">
        <v>203</v>
      </c>
      <c r="I69" s="92">
        <f>+K69-G69</f>
        <v>0</v>
      </c>
      <c r="J69" s="8"/>
      <c r="K69" s="100">
        <f>TAXREC!E301</f>
        <v>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1031329</v>
      </c>
      <c r="D70" s="42"/>
      <c r="E70" s="98">
        <f>SUM(E68:E69)</f>
        <v>-1031329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0</v>
      </c>
      <c r="F72" s="8"/>
      <c r="G72" s="101">
        <v>0.00225</v>
      </c>
      <c r="H72" s="39" t="s">
        <v>206</v>
      </c>
      <c r="I72" s="95">
        <f>+K72-G72</f>
        <v>0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2320.49025</v>
      </c>
      <c r="D74" s="30"/>
      <c r="E74" s="92">
        <f>+G74-C74</f>
        <v>-2320.49025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-5144.4624</v>
      </c>
      <c r="D75" s="30" t="s">
        <v>208</v>
      </c>
      <c r="E75" s="92">
        <f>+G75-C75</f>
        <v>5144.4624</v>
      </c>
      <c r="F75" s="8"/>
      <c r="G75" s="100">
        <f>(G40*0.0112)*-1</f>
        <v>0</v>
      </c>
      <c r="H75" s="39" t="s">
        <v>209</v>
      </c>
      <c r="I75" s="92">
        <f>+K75-G75</f>
        <v>0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6">
        <v>0</v>
      </c>
      <c r="D77" s="31"/>
      <c r="E77" s="96">
        <f>SUM(E74:E76)</f>
        <v>2823.9721500000005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C51/(1-(C44))</f>
        <v>237890.66848816027</v>
      </c>
      <c r="D82" s="30" t="s">
        <v>211</v>
      </c>
      <c r="E82" s="92">
        <f>+G82-C82</f>
        <v>-237890.66848816027</v>
      </c>
      <c r="F82" s="5"/>
      <c r="G82" s="100">
        <f>G51/(1-G44)</f>
        <v>0</v>
      </c>
      <c r="H82" s="39" t="s">
        <v>212</v>
      </c>
      <c r="I82" s="92">
        <f>+K82-G82</f>
        <v>0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0</v>
      </c>
      <c r="D83" s="30" t="s">
        <v>213</v>
      </c>
      <c r="E83" s="92">
        <f>+G83-C83</f>
        <v>0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18093.987</v>
      </c>
      <c r="D84" s="30" t="s">
        <v>215</v>
      </c>
      <c r="E84" s="92">
        <f>+G84-C84</f>
        <v>-18093.987</v>
      </c>
      <c r="F84" s="5"/>
      <c r="G84" s="100">
        <f>G65</f>
        <v>0</v>
      </c>
      <c r="H84" s="39" t="s">
        <v>216</v>
      </c>
      <c r="I84" s="92">
        <f>+K84-G84</f>
        <v>0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255984.65548816026</v>
      </c>
      <c r="D87" s="41"/>
      <c r="E87" s="99">
        <f>SUM(E82:E85)</f>
        <v>-255984.65548816026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451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427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-399885.67624999996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-399885.67624999996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399885.67624999996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399885.67624999996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443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2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/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418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Martin Benum</cp:lastModifiedBy>
  <cp:lastPrinted>2005-08-04T19:45:11Z</cp:lastPrinted>
  <dcterms:created xsi:type="dcterms:W3CDTF">2001-11-07T16:15:53Z</dcterms:created>
  <dcterms:modified xsi:type="dcterms:W3CDTF">2011-10-27T18:57:14Z</dcterms:modified>
  <cp:category/>
  <cp:version/>
  <cp:contentType/>
  <cp:contentStatus/>
</cp:coreProperties>
</file>