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tabRatio="854" activeTab="0"/>
  </bookViews>
  <sheets>
    <sheet name="A1 LDC Information" sheetId="1" r:id="rId1"/>
    <sheet name="B1 Continuity Schedule 2005" sheetId="2" r:id="rId2"/>
    <sheet name="B2 Continuity Schedule 2006" sheetId="3" r:id="rId3"/>
    <sheet name="B3 Continuity Schedule 2007" sheetId="4" r:id="rId4"/>
    <sheet name="B4 Continuity Schedule 2008" sheetId="5" r:id="rId5"/>
    <sheet name="B5 Continuity Schedule 2009" sheetId="6" r:id="rId6"/>
    <sheet name="B6 Continuity Schedule 2010" sheetId="7" r:id="rId7"/>
    <sheet name="B7 Continuity Schedule 2011" sheetId="8" r:id="rId8"/>
  </sheets>
  <definedNames>
    <definedName name="_xlnm.Print_Area" localSheetId="0">'A1 LDC Information'!$C$1:$K$23</definedName>
    <definedName name="_xlnm.Print_Area" localSheetId="1">'B1 Continuity Schedule 2005'!$A$1:$L$15</definedName>
    <definedName name="_xlnm.Print_Area" localSheetId="2">'B2 Continuity Schedule 2006'!$A$1:$L$15</definedName>
    <definedName name="_xlnm.Print_Area" localSheetId="3">'B3 Continuity Schedule 2007'!$A$1:$L$15</definedName>
    <definedName name="_xlnm.Print_Area" localSheetId="4">'B4 Continuity Schedule 2008'!$A$1:$L$15</definedName>
    <definedName name="_xlnm.Print_Area" localSheetId="5">'B5 Continuity Schedule 2009'!$A$1:$L$15</definedName>
    <definedName name="_xlnm.Print_Area" localSheetId="6">'B6 Continuity Schedule 2010'!$A$1:$L$15</definedName>
    <definedName name="_xlnm.Print_Area" localSheetId="7">'B7 Continuity Schedule 2011'!$A$1:$K$15</definedName>
    <definedName name="_xlnm.Print_Titles" localSheetId="1">'B1 Continuity Schedule 2005'!$A:$B,'B1 Continuity Schedule 2005'!$1:$7</definedName>
    <definedName name="_xlnm.Print_Titles" localSheetId="2">'B2 Continuity Schedule 2006'!$A:$B,'B2 Continuity Schedule 2006'!$1:$7</definedName>
    <definedName name="_xlnm.Print_Titles" localSheetId="3">'B3 Continuity Schedule 2007'!$A:$B,'B3 Continuity Schedule 2007'!$1:$7</definedName>
    <definedName name="_xlnm.Print_Titles" localSheetId="4">'B4 Continuity Schedule 2008'!$A:$B,'B4 Continuity Schedule 2008'!$1:$7</definedName>
    <definedName name="_xlnm.Print_Titles" localSheetId="5">'B5 Continuity Schedule 2009'!$A:$B,'B5 Continuity Schedule 2009'!$1:$7</definedName>
    <definedName name="_xlnm.Print_Titles" localSheetId="6">'B6 Continuity Schedule 2010'!$A:$B,'B6 Continuity Schedule 2010'!$1:$7</definedName>
    <definedName name="_xlnm.Print_Titles" localSheetId="7">'B7 Continuity Schedule 2011'!$A:$B,'B7 Continuity Schedule 2011'!$1:$7</definedName>
  </definedNames>
  <calcPr fullCalcOnLoad="1"/>
</workbook>
</file>

<file path=xl/sharedStrings.xml><?xml version="1.0" encoding="utf-8"?>
<sst xmlns="http://schemas.openxmlformats.org/spreadsheetml/2006/main" count="158" uniqueCount="83">
  <si>
    <t>Projected Interest on Dec-31-10 Balances</t>
  </si>
  <si>
    <t>2.1.7 RRR</t>
  </si>
  <si>
    <t>Account Descriptions</t>
  </si>
  <si>
    <t>Account Number</t>
  </si>
  <si>
    <t>Opening Principal Amounts as of Jan-1-05</t>
  </si>
  <si>
    <t>Board-Approved Disposition during 2005</t>
  </si>
  <si>
    <t>Closing Principal Balance as of Dec-31-05</t>
  </si>
  <si>
    <t>Opening Interest Amounts as of Jan-1-05</t>
  </si>
  <si>
    <t>Interest Jan-1 to Dec-31-05</t>
  </si>
  <si>
    <t>Closing Interest Amounts as of Dec-31-05</t>
  </si>
  <si>
    <t xml:space="preserve">Opening Principal Amounts as of Jan-1-06 </t>
  </si>
  <si>
    <t>Closing Principal Balance as of Dec-31-06</t>
  </si>
  <si>
    <t>Opening Interest Amounts as of Jan-1-06</t>
  </si>
  <si>
    <t>Interest Jan-1 to Dec-31-06</t>
  </si>
  <si>
    <t>Closing Interest Amounts as of Dec-31-06</t>
  </si>
  <si>
    <t xml:space="preserve">Opening Principal Amounts as of Jan-1-07 </t>
  </si>
  <si>
    <t>Board-Approved Disposition during 2007</t>
  </si>
  <si>
    <t>Closing Principal Balance as of Dec-31-07</t>
  </si>
  <si>
    <t>Opening Interest Amounts as of Jan-1-07</t>
  </si>
  <si>
    <t>Interest Jan-1 to Dec-31-07</t>
  </si>
  <si>
    <t>Closing Interest Amounts as of Dec-31-07</t>
  </si>
  <si>
    <t xml:space="preserve">Opening Principal Amounts as of Jan-1-08 </t>
  </si>
  <si>
    <t>Board-Approved Disposition during 2008</t>
  </si>
  <si>
    <t>Closing Principal Balance as of Dec-31-08</t>
  </si>
  <si>
    <t>Opening Interest Amounts as of Jan-1-08</t>
  </si>
  <si>
    <t>Interest Jan-1 to Dec-31-08</t>
  </si>
  <si>
    <t>Closing Interest Amounts as of Dec-31-08</t>
  </si>
  <si>
    <t>Opening Principal Amounts as of Jan-1-09</t>
  </si>
  <si>
    <t>Board-Approved Disposition during 2009</t>
  </si>
  <si>
    <t>Closing Principal Balance as of Dec-31-09</t>
  </si>
  <si>
    <t>Opening Interest Amounts as of Jan-1-09</t>
  </si>
  <si>
    <t>Interest Jan-1 to Dec-31-09</t>
  </si>
  <si>
    <t>Closing Interest Amounts as of Dec-31-09</t>
  </si>
  <si>
    <t>Opening Principal Amounts as of Jan-1-10</t>
  </si>
  <si>
    <t>Board-Approved Disposition during 2010</t>
  </si>
  <si>
    <t>Closing Principal Balance as of Dec-31-10</t>
  </si>
  <si>
    <t>Opening Interest Amounts as of Jan-1-10</t>
  </si>
  <si>
    <t>Interest Jan-1 to Dec-31-10</t>
  </si>
  <si>
    <t>Closing Interest Amounts as of Dec-31-10</t>
  </si>
  <si>
    <t>Principal Disposition during 2011 - instructed by Board</t>
  </si>
  <si>
    <t>Interest Disposition during 2011 - instructed by Board</t>
  </si>
  <si>
    <t>Closing Principal Balances as of Dec 31-10 Adjusted for Dispositions during 2011</t>
  </si>
  <si>
    <t>Closing Interest Balances as of Dec 31-10 Adjusted during 2011 Disposition</t>
  </si>
  <si>
    <t>Total Claim</t>
  </si>
  <si>
    <t>Claim before Forecasted Transactions</t>
  </si>
  <si>
    <r>
      <t xml:space="preserve">Transactions Debit / (Credit) during 2005 excluding interest and adjustments </t>
    </r>
    <r>
      <rPr>
        <b/>
        <vertAlign val="superscript"/>
        <sz val="12"/>
        <rFont val="Arial"/>
        <family val="2"/>
      </rPr>
      <t>5</t>
    </r>
  </si>
  <si>
    <r>
      <t xml:space="preserve">Variance                           RRR vs. 2010 Balance                        </t>
    </r>
    <r>
      <rPr>
        <b/>
        <i/>
        <sz val="12"/>
        <rFont val="Arial"/>
        <family val="2"/>
      </rPr>
      <t>(Principal + Interest)</t>
    </r>
  </si>
  <si>
    <t>Name of LDC:</t>
  </si>
  <si>
    <t xml:space="preserve">Orillia Power Distribution Corporation  </t>
  </si>
  <si>
    <t xml:space="preserve">File Number: </t>
  </si>
  <si>
    <t xml:space="preserve">Effective Date:            </t>
  </si>
  <si>
    <t>Version : 1.0</t>
  </si>
  <si>
    <t>EB-2011-0191</t>
  </si>
  <si>
    <t xml:space="preserve">Adjustments during 2005 - other </t>
  </si>
  <si>
    <t xml:space="preserve">Board-Approved Disposition during 2006 </t>
  </si>
  <si>
    <t>Adjustments during 2006 - other</t>
  </si>
  <si>
    <t>Transactions Debit / (Credit) during 2006 excluding interest and adjustments</t>
  </si>
  <si>
    <t xml:space="preserve">Board-Approved Disposition during 2006  </t>
  </si>
  <si>
    <t xml:space="preserve">Adjustments during 2006 - other </t>
  </si>
  <si>
    <t>Transactions Debit / (Credit) during 2007 excluding interest and adjustments</t>
  </si>
  <si>
    <t xml:space="preserve">Adjustments during 2007 - other </t>
  </si>
  <si>
    <t xml:space="preserve">Transactions Debit / (Credit) during 2008 excluding interest and adjustments </t>
  </si>
  <si>
    <t xml:space="preserve">Adjustments during 2008 - other </t>
  </si>
  <si>
    <t xml:space="preserve">Transactions Debit / (Credit) during 2009 excluding interest and adjustments </t>
  </si>
  <si>
    <t xml:space="preserve">Adjustments during 2009 - other </t>
  </si>
  <si>
    <t xml:space="preserve">Transactions Debit / (Credit) during 2010 excluding interest and adjustments </t>
  </si>
  <si>
    <r>
      <t xml:space="preserve">Other 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Adjustments during 2010 </t>
    </r>
  </si>
  <si>
    <t xml:space="preserve">Adjustments during 2010 - other </t>
  </si>
  <si>
    <t>Projected Interest from Jan 1, 2011 to December 31, 2011 on Dec 31 -10 balance adjusted for disposition during 2011</t>
  </si>
  <si>
    <t xml:space="preserve">Projected Interest from January 1, 2012 to April 30, 2012 on Dec 31 -10 balance adjusted for disposition during 2011 </t>
  </si>
  <si>
    <t xml:space="preserve">As of Dec 31-10 </t>
  </si>
  <si>
    <t>RSVA POWER SUB-ACCOUNT 1588 GLOBAL ADJUSTMENT CONTINUITY SCHEDULE</t>
  </si>
  <si>
    <t>RSVA_Power - Sub-Account  Global Adjustment</t>
  </si>
  <si>
    <t>LDC Information</t>
  </si>
  <si>
    <t>Applicant Name</t>
  </si>
  <si>
    <t>Orillia Power Distribution Corporation</t>
  </si>
  <si>
    <t>OEB Application Number</t>
  </si>
  <si>
    <t>LDC Licence Number</t>
  </si>
  <si>
    <t>ED-2002-0530</t>
  </si>
  <si>
    <t>Application Type</t>
  </si>
  <si>
    <t>IRM3</t>
  </si>
  <si>
    <t>Continuity Schedule</t>
  </si>
  <si>
    <t>RSVA Power Sub-Account 1588 Global Adjustment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</si>
</sst>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* #,##0.0_);_(* \(#,##0.0\);_(* &quot;-&quot;??_);_(@_)"/>
    <numFmt numFmtId="166" formatCode="_(* #,##0_);_(* \(#,##0\);_(* &quot;-&quot;??_);_(@_)"/>
    <numFmt numFmtId="167" formatCode="&quot;£ &quot;#,##0.00;[Red]\-&quot;£ &quot;#,##0.00"/>
    <numFmt numFmtId="168" formatCode="#,##0.0"/>
    <numFmt numFmtId="169" formatCode="##\-#"/>
    <numFmt numFmtId="170" formatCode="mm/dd/yyyy"/>
    <numFmt numFmtId="171" formatCode="0\-0"/>
    <numFmt numFmtId="172" formatCode="_-&quot;$&quot;* #,##0_-;\-&quot;$&quot;* #,##0_-;_-&quot;$&quot;* &quot;-&quot;??_-;_-@_-"/>
    <numFmt numFmtId="173" formatCode="[$-409]mmmm\ d\,\ yyyy;@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Book Antiqua"/>
      <family val="1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4"/>
      <name val="Arial Black"/>
      <family val="2"/>
    </font>
    <font>
      <sz val="16"/>
      <name val="Arial Black"/>
      <family val="2"/>
    </font>
    <font>
      <b/>
      <sz val="20"/>
      <name val="Arial"/>
      <family val="2"/>
    </font>
    <font>
      <b/>
      <sz val="12"/>
      <color indexed="10"/>
      <name val="Arial"/>
      <family val="2"/>
    </font>
    <font>
      <sz val="12"/>
      <color indexed="18"/>
      <name val="Cooper Black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 Black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/>
      <right style="medium"/>
      <top/>
      <bottom style="medium"/>
    </border>
    <border>
      <left style="medium">
        <color indexed="9"/>
      </left>
      <right style="medium"/>
      <top style="medium">
        <color indexed="9"/>
      </top>
      <bottom style="medium"/>
    </border>
    <border>
      <left/>
      <right style="medium">
        <color indexed="9"/>
      </right>
      <top style="medium">
        <color indexed="9"/>
      </top>
      <bottom style="medium"/>
    </border>
    <border>
      <left style="medium"/>
      <right style="medium"/>
      <top style="medium">
        <color indexed="9"/>
      </top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168" fontId="2" fillId="0" borderId="0">
      <alignment/>
      <protection/>
    </xf>
    <xf numFmtId="170" fontId="2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52" fillId="24" borderId="0" applyNumberFormat="0" applyBorder="0" applyAlignment="0" applyProtection="0"/>
    <xf numFmtId="0" fontId="5" fillId="25" borderId="0" applyNumberFormat="0" applyBorder="0" applyAlignment="0" applyProtection="0"/>
    <xf numFmtId="0" fontId="52" fillId="26" borderId="0" applyNumberFormat="0" applyBorder="0" applyAlignment="0" applyProtection="0"/>
    <xf numFmtId="0" fontId="5" fillId="17" borderId="0" applyNumberFormat="0" applyBorder="0" applyAlignment="0" applyProtection="0"/>
    <xf numFmtId="0" fontId="52" fillId="27" borderId="0" applyNumberFormat="0" applyBorder="0" applyAlignment="0" applyProtection="0"/>
    <xf numFmtId="0" fontId="5" fillId="19" borderId="0" applyNumberFormat="0" applyBorder="0" applyAlignment="0" applyProtection="0"/>
    <xf numFmtId="0" fontId="52" fillId="28" borderId="0" applyNumberFormat="0" applyBorder="0" applyAlignment="0" applyProtection="0"/>
    <xf numFmtId="0" fontId="5" fillId="29" borderId="0" applyNumberFormat="0" applyBorder="0" applyAlignment="0" applyProtection="0"/>
    <xf numFmtId="0" fontId="52" fillId="30" borderId="0" applyNumberFormat="0" applyBorder="0" applyAlignment="0" applyProtection="0"/>
    <xf numFmtId="0" fontId="5" fillId="31" borderId="0" applyNumberFormat="0" applyBorder="0" applyAlignment="0" applyProtection="0"/>
    <xf numFmtId="0" fontId="52" fillId="32" borderId="0" applyNumberFormat="0" applyBorder="0" applyAlignment="0" applyProtection="0"/>
    <xf numFmtId="0" fontId="5" fillId="33" borderId="0" applyNumberFormat="0" applyBorder="0" applyAlignment="0" applyProtection="0"/>
    <xf numFmtId="0" fontId="52" fillId="34" borderId="0" applyNumberFormat="0" applyBorder="0" applyAlignment="0" applyProtection="0"/>
    <xf numFmtId="0" fontId="5" fillId="35" borderId="0" applyNumberFormat="0" applyBorder="0" applyAlignment="0" applyProtection="0"/>
    <xf numFmtId="0" fontId="52" fillId="36" borderId="0" applyNumberFormat="0" applyBorder="0" applyAlignment="0" applyProtection="0"/>
    <xf numFmtId="0" fontId="5" fillId="37" borderId="0" applyNumberFormat="0" applyBorder="0" applyAlignment="0" applyProtection="0"/>
    <xf numFmtId="0" fontId="52" fillId="38" borderId="0" applyNumberFormat="0" applyBorder="0" applyAlignment="0" applyProtection="0"/>
    <xf numFmtId="0" fontId="5" fillId="39" borderId="0" applyNumberFormat="0" applyBorder="0" applyAlignment="0" applyProtection="0"/>
    <xf numFmtId="0" fontId="52" fillId="40" borderId="0" applyNumberFormat="0" applyBorder="0" applyAlignment="0" applyProtection="0"/>
    <xf numFmtId="0" fontId="5" fillId="29" borderId="0" applyNumberFormat="0" applyBorder="0" applyAlignment="0" applyProtection="0"/>
    <xf numFmtId="0" fontId="52" fillId="41" borderId="0" applyNumberFormat="0" applyBorder="0" applyAlignment="0" applyProtection="0"/>
    <xf numFmtId="0" fontId="5" fillId="31" borderId="0" applyNumberFormat="0" applyBorder="0" applyAlignment="0" applyProtection="0"/>
    <xf numFmtId="0" fontId="52" fillId="42" borderId="0" applyNumberFormat="0" applyBorder="0" applyAlignment="0" applyProtection="0"/>
    <xf numFmtId="0" fontId="5" fillId="43" borderId="0" applyNumberFormat="0" applyBorder="0" applyAlignment="0" applyProtection="0"/>
    <xf numFmtId="0" fontId="53" fillId="44" borderId="0" applyNumberFormat="0" applyBorder="0" applyAlignment="0" applyProtection="0"/>
    <xf numFmtId="0" fontId="6" fillId="5" borderId="0" applyNumberFormat="0" applyBorder="0" applyAlignment="0" applyProtection="0"/>
    <xf numFmtId="0" fontId="54" fillId="45" borderId="1" applyNumberFormat="0" applyAlignment="0" applyProtection="0"/>
    <xf numFmtId="0" fontId="7" fillId="46" borderId="2" applyNumberFormat="0" applyAlignment="0" applyProtection="0"/>
    <xf numFmtId="0" fontId="55" fillId="47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7" fillId="49" borderId="0" applyNumberFormat="0" applyBorder="0" applyAlignment="0" applyProtection="0"/>
    <xf numFmtId="0" fontId="10" fillId="7" borderId="0" applyNumberFormat="0" applyBorder="0" applyAlignment="0" applyProtection="0"/>
    <xf numFmtId="38" fontId="3" fillId="46" borderId="0" applyNumberFormat="0" applyBorder="0" applyAlignment="0" applyProtection="0"/>
    <xf numFmtId="0" fontId="58" fillId="0" borderId="5" applyNumberFormat="0" applyFill="0" applyAlignment="0" applyProtection="0"/>
    <xf numFmtId="0" fontId="11" fillId="0" borderId="6" applyNumberFormat="0" applyFill="0" applyAlignment="0" applyProtection="0"/>
    <xf numFmtId="0" fontId="59" fillId="0" borderId="7" applyNumberFormat="0" applyFill="0" applyAlignment="0" applyProtection="0"/>
    <xf numFmtId="0" fontId="12" fillId="0" borderId="8" applyNumberFormat="0" applyFill="0" applyAlignment="0" applyProtection="0"/>
    <xf numFmtId="0" fontId="60" fillId="0" borderId="9" applyNumberFormat="0" applyFill="0" applyAlignment="0" applyProtection="0"/>
    <xf numFmtId="0" fontId="13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1" fillId="50" borderId="1" applyNumberFormat="0" applyAlignment="0" applyProtection="0"/>
    <xf numFmtId="10" fontId="3" fillId="51" borderId="11" applyNumberFormat="0" applyBorder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62" fillId="0" borderId="12" applyNumberFormat="0" applyFill="0" applyAlignment="0" applyProtection="0"/>
    <xf numFmtId="0" fontId="15" fillId="0" borderId="13" applyNumberFormat="0" applyFill="0" applyAlignment="0" applyProtection="0"/>
    <xf numFmtId="169" fontId="2" fillId="0" borderId="0">
      <alignment/>
      <protection/>
    </xf>
    <xf numFmtId="166" fontId="2" fillId="0" borderId="0">
      <alignment/>
      <protection/>
    </xf>
    <xf numFmtId="0" fontId="63" fillId="52" borderId="0" applyNumberFormat="0" applyBorder="0" applyAlignment="0" applyProtection="0"/>
    <xf numFmtId="0" fontId="16" fillId="53" borderId="0" applyNumberFormat="0" applyBorder="0" applyAlignment="0" applyProtection="0"/>
    <xf numFmtId="167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4" borderId="14" applyNumberFormat="0" applyFont="0" applyAlignment="0" applyProtection="0"/>
    <xf numFmtId="0" fontId="2" fillId="51" borderId="15" applyNumberFormat="0" applyFont="0" applyAlignment="0" applyProtection="0"/>
    <xf numFmtId="0" fontId="64" fillId="45" borderId="16" applyNumberFormat="0" applyAlignment="0" applyProtection="0"/>
    <xf numFmtId="0" fontId="17" fillId="46" borderId="17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55" borderId="11" applyNumberFormat="0" applyProtection="0">
      <alignment horizontal="left" vertical="center"/>
    </xf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19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109">
      <alignment/>
      <protection/>
    </xf>
    <xf numFmtId="0" fontId="23" fillId="0" borderId="0" xfId="109" applyFont="1" applyProtection="1">
      <alignment/>
      <protection/>
    </xf>
    <xf numFmtId="0" fontId="21" fillId="0" borderId="0" xfId="109" applyFont="1" applyProtection="1">
      <alignment/>
      <protection/>
    </xf>
    <xf numFmtId="0" fontId="21" fillId="0" borderId="0" xfId="109" applyFont="1" applyAlignment="1" applyProtection="1">
      <alignment horizontal="center"/>
      <protection/>
    </xf>
    <xf numFmtId="0" fontId="24" fillId="0" borderId="0" xfId="109" applyFont="1" applyProtection="1">
      <alignment/>
      <protection/>
    </xf>
    <xf numFmtId="0" fontId="24" fillId="0" borderId="20" xfId="109" applyFont="1" applyBorder="1" applyAlignment="1" applyProtection="1">
      <alignment/>
      <protection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24" fillId="0" borderId="0" xfId="109" applyFont="1" applyAlignment="1" applyProtection="1">
      <alignment wrapText="1"/>
      <protection/>
    </xf>
    <xf numFmtId="0" fontId="22" fillId="0" borderId="21" xfId="109" applyFont="1" applyBorder="1" applyAlignment="1" applyProtection="1">
      <alignment/>
      <protection/>
    </xf>
    <xf numFmtId="0" fontId="24" fillId="0" borderId="22" xfId="109" applyFont="1" applyBorder="1" applyProtection="1">
      <alignment/>
      <protection/>
    </xf>
    <xf numFmtId="0" fontId="24" fillId="0" borderId="21" xfId="109" applyFont="1" applyBorder="1" applyProtection="1">
      <alignment/>
      <protection/>
    </xf>
    <xf numFmtId="0" fontId="24" fillId="0" borderId="22" xfId="109" applyFont="1" applyBorder="1" applyAlignment="1" applyProtection="1">
      <alignment wrapText="1"/>
      <protection/>
    </xf>
    <xf numFmtId="0" fontId="22" fillId="0" borderId="23" xfId="109" applyFont="1" applyBorder="1" applyAlignment="1" applyProtection="1">
      <alignment horizontal="center" vertical="center" wrapText="1"/>
      <protection/>
    </xf>
    <xf numFmtId="0" fontId="24" fillId="0" borderId="21" xfId="109" applyFont="1" applyBorder="1" applyAlignment="1" applyProtection="1">
      <alignment wrapText="1"/>
      <protection/>
    </xf>
    <xf numFmtId="0" fontId="24" fillId="0" borderId="23" xfId="109" applyFont="1" applyBorder="1" applyAlignment="1" applyProtection="1">
      <alignment wrapText="1"/>
      <protection/>
    </xf>
    <xf numFmtId="0" fontId="24" fillId="0" borderId="23" xfId="109" applyFont="1" applyBorder="1" applyProtection="1">
      <alignment/>
      <protection/>
    </xf>
    <xf numFmtId="0" fontId="24" fillId="0" borderId="24" xfId="109" applyFont="1" applyBorder="1" applyProtection="1">
      <alignment/>
      <protection/>
    </xf>
    <xf numFmtId="0" fontId="24" fillId="0" borderId="25" xfId="109" applyFont="1" applyBorder="1" applyAlignment="1" applyProtection="1">
      <alignment horizontal="center"/>
      <protection/>
    </xf>
    <xf numFmtId="172" fontId="24" fillId="7" borderId="26" xfId="109" applyNumberFormat="1" applyFont="1" applyFill="1" applyBorder="1" applyProtection="1">
      <alignment/>
      <protection locked="0"/>
    </xf>
    <xf numFmtId="172" fontId="24" fillId="7" borderId="27" xfId="109" applyNumberFormat="1" applyFont="1" applyFill="1" applyBorder="1" applyProtection="1">
      <alignment/>
      <protection locked="0"/>
    </xf>
    <xf numFmtId="172" fontId="24" fillId="0" borderId="25" xfId="109" applyNumberFormat="1" applyFont="1" applyFill="1" applyBorder="1" applyProtection="1">
      <alignment/>
      <protection/>
    </xf>
    <xf numFmtId="172" fontId="24" fillId="0" borderId="28" xfId="109" applyNumberFormat="1" applyFont="1" applyFill="1" applyBorder="1" applyProtection="1">
      <alignment/>
      <protection/>
    </xf>
    <xf numFmtId="172" fontId="24" fillId="55" borderId="26" xfId="109" applyNumberFormat="1" applyFont="1" applyFill="1" applyBorder="1" applyProtection="1">
      <alignment/>
      <protection/>
    </xf>
    <xf numFmtId="172" fontId="24" fillId="55" borderId="27" xfId="109" applyNumberFormat="1" applyFont="1" applyFill="1" applyBorder="1" applyProtection="1">
      <alignment/>
      <protection/>
    </xf>
    <xf numFmtId="172" fontId="24" fillId="7" borderId="27" xfId="113" applyNumberFormat="1" applyFont="1" applyFill="1" applyBorder="1" applyProtection="1">
      <alignment/>
      <protection locked="0"/>
    </xf>
    <xf numFmtId="172" fontId="24" fillId="7" borderId="27" xfId="111" applyNumberFormat="1" applyFont="1" applyFill="1" applyBorder="1" applyProtection="1">
      <alignment/>
      <protection locked="0"/>
    </xf>
    <xf numFmtId="172" fontId="24" fillId="55" borderId="29" xfId="109" applyNumberFormat="1" applyFont="1" applyFill="1" applyBorder="1" applyProtection="1">
      <alignment/>
      <protection/>
    </xf>
    <xf numFmtId="172" fontId="24" fillId="7" borderId="30" xfId="109" applyNumberFormat="1" applyFont="1" applyFill="1" applyBorder="1" applyProtection="1">
      <alignment/>
      <protection locked="0"/>
    </xf>
    <xf numFmtId="172" fontId="24" fillId="0" borderId="28" xfId="109" applyNumberFormat="1" applyFont="1" applyBorder="1" applyProtection="1">
      <alignment/>
      <protection/>
    </xf>
    <xf numFmtId="172" fontId="24" fillId="7" borderId="31" xfId="109" applyNumberFormat="1" applyFont="1" applyFill="1" applyBorder="1" applyProtection="1">
      <alignment/>
      <protection locked="0"/>
    </xf>
    <xf numFmtId="44" fontId="24" fillId="0" borderId="28" xfId="109" applyNumberFormat="1" applyFont="1" applyBorder="1" applyProtection="1">
      <alignment/>
      <protection/>
    </xf>
    <xf numFmtId="0" fontId="22" fillId="0" borderId="32" xfId="109" applyFont="1" applyBorder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70" fillId="0" borderId="0" xfId="0" applyFont="1" applyAlignment="1">
      <alignment/>
    </xf>
    <xf numFmtId="0" fontId="28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0" fontId="24" fillId="0" borderId="33" xfId="109" applyFont="1" applyBorder="1" applyAlignment="1" applyProtection="1">
      <alignment wrapText="1"/>
      <protection/>
    </xf>
    <xf numFmtId="0" fontId="2" fillId="0" borderId="0" xfId="109" applyProtection="1">
      <alignment/>
      <protection/>
    </xf>
    <xf numFmtId="0" fontId="22" fillId="0" borderId="0" xfId="109" applyFont="1" applyAlignment="1" applyProtection="1">
      <alignment horizontal="center"/>
      <protection/>
    </xf>
    <xf numFmtId="0" fontId="27" fillId="0" borderId="0" xfId="109" applyFont="1" applyProtection="1">
      <alignment/>
      <protection/>
    </xf>
    <xf numFmtId="0" fontId="27" fillId="0" borderId="0" xfId="109" applyFont="1" applyAlignment="1" applyProtection="1">
      <alignment horizontal="center"/>
      <protection/>
    </xf>
    <xf numFmtId="173" fontId="27" fillId="0" borderId="0" xfId="109" applyNumberFormat="1" applyFont="1" applyProtection="1">
      <alignment/>
      <protection/>
    </xf>
    <xf numFmtId="0" fontId="28" fillId="0" borderId="0" xfId="109" applyFont="1" applyProtection="1">
      <alignment/>
      <protection/>
    </xf>
    <xf numFmtId="0" fontId="30" fillId="0" borderId="0" xfId="109" applyFont="1" applyProtection="1">
      <alignment/>
      <protection/>
    </xf>
    <xf numFmtId="0" fontId="32" fillId="0" borderId="0" xfId="109" applyFont="1" applyProtection="1">
      <alignment/>
      <protection/>
    </xf>
    <xf numFmtId="0" fontId="22" fillId="0" borderId="0" xfId="109" applyFont="1" applyFill="1" applyAlignment="1" applyProtection="1">
      <alignment horizontal="center"/>
      <protection locked="0"/>
    </xf>
    <xf numFmtId="0" fontId="22" fillId="0" borderId="0" xfId="109" applyFont="1" applyFill="1" applyAlignment="1" applyProtection="1">
      <alignment horizontal="center"/>
      <protection/>
    </xf>
    <xf numFmtId="0" fontId="33" fillId="0" borderId="0" xfId="109" applyFont="1" applyFill="1" applyProtection="1">
      <alignment/>
      <protection/>
    </xf>
    <xf numFmtId="0" fontId="22" fillId="0" borderId="0" xfId="109" applyFont="1" applyFill="1" applyProtection="1">
      <alignment/>
      <protection/>
    </xf>
    <xf numFmtId="49" fontId="33" fillId="0" borderId="0" xfId="109" applyNumberFormat="1" applyFont="1" applyFill="1" applyProtection="1">
      <alignment/>
      <protection/>
    </xf>
    <xf numFmtId="49" fontId="2" fillId="0" borderId="0" xfId="109" applyNumberFormat="1" applyProtection="1">
      <alignment/>
      <protection/>
    </xf>
    <xf numFmtId="0" fontId="31" fillId="0" borderId="0" xfId="109" applyFont="1" applyAlignment="1" applyProtection="1">
      <alignment horizontal="center" vertical="center" wrapText="1"/>
      <protection/>
    </xf>
    <xf numFmtId="0" fontId="22" fillId="0" borderId="23" xfId="109" applyFont="1" applyBorder="1" applyAlignment="1" applyProtection="1">
      <alignment horizontal="center" vertical="center" wrapText="1"/>
      <protection/>
    </xf>
    <xf numFmtId="0" fontId="22" fillId="0" borderId="34" xfId="109" applyFont="1" applyBorder="1" applyAlignment="1" applyProtection="1">
      <alignment horizontal="center" vertical="center" wrapText="1"/>
      <protection/>
    </xf>
    <xf numFmtId="0" fontId="22" fillId="0" borderId="22" xfId="109" applyFont="1" applyBorder="1" applyAlignment="1" applyProtection="1">
      <alignment horizontal="center" vertical="center" wrapText="1"/>
      <protection/>
    </xf>
    <xf numFmtId="0" fontId="22" fillId="0" borderId="0" xfId="109" applyFont="1" applyBorder="1" applyAlignment="1" applyProtection="1">
      <alignment horizontal="center" vertical="center" wrapText="1"/>
      <protection/>
    </xf>
    <xf numFmtId="0" fontId="22" fillId="0" borderId="21" xfId="109" applyFont="1" applyBorder="1" applyAlignment="1" applyProtection="1">
      <alignment horizontal="center" vertical="center" wrapText="1"/>
      <protection/>
    </xf>
    <xf numFmtId="0" fontId="22" fillId="0" borderId="35" xfId="109" applyFont="1" applyBorder="1" applyAlignment="1" applyProtection="1">
      <alignment horizontal="center" vertical="center" wrapText="1"/>
      <protection/>
    </xf>
    <xf numFmtId="0" fontId="22" fillId="0" borderId="36" xfId="109" applyFont="1" applyFill="1" applyBorder="1" applyAlignment="1" applyProtection="1">
      <alignment horizontal="center" vertical="center"/>
      <protection/>
    </xf>
    <xf numFmtId="0" fontId="22" fillId="0" borderId="37" xfId="109" applyFont="1" applyFill="1" applyBorder="1" applyAlignment="1" applyProtection="1">
      <alignment horizontal="center" vertical="center"/>
      <protection/>
    </xf>
    <xf numFmtId="0" fontId="22" fillId="0" borderId="20" xfId="109" applyFont="1" applyFill="1" applyBorder="1" applyAlignment="1" applyProtection="1">
      <alignment horizontal="center" vertical="center"/>
      <protection/>
    </xf>
    <xf numFmtId="173" fontId="28" fillId="0" borderId="0" xfId="0" applyNumberFormat="1" applyFont="1" applyAlignment="1" applyProtection="1">
      <alignment horizontal="left"/>
      <protection/>
    </xf>
    <xf numFmtId="0" fontId="22" fillId="0" borderId="24" xfId="109" applyFont="1" applyBorder="1" applyAlignment="1" applyProtection="1">
      <alignment horizontal="center" vertical="center" wrapText="1"/>
      <protection/>
    </xf>
    <xf numFmtId="0" fontId="22" fillId="0" borderId="38" xfId="109" applyFont="1" applyBorder="1" applyAlignment="1" applyProtection="1">
      <alignment horizontal="center" vertical="center" wrapText="1"/>
      <protection/>
    </xf>
    <xf numFmtId="0" fontId="22" fillId="0" borderId="36" xfId="109" applyFont="1" applyBorder="1" applyAlignment="1" applyProtection="1">
      <alignment horizontal="center"/>
      <protection/>
    </xf>
    <xf numFmtId="0" fontId="22" fillId="0" borderId="37" xfId="109" applyFont="1" applyBorder="1" applyAlignment="1" applyProtection="1">
      <alignment horizontal="center"/>
      <protection/>
    </xf>
    <xf numFmtId="0" fontId="22" fillId="0" borderId="20" xfId="109" applyFont="1" applyBorder="1" applyAlignment="1" applyProtection="1">
      <alignment horizontal="center"/>
      <protection/>
    </xf>
  </cellXfs>
  <cellStyles count="117">
    <cellStyle name="Normal" xfId="0"/>
    <cellStyle name="$" xfId="15"/>
    <cellStyle name="$.00" xfId="16"/>
    <cellStyle name="$M" xfId="17"/>
    <cellStyle name="$M.00" xfId="18"/>
    <cellStyle name="20% - Accent1" xfId="19"/>
    <cellStyle name="20% - Accent1 2" xfId="20"/>
    <cellStyle name="20% - Accent2" xfId="21"/>
    <cellStyle name="20% - Accent2 2" xfId="22"/>
    <cellStyle name="20% - Accent3" xfId="23"/>
    <cellStyle name="20% - Accent3 2" xfId="24"/>
    <cellStyle name="20% - Accent4" xfId="25"/>
    <cellStyle name="20% - Accent4 2" xfId="26"/>
    <cellStyle name="20% - Accent5" xfId="27"/>
    <cellStyle name="20% - Accent5 2" xfId="28"/>
    <cellStyle name="20% - Accent6" xfId="29"/>
    <cellStyle name="20% - Accent6 2" xfId="30"/>
    <cellStyle name="40% - Accent1" xfId="31"/>
    <cellStyle name="40% - Accent1 2" xfId="32"/>
    <cellStyle name="40% - Accent2" xfId="33"/>
    <cellStyle name="40% - Accent2 2" xfId="34"/>
    <cellStyle name="40% - Accent3" xfId="35"/>
    <cellStyle name="40% - Accent3 2" xfId="36"/>
    <cellStyle name="40% - Accent4" xfId="37"/>
    <cellStyle name="40% - Accent4 2" xfId="38"/>
    <cellStyle name="40% - Accent5" xfId="39"/>
    <cellStyle name="40% - Accent5 2" xfId="40"/>
    <cellStyle name="40% - Accent6" xfId="41"/>
    <cellStyle name="40% - Accent6 2" xfId="42"/>
    <cellStyle name="60% - Accent1" xfId="43"/>
    <cellStyle name="60% - Accent1 2" xfId="44"/>
    <cellStyle name="60% - Accent2" xfId="45"/>
    <cellStyle name="60% - Accent2 2" xfId="46"/>
    <cellStyle name="60% - Accent3" xfId="47"/>
    <cellStyle name="60% - Accent3 2" xfId="48"/>
    <cellStyle name="60% - Accent4" xfId="49"/>
    <cellStyle name="60% - Accent4 2" xfId="50"/>
    <cellStyle name="60% - Accent5" xfId="51"/>
    <cellStyle name="60% - Accent5 2" xfId="52"/>
    <cellStyle name="60% - Accent6" xfId="53"/>
    <cellStyle name="60% - Accent6 2" xfId="54"/>
    <cellStyle name="Accent1" xfId="55"/>
    <cellStyle name="Accent1 2" xfId="56"/>
    <cellStyle name="Accent2" xfId="57"/>
    <cellStyle name="Accent2 2" xfId="58"/>
    <cellStyle name="Accent3" xfId="59"/>
    <cellStyle name="Accent3 2" xfId="60"/>
    <cellStyle name="Accent4" xfId="61"/>
    <cellStyle name="Accent4 2" xfId="62"/>
    <cellStyle name="Accent5" xfId="63"/>
    <cellStyle name="Accent5 2" xfId="64"/>
    <cellStyle name="Accent6" xfId="65"/>
    <cellStyle name="Accent6 2" xfId="66"/>
    <cellStyle name="Bad" xfId="67"/>
    <cellStyle name="Bad 2" xfId="68"/>
    <cellStyle name="Calculation" xfId="69"/>
    <cellStyle name="Calculation 2" xfId="70"/>
    <cellStyle name="Check Cell" xfId="71"/>
    <cellStyle name="Check Cell 2" xfId="72"/>
    <cellStyle name="Comma" xfId="73"/>
    <cellStyle name="Comma [0]" xfId="74"/>
    <cellStyle name="Comma 2" xfId="75"/>
    <cellStyle name="Comma0" xfId="76"/>
    <cellStyle name="Currency" xfId="77"/>
    <cellStyle name="Currency [0]" xfId="78"/>
    <cellStyle name="Currency 2" xfId="79"/>
    <cellStyle name="Currency0" xfId="80"/>
    <cellStyle name="Date" xfId="81"/>
    <cellStyle name="Explanatory Text" xfId="82"/>
    <cellStyle name="Explanatory Text 2" xfId="83"/>
    <cellStyle name="Fixed" xfId="84"/>
    <cellStyle name="Good" xfId="85"/>
    <cellStyle name="Good 2" xfId="86"/>
    <cellStyle name="Grey" xfId="87"/>
    <cellStyle name="Heading 1" xfId="88"/>
    <cellStyle name="Heading 1 2" xfId="89"/>
    <cellStyle name="Heading 2" xfId="90"/>
    <cellStyle name="Heading 2 2" xfId="91"/>
    <cellStyle name="Heading 3" xfId="92"/>
    <cellStyle name="Heading 3 2" xfId="93"/>
    <cellStyle name="Heading 4" xfId="94"/>
    <cellStyle name="Heading 4 2" xfId="95"/>
    <cellStyle name="Input" xfId="96"/>
    <cellStyle name="Input [yellow]" xfId="97"/>
    <cellStyle name="Input 2" xfId="98"/>
    <cellStyle name="Input 3" xfId="99"/>
    <cellStyle name="Input 4" xfId="100"/>
    <cellStyle name="Input 5" xfId="101"/>
    <cellStyle name="Linked Cell" xfId="102"/>
    <cellStyle name="Linked Cell 2" xfId="103"/>
    <cellStyle name="M" xfId="104"/>
    <cellStyle name="M.00" xfId="105"/>
    <cellStyle name="Neutral" xfId="106"/>
    <cellStyle name="Neutral 2" xfId="107"/>
    <cellStyle name="Normal - Style1" xfId="108"/>
    <cellStyle name="Normal 2" xfId="109"/>
    <cellStyle name="Normal 2 2" xfId="110"/>
    <cellStyle name="Normal 3" xfId="111"/>
    <cellStyle name="Normal 4" xfId="112"/>
    <cellStyle name="Normal 5" xfId="113"/>
    <cellStyle name="Note" xfId="114"/>
    <cellStyle name="Note 2" xfId="115"/>
    <cellStyle name="Output" xfId="116"/>
    <cellStyle name="Output 2" xfId="117"/>
    <cellStyle name="Percent" xfId="118"/>
    <cellStyle name="Percent [2]" xfId="119"/>
    <cellStyle name="Percent 2" xfId="120"/>
    <cellStyle name="Percent 3" xfId="121"/>
    <cellStyle name="Percent 4" xfId="122"/>
    <cellStyle name="Percent 5" xfId="123"/>
    <cellStyle name="Style 23" xfId="124"/>
    <cellStyle name="Title" xfId="125"/>
    <cellStyle name="Title 2" xfId="126"/>
    <cellStyle name="Total" xfId="127"/>
    <cellStyle name="Total 2" xfId="128"/>
    <cellStyle name="Warning Text" xfId="129"/>
    <cellStyle name="Warning Text 2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H37" sqref="H37"/>
    </sheetView>
  </sheetViews>
  <sheetFormatPr defaultColWidth="9.140625" defaultRowHeight="15"/>
  <cols>
    <col min="1" max="5" width="9.140625" style="1" customWidth="1"/>
    <col min="6" max="6" width="17.00390625" style="1" bestFit="1" customWidth="1"/>
    <col min="7" max="10" width="9.140625" style="1" customWidth="1"/>
    <col min="11" max="11" width="6.140625" style="1" customWidth="1"/>
    <col min="12" max="16384" width="9.140625" style="1" customWidth="1"/>
  </cols>
  <sheetData>
    <row r="1" spans="1:10" ht="15.75">
      <c r="A1" s="39"/>
      <c r="B1" s="39"/>
      <c r="C1" s="39"/>
      <c r="D1" s="39"/>
      <c r="E1" s="40"/>
      <c r="F1" s="39"/>
      <c r="G1" s="39"/>
      <c r="H1" s="39"/>
      <c r="I1" s="39"/>
      <c r="J1" s="39"/>
    </row>
    <row r="2" spans="1:10" ht="18">
      <c r="A2" s="39"/>
      <c r="B2" s="39"/>
      <c r="C2" s="41" t="s">
        <v>47</v>
      </c>
      <c r="D2" s="41"/>
      <c r="E2" s="42"/>
      <c r="F2" s="41" t="s">
        <v>48</v>
      </c>
      <c r="G2" s="41"/>
      <c r="H2" s="41"/>
      <c r="I2" s="39"/>
      <c r="J2" s="39"/>
    </row>
    <row r="3" spans="1:10" ht="18">
      <c r="A3" s="39"/>
      <c r="B3" s="39"/>
      <c r="C3" s="41" t="s">
        <v>49</v>
      </c>
      <c r="D3" s="41"/>
      <c r="E3" s="42"/>
      <c r="F3" s="41" t="str">
        <f>G18</f>
        <v>EB-2011-0191</v>
      </c>
      <c r="G3" s="41"/>
      <c r="H3" s="41"/>
      <c r="I3" s="39"/>
      <c r="J3" s="39"/>
    </row>
    <row r="4" spans="1:10" ht="18">
      <c r="A4" s="39"/>
      <c r="B4" s="39"/>
      <c r="C4" s="41" t="s">
        <v>50</v>
      </c>
      <c r="D4" s="41"/>
      <c r="E4" s="42"/>
      <c r="F4" s="43">
        <v>41030</v>
      </c>
      <c r="G4" s="41"/>
      <c r="H4" s="41"/>
      <c r="I4" s="39"/>
      <c r="J4" s="39"/>
    </row>
    <row r="5" spans="1:10" ht="18">
      <c r="A5" s="39"/>
      <c r="B5" s="39"/>
      <c r="C5" s="41" t="s">
        <v>51</v>
      </c>
      <c r="D5" s="41"/>
      <c r="E5" s="42"/>
      <c r="F5" s="41"/>
      <c r="G5" s="41"/>
      <c r="H5" s="41"/>
      <c r="I5" s="39"/>
      <c r="J5" s="39"/>
    </row>
    <row r="6" spans="1:10" ht="15.75">
      <c r="A6" s="39"/>
      <c r="B6" s="39"/>
      <c r="C6" s="39"/>
      <c r="D6" s="39"/>
      <c r="E6" s="40"/>
      <c r="F6" s="39"/>
      <c r="G6" s="39"/>
      <c r="H6" s="39"/>
      <c r="I6" s="39"/>
      <c r="J6" s="39"/>
    </row>
    <row r="7" spans="1:10" ht="22.5">
      <c r="A7" s="39"/>
      <c r="B7" s="39"/>
      <c r="C7" s="44" t="s">
        <v>82</v>
      </c>
      <c r="D7" s="39"/>
      <c r="E7" s="40"/>
      <c r="F7" s="39"/>
      <c r="G7" s="39"/>
      <c r="H7" s="39"/>
      <c r="I7" s="39"/>
      <c r="J7" s="39"/>
    </row>
    <row r="8" spans="1:10" ht="22.5">
      <c r="A8" s="39"/>
      <c r="B8" s="39"/>
      <c r="C8" s="44" t="s">
        <v>81</v>
      </c>
      <c r="D8" s="39"/>
      <c r="E8" s="40"/>
      <c r="F8" s="39"/>
      <c r="G8" s="39"/>
      <c r="H8" s="39"/>
      <c r="I8" s="39"/>
      <c r="J8" s="39"/>
    </row>
    <row r="9" spans="1:10" ht="15.75">
      <c r="A9" s="39"/>
      <c r="B9" s="39"/>
      <c r="C9" s="39"/>
      <c r="D9" s="39"/>
      <c r="E9" s="40"/>
      <c r="F9" s="39"/>
      <c r="G9" s="39"/>
      <c r="H9" s="39"/>
      <c r="I9" s="39"/>
      <c r="J9" s="39"/>
    </row>
    <row r="10" spans="1:10" ht="26.25">
      <c r="A10" s="39"/>
      <c r="B10" s="39"/>
      <c r="C10" s="45" t="s">
        <v>73</v>
      </c>
      <c r="D10" s="39"/>
      <c r="E10" s="40"/>
      <c r="F10" s="39"/>
      <c r="G10" s="39"/>
      <c r="H10" s="39"/>
      <c r="I10" s="39"/>
      <c r="J10" s="39"/>
    </row>
    <row r="11" spans="1:10" ht="15.75">
      <c r="A11" s="39"/>
      <c r="B11" s="39"/>
      <c r="C11" s="39"/>
      <c r="D11" s="39"/>
      <c r="E11" s="40"/>
      <c r="F11" s="39"/>
      <c r="G11" s="39"/>
      <c r="H11" s="39"/>
      <c r="I11" s="39"/>
      <c r="J11" s="39"/>
    </row>
    <row r="12" spans="1:10" ht="15.75">
      <c r="A12" s="39"/>
      <c r="B12" s="39"/>
      <c r="C12" s="39"/>
      <c r="D12" s="39"/>
      <c r="E12" s="40"/>
      <c r="F12" s="39"/>
      <c r="G12" s="39"/>
      <c r="H12" s="39"/>
      <c r="I12" s="39"/>
      <c r="J12" s="39"/>
    </row>
    <row r="13" spans="1:10" ht="15.75">
      <c r="A13" s="39"/>
      <c r="B13" s="39"/>
      <c r="C13" s="39"/>
      <c r="D13" s="39"/>
      <c r="E13" s="40"/>
      <c r="F13" s="39"/>
      <c r="G13" s="39"/>
      <c r="H13" s="39"/>
      <c r="I13" s="39"/>
      <c r="J13" s="39"/>
    </row>
    <row r="14" spans="1:10" ht="15.75">
      <c r="A14" s="39"/>
      <c r="B14" s="39"/>
      <c r="C14" s="39"/>
      <c r="D14" s="39"/>
      <c r="E14" s="40"/>
      <c r="F14" s="39"/>
      <c r="G14" s="39"/>
      <c r="H14" s="39"/>
      <c r="I14" s="39"/>
      <c r="J14" s="39"/>
    </row>
    <row r="15" spans="1:10" ht="15.75">
      <c r="A15" s="39"/>
      <c r="B15" s="39"/>
      <c r="C15" s="53"/>
      <c r="D15" s="53"/>
      <c r="E15" s="53"/>
      <c r="F15" s="53"/>
      <c r="G15" s="53"/>
      <c r="H15" s="53"/>
      <c r="I15" s="39"/>
      <c r="J15" s="39"/>
    </row>
    <row r="16" spans="1:10" ht="15.75">
      <c r="A16" s="39"/>
      <c r="B16" s="39"/>
      <c r="C16" s="46" t="s">
        <v>74</v>
      </c>
      <c r="D16" s="47"/>
      <c r="E16" s="48"/>
      <c r="G16" s="49" t="s">
        <v>75</v>
      </c>
      <c r="H16" s="39"/>
      <c r="I16" s="39"/>
      <c r="J16" s="39"/>
    </row>
    <row r="17" spans="1:10" ht="15.75">
      <c r="A17" s="39"/>
      <c r="B17" s="39"/>
      <c r="C17" s="46"/>
      <c r="D17" s="50"/>
      <c r="E17" s="48"/>
      <c r="G17" s="49"/>
      <c r="H17" s="39"/>
      <c r="I17" s="39"/>
      <c r="J17" s="39"/>
    </row>
    <row r="18" spans="1:10" ht="15.75">
      <c r="A18" s="39"/>
      <c r="B18" s="39"/>
      <c r="C18" s="46" t="s">
        <v>76</v>
      </c>
      <c r="D18" s="48"/>
      <c r="E18" s="48"/>
      <c r="G18" s="49" t="s">
        <v>52</v>
      </c>
      <c r="H18" s="39"/>
      <c r="I18" s="39"/>
      <c r="J18" s="39"/>
    </row>
    <row r="19" spans="1:10" ht="15.75">
      <c r="A19" s="39"/>
      <c r="B19" s="39"/>
      <c r="C19" s="46"/>
      <c r="D19" s="50"/>
      <c r="E19" s="48"/>
      <c r="G19" s="49"/>
      <c r="H19" s="39"/>
      <c r="I19" s="39"/>
      <c r="J19" s="39"/>
    </row>
    <row r="20" spans="1:10" ht="15.75">
      <c r="A20" s="39"/>
      <c r="B20" s="39"/>
      <c r="C20" s="46" t="s">
        <v>77</v>
      </c>
      <c r="D20" s="48"/>
      <c r="E20" s="48"/>
      <c r="G20" s="49" t="s">
        <v>78</v>
      </c>
      <c r="H20" s="39"/>
      <c r="I20" s="39"/>
      <c r="J20" s="39"/>
    </row>
    <row r="21" spans="1:10" ht="15.75">
      <c r="A21" s="39"/>
      <c r="B21" s="39"/>
      <c r="C21" s="46"/>
      <c r="D21" s="50"/>
      <c r="E21" s="48"/>
      <c r="G21" s="49"/>
      <c r="H21" s="39"/>
      <c r="I21" s="39"/>
      <c r="J21" s="39"/>
    </row>
    <row r="22" spans="1:10" ht="15.75">
      <c r="A22" s="39"/>
      <c r="B22" s="39"/>
      <c r="C22" s="46" t="s">
        <v>79</v>
      </c>
      <c r="D22" s="48"/>
      <c r="E22" s="48"/>
      <c r="G22" s="51" t="s">
        <v>80</v>
      </c>
      <c r="H22" s="39"/>
      <c r="I22" s="52"/>
      <c r="J22" s="39"/>
    </row>
  </sheetData>
  <sheetProtection/>
  <mergeCells count="1">
    <mergeCell ref="C15:H15"/>
  </mergeCells>
  <dataValidations count="1">
    <dataValidation type="list" allowBlank="1" showInputMessage="1" showErrorMessage="1" sqref="D16">
      <formula1>$AA$17:$AA104</formula1>
    </dataValidation>
  </dataValidations>
  <printOptions horizontalCentered="1"/>
  <pageMargins left="0.5118110236220472" right="0.5118110236220472" top="1.1023622047244095" bottom="0.7874015748031497" header="0.5118110236220472" footer="0.5118110236220472"/>
  <pageSetup horizontalDpi="600" verticalDpi="600" orientation="portrait" scale="85" r:id="rId1"/>
  <headerFooter alignWithMargins="0">
    <oddHeader>&amp;ROrillia Power Distribution Corporation
EB-2011-0191
Filed: October 28, 2011
Appendix VIII</oddHeader>
    <oddFooter>&amp;C&amp;F
&amp;A&amp;RPage &amp;P
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="75" zoomScaleNormal="75" zoomScalePageLayoutView="0" workbookViewId="0" topLeftCell="A1">
      <selection activeCell="H37" sqref="H37"/>
    </sheetView>
  </sheetViews>
  <sheetFormatPr defaultColWidth="15.57421875" defaultRowHeight="15"/>
  <cols>
    <col min="1" max="1" width="30.8515625" style="0" customWidth="1"/>
    <col min="2" max="2" width="11.140625" style="0" customWidth="1"/>
    <col min="3" max="5" width="15.57421875" style="0" customWidth="1"/>
    <col min="6" max="6" width="16.140625" style="0" customWidth="1"/>
    <col min="7" max="7" width="14.421875" style="0" customWidth="1"/>
    <col min="8" max="8" width="15.57421875" style="0" customWidth="1"/>
    <col min="9" max="9" width="13.140625" style="0" customWidth="1"/>
  </cols>
  <sheetData>
    <row r="1" spans="1:3" ht="22.5">
      <c r="A1" s="34" t="s">
        <v>47</v>
      </c>
      <c r="B1" s="34" t="s">
        <v>48</v>
      </c>
      <c r="C1" s="35"/>
    </row>
    <row r="2" spans="1:3" ht="22.5">
      <c r="A2" s="34" t="s">
        <v>49</v>
      </c>
      <c r="B2" s="34" t="s">
        <v>52</v>
      </c>
      <c r="C2" s="35"/>
    </row>
    <row r="3" spans="1:3" ht="22.5">
      <c r="A3" s="34" t="s">
        <v>50</v>
      </c>
      <c r="B3" s="63">
        <v>41030</v>
      </c>
      <c r="C3" s="63"/>
    </row>
    <row r="4" spans="1:6" ht="22.5">
      <c r="A4" s="34" t="s">
        <v>51</v>
      </c>
      <c r="D4" s="34"/>
      <c r="E4" s="36"/>
      <c r="F4" s="34"/>
    </row>
    <row r="5" spans="1:6" ht="22.5">
      <c r="A5" s="34"/>
      <c r="D5" s="34"/>
      <c r="E5" s="36"/>
      <c r="F5" s="34"/>
    </row>
    <row r="6" spans="1:6" ht="24.75">
      <c r="A6" s="37" t="s">
        <v>71</v>
      </c>
      <c r="D6" s="34"/>
      <c r="E6" s="36"/>
      <c r="F6" s="34"/>
    </row>
    <row r="8" spans="1:12" ht="16.5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7" customFormat="1" ht="16.5" thickBot="1">
      <c r="A9" s="5"/>
      <c r="B9" s="9"/>
      <c r="C9" s="60">
        <v>2005</v>
      </c>
      <c r="D9" s="61"/>
      <c r="E9" s="61"/>
      <c r="F9" s="61"/>
      <c r="G9" s="61"/>
      <c r="H9" s="61"/>
      <c r="I9" s="61"/>
      <c r="J9" s="61"/>
      <c r="K9" s="61"/>
      <c r="L9" s="62"/>
    </row>
    <row r="10" spans="1:12" s="8" customFormat="1" ht="64.5" customHeight="1">
      <c r="A10" s="64" t="s">
        <v>2</v>
      </c>
      <c r="B10" s="54" t="s">
        <v>3</v>
      </c>
      <c r="C10" s="58" t="s">
        <v>4</v>
      </c>
      <c r="D10" s="56" t="s">
        <v>45</v>
      </c>
      <c r="E10" s="56" t="s">
        <v>5</v>
      </c>
      <c r="F10" s="56" t="s">
        <v>53</v>
      </c>
      <c r="G10" s="56" t="s">
        <v>6</v>
      </c>
      <c r="H10" s="56" t="s">
        <v>7</v>
      </c>
      <c r="I10" s="56" t="s">
        <v>8</v>
      </c>
      <c r="J10" s="56" t="s">
        <v>5</v>
      </c>
      <c r="K10" s="56" t="s">
        <v>53</v>
      </c>
      <c r="L10" s="54" t="s">
        <v>9</v>
      </c>
    </row>
    <row r="11" spans="1:12" s="8" customFormat="1" ht="43.5" customHeight="1">
      <c r="A11" s="65"/>
      <c r="B11" s="55"/>
      <c r="C11" s="59"/>
      <c r="D11" s="57"/>
      <c r="E11" s="57"/>
      <c r="F11" s="57"/>
      <c r="G11" s="57"/>
      <c r="H11" s="57"/>
      <c r="I11" s="57"/>
      <c r="J11" s="57"/>
      <c r="K11" s="57"/>
      <c r="L11" s="55"/>
    </row>
    <row r="12" spans="1:12" s="8" customFormat="1" ht="23.25" customHeight="1" thickBot="1">
      <c r="A12" s="65"/>
      <c r="B12" s="55"/>
      <c r="C12" s="59"/>
      <c r="D12" s="57"/>
      <c r="E12" s="57"/>
      <c r="F12" s="57"/>
      <c r="G12" s="57"/>
      <c r="H12" s="57"/>
      <c r="I12" s="57"/>
      <c r="J12" s="57"/>
      <c r="K12" s="57"/>
      <c r="L12" s="55"/>
    </row>
    <row r="13" spans="1:12" s="7" customFormat="1" ht="16.5" thickBot="1">
      <c r="A13" s="10"/>
      <c r="B13" s="11"/>
      <c r="C13" s="12"/>
      <c r="D13" s="11"/>
      <c r="E13" s="13"/>
      <c r="F13" s="13"/>
      <c r="G13" s="13"/>
      <c r="H13" s="13"/>
      <c r="I13" s="13"/>
      <c r="J13" s="13"/>
      <c r="K13" s="13"/>
      <c r="L13" s="14"/>
    </row>
    <row r="14" spans="1:12" s="7" customFormat="1" ht="30.75" thickBot="1">
      <c r="A14" s="38" t="s">
        <v>72</v>
      </c>
      <c r="B14" s="19">
        <v>1588</v>
      </c>
      <c r="C14" s="20"/>
      <c r="D14" s="21">
        <v>-90942</v>
      </c>
      <c r="E14" s="21"/>
      <c r="F14" s="21"/>
      <c r="G14" s="22">
        <f>SUM(C14:F14)</f>
        <v>-90942</v>
      </c>
      <c r="H14" s="21"/>
      <c r="I14" s="21">
        <v>-5717</v>
      </c>
      <c r="J14" s="21"/>
      <c r="K14" s="21"/>
      <c r="L14" s="23">
        <f>SUM(H14:K14)</f>
        <v>-5717</v>
      </c>
    </row>
    <row r="15" s="7" customFormat="1" ht="15"/>
    <row r="16" spans="1:2" ht="15">
      <c r="A16" s="3"/>
      <c r="B16" s="4"/>
    </row>
    <row r="19" spans="1:2" ht="15">
      <c r="A19" s="3"/>
      <c r="B19" s="1"/>
    </row>
  </sheetData>
  <sheetProtection/>
  <mergeCells count="14">
    <mergeCell ref="A10:A12"/>
    <mergeCell ref="B10:B12"/>
    <mergeCell ref="K10:K12"/>
    <mergeCell ref="D10:D12"/>
    <mergeCell ref="E10:E12"/>
    <mergeCell ref="G10:G12"/>
    <mergeCell ref="H10:H12"/>
    <mergeCell ref="I10:I12"/>
    <mergeCell ref="L10:L12"/>
    <mergeCell ref="J10:J12"/>
    <mergeCell ref="F10:F12"/>
    <mergeCell ref="C10:C12"/>
    <mergeCell ref="C9:L9"/>
    <mergeCell ref="B3:C3"/>
  </mergeCells>
  <printOptions horizontalCentered="1"/>
  <pageMargins left="0.11811023622047245" right="0.11811023622047245" top="1.1811023622047245" bottom="0.7874015748031497" header="0.5118110236220472" footer="0.5118110236220472"/>
  <pageSetup horizontalDpi="600" verticalDpi="600" orientation="landscape" scale="70" r:id="rId1"/>
  <headerFooter>
    <oddHeader>&amp;ROrillia Power Distribution Corporation
EB-2011-0191
Filed: October 28, 2011
Appendix VIII</oddHeader>
    <oddFooter>&amp;C&amp;F
&amp;A&amp;RPage &amp;P
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="75" zoomScaleNormal="75" zoomScalePageLayoutView="0" workbookViewId="0" topLeftCell="A1">
      <selection activeCell="H37" sqref="H37"/>
    </sheetView>
  </sheetViews>
  <sheetFormatPr defaultColWidth="15.57421875" defaultRowHeight="15"/>
  <cols>
    <col min="1" max="1" width="30.8515625" style="0" customWidth="1"/>
    <col min="2" max="2" width="11.140625" style="0" customWidth="1"/>
  </cols>
  <sheetData>
    <row r="1" spans="1:3" ht="22.5">
      <c r="A1" s="34" t="s">
        <v>47</v>
      </c>
      <c r="B1" s="34" t="s">
        <v>48</v>
      </c>
      <c r="C1" s="35"/>
    </row>
    <row r="2" spans="1:3" ht="22.5">
      <c r="A2" s="34" t="s">
        <v>49</v>
      </c>
      <c r="B2" s="34" t="s">
        <v>52</v>
      </c>
      <c r="C2" s="35"/>
    </row>
    <row r="3" spans="1:3" ht="22.5">
      <c r="A3" s="34" t="s">
        <v>50</v>
      </c>
      <c r="B3" s="63">
        <v>41030</v>
      </c>
      <c r="C3" s="63"/>
    </row>
    <row r="4" spans="1:4" ht="22.5">
      <c r="A4" s="34" t="s">
        <v>51</v>
      </c>
      <c r="B4" s="34"/>
      <c r="D4" s="34"/>
    </row>
    <row r="5" spans="1:3" ht="22.5">
      <c r="A5" s="34"/>
      <c r="B5" s="34"/>
      <c r="C5" s="34"/>
    </row>
    <row r="6" spans="1:3" ht="24.75">
      <c r="A6" s="37" t="s">
        <v>71</v>
      </c>
      <c r="B6" s="34"/>
      <c r="C6" s="37"/>
    </row>
    <row r="8" spans="1:12" ht="16.5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7" customFormat="1" ht="16.5" thickBot="1">
      <c r="A9" s="5"/>
      <c r="B9" s="9"/>
      <c r="C9" s="60">
        <v>2006</v>
      </c>
      <c r="D9" s="61"/>
      <c r="E9" s="61"/>
      <c r="F9" s="61"/>
      <c r="G9" s="61"/>
      <c r="H9" s="61"/>
      <c r="I9" s="61"/>
      <c r="J9" s="61"/>
      <c r="K9" s="61"/>
      <c r="L9" s="62"/>
    </row>
    <row r="10" spans="1:12" s="8" customFormat="1" ht="64.5" customHeight="1">
      <c r="A10" s="64" t="s">
        <v>2</v>
      </c>
      <c r="B10" s="54" t="s">
        <v>3</v>
      </c>
      <c r="C10" s="58" t="s">
        <v>10</v>
      </c>
      <c r="D10" s="56" t="s">
        <v>56</v>
      </c>
      <c r="E10" s="56" t="s">
        <v>54</v>
      </c>
      <c r="F10" s="56" t="s">
        <v>55</v>
      </c>
      <c r="G10" s="56" t="s">
        <v>11</v>
      </c>
      <c r="H10" s="56" t="s">
        <v>12</v>
      </c>
      <c r="I10" s="56" t="s">
        <v>13</v>
      </c>
      <c r="J10" s="56" t="s">
        <v>57</v>
      </c>
      <c r="K10" s="56" t="s">
        <v>58</v>
      </c>
      <c r="L10" s="54" t="s">
        <v>14</v>
      </c>
    </row>
    <row r="11" spans="1:12" s="8" customFormat="1" ht="43.5" customHeight="1">
      <c r="A11" s="65"/>
      <c r="B11" s="55"/>
      <c r="C11" s="59"/>
      <c r="D11" s="57"/>
      <c r="E11" s="57"/>
      <c r="F11" s="57"/>
      <c r="G11" s="57"/>
      <c r="H11" s="57"/>
      <c r="I11" s="57"/>
      <c r="J11" s="57"/>
      <c r="K11" s="57"/>
      <c r="L11" s="55"/>
    </row>
    <row r="12" spans="1:12" s="8" customFormat="1" ht="23.25" customHeight="1" thickBot="1">
      <c r="A12" s="65"/>
      <c r="B12" s="55"/>
      <c r="C12" s="59"/>
      <c r="D12" s="57"/>
      <c r="E12" s="57"/>
      <c r="F12" s="57"/>
      <c r="G12" s="57"/>
      <c r="H12" s="57"/>
      <c r="I12" s="57"/>
      <c r="J12" s="57"/>
      <c r="K12" s="57"/>
      <c r="L12" s="55"/>
    </row>
    <row r="13" spans="1:12" s="7" customFormat="1" ht="16.5" thickBot="1">
      <c r="A13" s="10"/>
      <c r="B13" s="11"/>
      <c r="C13" s="12"/>
      <c r="D13" s="11"/>
      <c r="E13" s="13"/>
      <c r="F13" s="13"/>
      <c r="G13" s="13"/>
      <c r="H13" s="13"/>
      <c r="I13" s="13"/>
      <c r="J13" s="13"/>
      <c r="K13" s="13"/>
      <c r="L13" s="14"/>
    </row>
    <row r="14" spans="1:12" s="7" customFormat="1" ht="30.75" thickBot="1">
      <c r="A14" s="38" t="s">
        <v>72</v>
      </c>
      <c r="B14" s="19">
        <v>1588</v>
      </c>
      <c r="C14" s="24">
        <f>'B1 Continuity Schedule 2005'!G14</f>
        <v>-90942</v>
      </c>
      <c r="D14" s="21">
        <v>259995</v>
      </c>
      <c r="E14" s="21"/>
      <c r="F14" s="21"/>
      <c r="G14" s="22">
        <f>SUM(C14:F14)</f>
        <v>169053</v>
      </c>
      <c r="H14" s="25">
        <f>'B1 Continuity Schedule 2005'!L14</f>
        <v>-5717</v>
      </c>
      <c r="I14" s="21">
        <v>3260</v>
      </c>
      <c r="J14" s="21"/>
      <c r="K14" s="21"/>
      <c r="L14" s="23">
        <f>SUM(H14:K14)</f>
        <v>-2457</v>
      </c>
    </row>
    <row r="15" s="7" customFormat="1" ht="15"/>
    <row r="16" spans="1:2" ht="15">
      <c r="A16" s="3"/>
      <c r="B16" s="4"/>
    </row>
    <row r="19" spans="1:2" ht="15">
      <c r="A19" s="3"/>
      <c r="B19" s="1"/>
    </row>
  </sheetData>
  <sheetProtection/>
  <mergeCells count="14">
    <mergeCell ref="F10:F12"/>
    <mergeCell ref="G10:G12"/>
    <mergeCell ref="H10:H12"/>
    <mergeCell ref="I10:I12"/>
    <mergeCell ref="C10:C12"/>
    <mergeCell ref="A10:A12"/>
    <mergeCell ref="B10:B12"/>
    <mergeCell ref="C9:L9"/>
    <mergeCell ref="B3:C3"/>
    <mergeCell ref="J10:J12"/>
    <mergeCell ref="K10:K12"/>
    <mergeCell ref="L10:L12"/>
    <mergeCell ref="D10:D12"/>
    <mergeCell ref="E10:E12"/>
  </mergeCells>
  <printOptions horizontalCentered="1"/>
  <pageMargins left="0.11811023622047245" right="0.11811023622047245" top="1.1811023622047245" bottom="0.7874015748031497" header="0.5118110236220472" footer="0.5118110236220472"/>
  <pageSetup horizontalDpi="600" verticalDpi="600" orientation="landscape" scale="70" r:id="rId1"/>
  <headerFooter>
    <oddHeader>&amp;ROrillia Power Distribution Corporation
EB-2011-0191
Filed: October 28, 2011
Appendix VIII</oddHeader>
    <oddFooter>&amp;C&amp;F
&amp;A&amp;RPage &amp;P
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="75" zoomScaleNormal="75" zoomScalePageLayoutView="0" workbookViewId="0" topLeftCell="A1">
      <selection activeCell="H37" sqref="H37"/>
    </sheetView>
  </sheetViews>
  <sheetFormatPr defaultColWidth="15.57421875" defaultRowHeight="15"/>
  <cols>
    <col min="1" max="1" width="30.8515625" style="0" customWidth="1"/>
    <col min="2" max="2" width="11.140625" style="0" customWidth="1"/>
  </cols>
  <sheetData>
    <row r="1" spans="1:3" ht="22.5">
      <c r="A1" s="34" t="s">
        <v>47</v>
      </c>
      <c r="B1" s="34" t="s">
        <v>48</v>
      </c>
      <c r="C1" s="35"/>
    </row>
    <row r="2" spans="1:3" ht="22.5">
      <c r="A2" s="34" t="s">
        <v>49</v>
      </c>
      <c r="B2" s="34" t="s">
        <v>52</v>
      </c>
      <c r="C2" s="35"/>
    </row>
    <row r="3" spans="1:3" ht="22.5">
      <c r="A3" s="34" t="s">
        <v>50</v>
      </c>
      <c r="B3" s="63">
        <v>41030</v>
      </c>
      <c r="C3" s="63"/>
    </row>
    <row r="4" spans="1:3" ht="22.5">
      <c r="A4" s="34" t="s">
        <v>51</v>
      </c>
      <c r="B4" s="34"/>
      <c r="C4" s="34"/>
    </row>
    <row r="5" spans="1:3" ht="22.5">
      <c r="A5" s="34"/>
      <c r="B5" s="34"/>
      <c r="C5" s="34"/>
    </row>
    <row r="6" spans="1:3" ht="24.75">
      <c r="A6" s="37" t="s">
        <v>71</v>
      </c>
      <c r="B6" s="34"/>
      <c r="C6" s="37"/>
    </row>
    <row r="8" spans="1:12" ht="16.5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7" customFormat="1" ht="16.5" thickBot="1">
      <c r="A9" s="5"/>
      <c r="B9" s="9"/>
      <c r="C9" s="60">
        <v>2007</v>
      </c>
      <c r="D9" s="61"/>
      <c r="E9" s="61"/>
      <c r="F9" s="61"/>
      <c r="G9" s="61"/>
      <c r="H9" s="61"/>
      <c r="I9" s="61"/>
      <c r="J9" s="61"/>
      <c r="K9" s="61"/>
      <c r="L9" s="62"/>
    </row>
    <row r="10" spans="1:12" s="8" customFormat="1" ht="64.5" customHeight="1">
      <c r="A10" s="64" t="s">
        <v>2</v>
      </c>
      <c r="B10" s="54" t="s">
        <v>3</v>
      </c>
      <c r="C10" s="58" t="s">
        <v>15</v>
      </c>
      <c r="D10" s="56" t="s">
        <v>59</v>
      </c>
      <c r="E10" s="56" t="s">
        <v>16</v>
      </c>
      <c r="F10" s="56" t="s">
        <v>60</v>
      </c>
      <c r="G10" s="56" t="s">
        <v>17</v>
      </c>
      <c r="H10" s="56" t="s">
        <v>18</v>
      </c>
      <c r="I10" s="56" t="s">
        <v>19</v>
      </c>
      <c r="J10" s="56" t="s">
        <v>16</v>
      </c>
      <c r="K10" s="56" t="s">
        <v>60</v>
      </c>
      <c r="L10" s="54" t="s">
        <v>20</v>
      </c>
    </row>
    <row r="11" spans="1:12" s="8" customFormat="1" ht="43.5" customHeight="1">
      <c r="A11" s="65"/>
      <c r="B11" s="55"/>
      <c r="C11" s="59"/>
      <c r="D11" s="57"/>
      <c r="E11" s="57"/>
      <c r="F11" s="57"/>
      <c r="G11" s="57"/>
      <c r="H11" s="57"/>
      <c r="I11" s="57"/>
      <c r="J11" s="57"/>
      <c r="K11" s="57"/>
      <c r="L11" s="55"/>
    </row>
    <row r="12" spans="1:12" s="8" customFormat="1" ht="23.25" customHeight="1" thickBot="1">
      <c r="A12" s="65"/>
      <c r="B12" s="55"/>
      <c r="C12" s="59"/>
      <c r="D12" s="57"/>
      <c r="E12" s="57"/>
      <c r="F12" s="57"/>
      <c r="G12" s="57"/>
      <c r="H12" s="57"/>
      <c r="I12" s="57"/>
      <c r="J12" s="57"/>
      <c r="K12" s="57"/>
      <c r="L12" s="55"/>
    </row>
    <row r="13" spans="1:12" s="7" customFormat="1" ht="16.5" thickBot="1">
      <c r="A13" s="10"/>
      <c r="B13" s="11"/>
      <c r="C13" s="12"/>
      <c r="D13" s="11"/>
      <c r="E13" s="13"/>
      <c r="F13" s="13"/>
      <c r="G13" s="13"/>
      <c r="H13" s="13"/>
      <c r="I13" s="13"/>
      <c r="J13" s="13"/>
      <c r="K13" s="13"/>
      <c r="L13" s="14"/>
    </row>
    <row r="14" spans="1:12" s="7" customFormat="1" ht="30.75" thickBot="1">
      <c r="A14" s="38" t="s">
        <v>72</v>
      </c>
      <c r="B14" s="19">
        <v>1588</v>
      </c>
      <c r="C14" s="24">
        <f>'B2 Continuity Schedule 2006'!G14</f>
        <v>169053</v>
      </c>
      <c r="D14" s="21">
        <v>-136597</v>
      </c>
      <c r="E14" s="21"/>
      <c r="F14" s="21"/>
      <c r="G14" s="22">
        <f>SUM(C14:F14)</f>
        <v>32456</v>
      </c>
      <c r="H14" s="25">
        <f>'B2 Continuity Schedule 2006'!L14</f>
        <v>-2457</v>
      </c>
      <c r="I14" s="21">
        <v>4907</v>
      </c>
      <c r="J14" s="21"/>
      <c r="K14" s="21"/>
      <c r="L14" s="23">
        <f>SUM(H14:K14)</f>
        <v>2450</v>
      </c>
    </row>
    <row r="15" s="7" customFormat="1" ht="15"/>
    <row r="16" spans="1:2" ht="15">
      <c r="A16" s="3"/>
      <c r="B16" s="4"/>
    </row>
    <row r="19" spans="1:2" ht="15">
      <c r="A19" s="3"/>
      <c r="B19" s="1"/>
    </row>
  </sheetData>
  <sheetProtection/>
  <mergeCells count="14">
    <mergeCell ref="J10:J12"/>
    <mergeCell ref="K10:K12"/>
    <mergeCell ref="C10:C12"/>
    <mergeCell ref="D10:D12"/>
    <mergeCell ref="E10:E12"/>
    <mergeCell ref="A10:A12"/>
    <mergeCell ref="B10:B12"/>
    <mergeCell ref="C9:L9"/>
    <mergeCell ref="B3:C3"/>
    <mergeCell ref="L10:L12"/>
    <mergeCell ref="F10:F12"/>
    <mergeCell ref="G10:G12"/>
    <mergeCell ref="H10:H12"/>
    <mergeCell ref="I10:I12"/>
  </mergeCells>
  <printOptions horizontalCentered="1"/>
  <pageMargins left="0.11811023622047245" right="0.11811023622047245" top="1.1811023622047245" bottom="0.7874015748031497" header="0.5118110236220472" footer="0.5118110236220472"/>
  <pageSetup horizontalDpi="600" verticalDpi="600" orientation="landscape" scale="70" r:id="rId1"/>
  <headerFooter>
    <oddHeader>&amp;ROrillia Power Distribution Corporation
EB-2011-0191
Filed: October 28, 2011
Appendix VIII</oddHeader>
    <oddFooter>&amp;C&amp;F
&amp;A&amp;RPage &amp;P
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="75" zoomScaleNormal="75" zoomScalePageLayoutView="0" workbookViewId="0" topLeftCell="A1">
      <selection activeCell="H37" sqref="H37"/>
    </sheetView>
  </sheetViews>
  <sheetFormatPr defaultColWidth="15.57421875" defaultRowHeight="15"/>
  <cols>
    <col min="1" max="1" width="30.8515625" style="0" customWidth="1"/>
    <col min="2" max="2" width="11.140625" style="0" customWidth="1"/>
  </cols>
  <sheetData>
    <row r="1" spans="1:3" ht="22.5">
      <c r="A1" s="34" t="s">
        <v>47</v>
      </c>
      <c r="B1" s="34" t="s">
        <v>48</v>
      </c>
      <c r="C1" s="34"/>
    </row>
    <row r="2" spans="1:3" ht="22.5">
      <c r="A2" s="34" t="s">
        <v>49</v>
      </c>
      <c r="B2" s="34" t="s">
        <v>52</v>
      </c>
      <c r="C2" s="34"/>
    </row>
    <row r="3" spans="1:3" ht="22.5">
      <c r="A3" s="34" t="s">
        <v>50</v>
      </c>
      <c r="B3" s="63">
        <v>41030</v>
      </c>
      <c r="C3" s="63"/>
    </row>
    <row r="4" spans="1:3" ht="22.5">
      <c r="A4" s="34" t="s">
        <v>51</v>
      </c>
      <c r="B4" s="34"/>
      <c r="C4" s="34"/>
    </row>
    <row r="5" spans="1:3" ht="22.5">
      <c r="A5" s="34"/>
      <c r="B5" s="34"/>
      <c r="C5" s="34"/>
    </row>
    <row r="6" spans="1:3" ht="24.75">
      <c r="A6" s="37" t="s">
        <v>71</v>
      </c>
      <c r="B6" s="34"/>
      <c r="C6" s="37"/>
    </row>
    <row r="8" spans="1:12" ht="16.5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7" customFormat="1" ht="16.5" thickBot="1">
      <c r="A9" s="5"/>
      <c r="B9" s="9"/>
      <c r="C9" s="60">
        <v>2008</v>
      </c>
      <c r="D9" s="61"/>
      <c r="E9" s="61"/>
      <c r="F9" s="61"/>
      <c r="G9" s="61"/>
      <c r="H9" s="61"/>
      <c r="I9" s="61"/>
      <c r="J9" s="61"/>
      <c r="K9" s="61"/>
      <c r="L9" s="62"/>
    </row>
    <row r="10" spans="1:12" s="8" customFormat="1" ht="64.5" customHeight="1">
      <c r="A10" s="64" t="s">
        <v>2</v>
      </c>
      <c r="B10" s="54" t="s">
        <v>3</v>
      </c>
      <c r="C10" s="58" t="s">
        <v>21</v>
      </c>
      <c r="D10" s="56" t="s">
        <v>61</v>
      </c>
      <c r="E10" s="56" t="s">
        <v>22</v>
      </c>
      <c r="F10" s="56" t="s">
        <v>62</v>
      </c>
      <c r="G10" s="56" t="s">
        <v>23</v>
      </c>
      <c r="H10" s="56" t="s">
        <v>24</v>
      </c>
      <c r="I10" s="56" t="s">
        <v>25</v>
      </c>
      <c r="J10" s="56" t="s">
        <v>22</v>
      </c>
      <c r="K10" s="56" t="s">
        <v>62</v>
      </c>
      <c r="L10" s="54" t="s">
        <v>26</v>
      </c>
    </row>
    <row r="11" spans="1:12" s="8" customFormat="1" ht="43.5" customHeight="1">
      <c r="A11" s="65"/>
      <c r="B11" s="55"/>
      <c r="C11" s="59"/>
      <c r="D11" s="57"/>
      <c r="E11" s="57"/>
      <c r="F11" s="57"/>
      <c r="G11" s="57"/>
      <c r="H11" s="57"/>
      <c r="I11" s="57"/>
      <c r="J11" s="57"/>
      <c r="K11" s="57"/>
      <c r="L11" s="55"/>
    </row>
    <row r="12" spans="1:12" s="8" customFormat="1" ht="23.25" customHeight="1" thickBot="1">
      <c r="A12" s="65"/>
      <c r="B12" s="55"/>
      <c r="C12" s="59"/>
      <c r="D12" s="57"/>
      <c r="E12" s="57"/>
      <c r="F12" s="57"/>
      <c r="G12" s="57"/>
      <c r="H12" s="57"/>
      <c r="I12" s="57"/>
      <c r="J12" s="57"/>
      <c r="K12" s="57"/>
      <c r="L12" s="55"/>
    </row>
    <row r="13" spans="1:12" s="7" customFormat="1" ht="16.5" thickBot="1">
      <c r="A13" s="10"/>
      <c r="B13" s="11"/>
      <c r="C13" s="12"/>
      <c r="D13" s="11"/>
      <c r="E13" s="13"/>
      <c r="F13" s="13"/>
      <c r="G13" s="13"/>
      <c r="H13" s="13"/>
      <c r="I13" s="13"/>
      <c r="J13" s="13"/>
      <c r="K13" s="13"/>
      <c r="L13" s="14"/>
    </row>
    <row r="14" spans="1:12" s="7" customFormat="1" ht="30.75" thickBot="1">
      <c r="A14" s="38" t="s">
        <v>72</v>
      </c>
      <c r="B14" s="19">
        <v>1588</v>
      </c>
      <c r="C14" s="24">
        <f>'B3 Continuity Schedule 2007'!G14</f>
        <v>32456</v>
      </c>
      <c r="D14" s="21">
        <v>160017.52</v>
      </c>
      <c r="E14" s="21"/>
      <c r="F14" s="21"/>
      <c r="G14" s="22">
        <f>SUM(C14:F14)</f>
        <v>192473.52</v>
      </c>
      <c r="H14" s="25">
        <f>'B3 Continuity Schedule 2007'!L14</f>
        <v>2450</v>
      </c>
      <c r="I14" s="21">
        <v>3081</v>
      </c>
      <c r="J14" s="21"/>
      <c r="K14" s="21"/>
      <c r="L14" s="23">
        <f>SUM(H14:K14)</f>
        <v>5531</v>
      </c>
    </row>
    <row r="15" s="7" customFormat="1" ht="15"/>
    <row r="16" spans="1:2" ht="15">
      <c r="A16" s="3"/>
      <c r="B16" s="4"/>
    </row>
    <row r="19" spans="1:2" ht="15">
      <c r="A19" s="3"/>
      <c r="B19" s="1"/>
    </row>
  </sheetData>
  <sheetProtection/>
  <mergeCells count="14">
    <mergeCell ref="C10:C12"/>
    <mergeCell ref="D10:D12"/>
    <mergeCell ref="E10:E12"/>
    <mergeCell ref="F10:F12"/>
    <mergeCell ref="G10:G12"/>
    <mergeCell ref="A10:A12"/>
    <mergeCell ref="B10:B12"/>
    <mergeCell ref="C9:L9"/>
    <mergeCell ref="B3:C3"/>
    <mergeCell ref="H10:H12"/>
    <mergeCell ref="I10:I12"/>
    <mergeCell ref="J10:J12"/>
    <mergeCell ref="K10:K12"/>
    <mergeCell ref="L10:L12"/>
  </mergeCells>
  <printOptions horizontalCentered="1"/>
  <pageMargins left="0.11811023622047245" right="0.11811023622047245" top="1.1811023622047245" bottom="0.7874015748031497" header="0.5118110236220472" footer="0.5118110236220472"/>
  <pageSetup horizontalDpi="600" verticalDpi="600" orientation="landscape" scale="70" r:id="rId1"/>
  <headerFooter>
    <oddHeader>&amp;ROrillia Power Distribution Corporation
EB-2011-0191
Filed: October 28, 2011
Appendix VIII</oddHeader>
    <oddFooter>&amp;C&amp;F
&amp;A&amp;RPage &amp;P
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="75" zoomScaleNormal="75" zoomScalePageLayoutView="0" workbookViewId="0" topLeftCell="A1">
      <selection activeCell="H37" sqref="H37"/>
    </sheetView>
  </sheetViews>
  <sheetFormatPr defaultColWidth="15.57421875" defaultRowHeight="15"/>
  <cols>
    <col min="1" max="1" width="30.8515625" style="0" customWidth="1"/>
    <col min="2" max="2" width="11.140625" style="0" customWidth="1"/>
  </cols>
  <sheetData>
    <row r="1" spans="1:3" ht="22.5">
      <c r="A1" s="34" t="s">
        <v>47</v>
      </c>
      <c r="B1" s="34" t="s">
        <v>48</v>
      </c>
      <c r="C1" s="34"/>
    </row>
    <row r="2" spans="1:3" ht="22.5">
      <c r="A2" s="34" t="s">
        <v>49</v>
      </c>
      <c r="B2" s="34" t="s">
        <v>52</v>
      </c>
      <c r="C2" s="34"/>
    </row>
    <row r="3" spans="1:3" ht="22.5">
      <c r="A3" s="34" t="s">
        <v>50</v>
      </c>
      <c r="B3" s="63">
        <v>41030</v>
      </c>
      <c r="C3" s="63"/>
    </row>
    <row r="4" spans="1:3" ht="22.5">
      <c r="A4" s="34" t="s">
        <v>51</v>
      </c>
      <c r="B4" s="34"/>
      <c r="C4" s="34"/>
    </row>
    <row r="5" spans="1:3" ht="22.5">
      <c r="A5" s="34"/>
      <c r="B5" s="34"/>
      <c r="C5" s="34"/>
    </row>
    <row r="6" spans="1:3" ht="24.75">
      <c r="A6" s="37" t="s">
        <v>71</v>
      </c>
      <c r="B6" s="34"/>
      <c r="C6" s="37"/>
    </row>
    <row r="8" spans="1:12" ht="16.5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7" customFormat="1" ht="16.5" thickBot="1">
      <c r="A9" s="5"/>
      <c r="B9" s="9"/>
      <c r="C9" s="60">
        <v>2009</v>
      </c>
      <c r="D9" s="61"/>
      <c r="E9" s="61"/>
      <c r="F9" s="61"/>
      <c r="G9" s="61"/>
      <c r="H9" s="61"/>
      <c r="I9" s="61"/>
      <c r="J9" s="61"/>
      <c r="K9" s="61"/>
      <c r="L9" s="62"/>
    </row>
    <row r="10" spans="1:12" s="8" customFormat="1" ht="64.5" customHeight="1">
      <c r="A10" s="64" t="s">
        <v>2</v>
      </c>
      <c r="B10" s="54" t="s">
        <v>3</v>
      </c>
      <c r="C10" s="58" t="s">
        <v>27</v>
      </c>
      <c r="D10" s="56" t="s">
        <v>63</v>
      </c>
      <c r="E10" s="56" t="s">
        <v>28</v>
      </c>
      <c r="F10" s="56" t="s">
        <v>64</v>
      </c>
      <c r="G10" s="56" t="s">
        <v>29</v>
      </c>
      <c r="H10" s="56" t="s">
        <v>30</v>
      </c>
      <c r="I10" s="56" t="s">
        <v>31</v>
      </c>
      <c r="J10" s="56" t="s">
        <v>28</v>
      </c>
      <c r="K10" s="56" t="s">
        <v>64</v>
      </c>
      <c r="L10" s="54" t="s">
        <v>32</v>
      </c>
    </row>
    <row r="11" spans="1:12" s="8" customFormat="1" ht="43.5" customHeight="1">
      <c r="A11" s="65"/>
      <c r="B11" s="55"/>
      <c r="C11" s="59"/>
      <c r="D11" s="57"/>
      <c r="E11" s="57"/>
      <c r="F11" s="57"/>
      <c r="G11" s="57"/>
      <c r="H11" s="57"/>
      <c r="I11" s="57"/>
      <c r="J11" s="57"/>
      <c r="K11" s="57"/>
      <c r="L11" s="55"/>
    </row>
    <row r="12" spans="1:12" s="8" customFormat="1" ht="23.25" customHeight="1" thickBot="1">
      <c r="A12" s="65"/>
      <c r="B12" s="55"/>
      <c r="C12" s="59"/>
      <c r="D12" s="57"/>
      <c r="E12" s="57"/>
      <c r="F12" s="57"/>
      <c r="G12" s="57"/>
      <c r="H12" s="57"/>
      <c r="I12" s="57"/>
      <c r="J12" s="57"/>
      <c r="K12" s="57"/>
      <c r="L12" s="55"/>
    </row>
    <row r="13" spans="1:12" s="7" customFormat="1" ht="16.5" thickBot="1">
      <c r="A13" s="10"/>
      <c r="B13" s="11"/>
      <c r="C13" s="12"/>
      <c r="D13" s="11"/>
      <c r="E13" s="13"/>
      <c r="F13" s="13"/>
      <c r="G13" s="13"/>
      <c r="H13" s="13"/>
      <c r="I13" s="13"/>
      <c r="J13" s="13"/>
      <c r="K13" s="13"/>
      <c r="L13" s="14"/>
    </row>
    <row r="14" spans="1:12" s="7" customFormat="1" ht="30.75" thickBot="1">
      <c r="A14" s="38" t="s">
        <v>72</v>
      </c>
      <c r="B14" s="19">
        <v>1588</v>
      </c>
      <c r="C14" s="24">
        <f>'B4 Continuity Schedule 2008'!G14</f>
        <v>192473.52</v>
      </c>
      <c r="D14" s="21">
        <f>4547875-4138552+0.4</f>
        <v>409323.4</v>
      </c>
      <c r="E14" s="21"/>
      <c r="F14" s="21"/>
      <c r="G14" s="22">
        <f>SUM(C14:F14)</f>
        <v>601796.92</v>
      </c>
      <c r="H14" s="25">
        <f>'B4 Continuity Schedule 2008'!L14</f>
        <v>5531</v>
      </c>
      <c r="I14" s="21">
        <v>3693</v>
      </c>
      <c r="J14" s="21"/>
      <c r="K14" s="21"/>
      <c r="L14" s="23">
        <f>SUM(H14:K14)</f>
        <v>9224</v>
      </c>
    </row>
    <row r="15" s="7" customFormat="1" ht="15"/>
    <row r="16" spans="1:2" ht="15">
      <c r="A16" s="3"/>
      <c r="B16" s="4"/>
    </row>
    <row r="19" spans="1:2" ht="15">
      <c r="A19" s="3"/>
      <c r="B19" s="1"/>
    </row>
  </sheetData>
  <sheetProtection/>
  <mergeCells count="14">
    <mergeCell ref="F10:F12"/>
    <mergeCell ref="G10:G12"/>
    <mergeCell ref="H10:H12"/>
    <mergeCell ref="I10:I12"/>
    <mergeCell ref="C10:C12"/>
    <mergeCell ref="A10:A12"/>
    <mergeCell ref="B10:B12"/>
    <mergeCell ref="C9:L9"/>
    <mergeCell ref="B3:C3"/>
    <mergeCell ref="J10:J12"/>
    <mergeCell ref="K10:K12"/>
    <mergeCell ref="L10:L12"/>
    <mergeCell ref="D10:D12"/>
    <mergeCell ref="E10:E12"/>
  </mergeCells>
  <printOptions horizontalCentered="1"/>
  <pageMargins left="0.11811023622047245" right="0.11811023622047245" top="1.1811023622047245" bottom="0.7874015748031497" header="0.5118110236220472" footer="0.5118110236220472"/>
  <pageSetup horizontalDpi="600" verticalDpi="600" orientation="landscape" scale="70" r:id="rId1"/>
  <headerFooter>
    <oddHeader>&amp;ROrillia Power Distribution Corporation
EB-2011-0191
Filed: October 28, 2011
Appendix VIII</oddHeader>
    <oddFooter>&amp;C&amp;F
&amp;A&amp;RPage &amp;P
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="75" zoomScaleNormal="75" zoomScalePageLayoutView="0" workbookViewId="0" topLeftCell="A1">
      <selection activeCell="H37" sqref="H37"/>
    </sheetView>
  </sheetViews>
  <sheetFormatPr defaultColWidth="15.57421875" defaultRowHeight="15"/>
  <cols>
    <col min="1" max="1" width="30.8515625" style="0" customWidth="1"/>
    <col min="2" max="2" width="11.140625" style="0" customWidth="1"/>
  </cols>
  <sheetData>
    <row r="1" spans="1:3" ht="22.5">
      <c r="A1" s="34" t="s">
        <v>47</v>
      </c>
      <c r="B1" s="34" t="s">
        <v>48</v>
      </c>
      <c r="C1" s="34"/>
    </row>
    <row r="2" spans="1:3" ht="22.5">
      <c r="A2" s="34" t="s">
        <v>49</v>
      </c>
      <c r="B2" s="34" t="s">
        <v>52</v>
      </c>
      <c r="C2" s="34"/>
    </row>
    <row r="3" spans="1:3" ht="22.5">
      <c r="A3" s="34" t="s">
        <v>50</v>
      </c>
      <c r="B3" s="63">
        <v>41030</v>
      </c>
      <c r="C3" s="63"/>
    </row>
    <row r="4" spans="1:3" ht="22.5">
      <c r="A4" s="34" t="s">
        <v>51</v>
      </c>
      <c r="B4" s="34"/>
      <c r="C4" s="34"/>
    </row>
    <row r="5" spans="1:3" ht="22.5">
      <c r="A5" s="34"/>
      <c r="B5" s="34"/>
      <c r="C5" s="34"/>
    </row>
    <row r="6" spans="1:3" ht="24.75">
      <c r="A6" s="37" t="s">
        <v>71</v>
      </c>
      <c r="B6" s="34"/>
      <c r="C6" s="37"/>
    </row>
    <row r="8" spans="1:12" ht="16.5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7" customFormat="1" ht="16.5" thickBot="1">
      <c r="A9" s="5"/>
      <c r="B9" s="9"/>
      <c r="C9" s="60">
        <v>2010</v>
      </c>
      <c r="D9" s="61"/>
      <c r="E9" s="61"/>
      <c r="F9" s="61"/>
      <c r="G9" s="61"/>
      <c r="H9" s="61"/>
      <c r="I9" s="61"/>
      <c r="J9" s="61"/>
      <c r="K9" s="61"/>
      <c r="L9" s="62"/>
    </row>
    <row r="10" spans="1:12" s="8" customFormat="1" ht="64.5" customHeight="1">
      <c r="A10" s="64" t="s">
        <v>2</v>
      </c>
      <c r="B10" s="54" t="s">
        <v>3</v>
      </c>
      <c r="C10" s="58" t="s">
        <v>33</v>
      </c>
      <c r="D10" s="56" t="s">
        <v>65</v>
      </c>
      <c r="E10" s="56" t="s">
        <v>34</v>
      </c>
      <c r="F10" s="56" t="s">
        <v>66</v>
      </c>
      <c r="G10" s="56" t="s">
        <v>35</v>
      </c>
      <c r="H10" s="56" t="s">
        <v>36</v>
      </c>
      <c r="I10" s="56" t="s">
        <v>37</v>
      </c>
      <c r="J10" s="56" t="s">
        <v>34</v>
      </c>
      <c r="K10" s="56" t="s">
        <v>67</v>
      </c>
      <c r="L10" s="54" t="s">
        <v>38</v>
      </c>
    </row>
    <row r="11" spans="1:12" s="8" customFormat="1" ht="43.5" customHeight="1">
      <c r="A11" s="65"/>
      <c r="B11" s="55"/>
      <c r="C11" s="59"/>
      <c r="D11" s="57"/>
      <c r="E11" s="57"/>
      <c r="F11" s="57"/>
      <c r="G11" s="57"/>
      <c r="H11" s="57"/>
      <c r="I11" s="57"/>
      <c r="J11" s="57"/>
      <c r="K11" s="57"/>
      <c r="L11" s="55"/>
    </row>
    <row r="12" spans="1:12" s="8" customFormat="1" ht="23.25" customHeight="1" thickBot="1">
      <c r="A12" s="65"/>
      <c r="B12" s="55"/>
      <c r="C12" s="59"/>
      <c r="D12" s="57"/>
      <c r="E12" s="57"/>
      <c r="F12" s="57"/>
      <c r="G12" s="57"/>
      <c r="H12" s="57"/>
      <c r="I12" s="57"/>
      <c r="J12" s="57"/>
      <c r="K12" s="57"/>
      <c r="L12" s="55"/>
    </row>
    <row r="13" spans="1:12" s="7" customFormat="1" ht="16.5" thickBot="1">
      <c r="A13" s="10"/>
      <c r="B13" s="11"/>
      <c r="C13" s="12"/>
      <c r="D13" s="11"/>
      <c r="E13" s="13"/>
      <c r="F13" s="13"/>
      <c r="G13" s="13"/>
      <c r="H13" s="13"/>
      <c r="I13" s="13"/>
      <c r="J13" s="13"/>
      <c r="K13" s="13"/>
      <c r="L13" s="14"/>
    </row>
    <row r="14" spans="1:12" s="7" customFormat="1" ht="30.75" thickBot="1">
      <c r="A14" s="38" t="s">
        <v>72</v>
      </c>
      <c r="B14" s="19">
        <v>1588</v>
      </c>
      <c r="C14" s="24">
        <f>'B5 Continuity Schedule 2009'!G14</f>
        <v>601796.92</v>
      </c>
      <c r="D14" s="26">
        <f>137236.56+14328.33</f>
        <v>151564.88999999998</v>
      </c>
      <c r="E14" s="27">
        <v>192473.52</v>
      </c>
      <c r="F14" s="21"/>
      <c r="G14" s="22">
        <f>C14+D14-E14+SUM(F14:F14)</f>
        <v>560888.29</v>
      </c>
      <c r="H14" s="25">
        <f>'B5 Continuity Schedule 2009'!L14</f>
        <v>9224</v>
      </c>
      <c r="I14" s="21">
        <v>4090</v>
      </c>
      <c r="J14" s="21">
        <v>8450</v>
      </c>
      <c r="K14" s="21"/>
      <c r="L14" s="23">
        <f>H14+I14-J14+K14</f>
        <v>4864</v>
      </c>
    </row>
    <row r="15" s="7" customFormat="1" ht="15"/>
    <row r="16" spans="1:2" ht="15">
      <c r="A16" s="3"/>
      <c r="B16" s="4"/>
    </row>
    <row r="19" spans="1:2" ht="15">
      <c r="A19" s="3"/>
      <c r="B19" s="1"/>
    </row>
  </sheetData>
  <sheetProtection/>
  <mergeCells count="14">
    <mergeCell ref="J10:J12"/>
    <mergeCell ref="K10:K12"/>
    <mergeCell ref="C10:C12"/>
    <mergeCell ref="D10:D12"/>
    <mergeCell ref="E10:E12"/>
    <mergeCell ref="C9:L9"/>
    <mergeCell ref="A10:A12"/>
    <mergeCell ref="B10:B12"/>
    <mergeCell ref="B3:C3"/>
    <mergeCell ref="L10:L12"/>
    <mergeCell ref="F10:F12"/>
    <mergeCell ref="G10:G12"/>
    <mergeCell ref="H10:H12"/>
    <mergeCell ref="I10:I12"/>
  </mergeCells>
  <printOptions horizontalCentered="1"/>
  <pageMargins left="0.11811023622047245" right="0.11811023622047245" top="1.1811023622047245" bottom="0.7874015748031497" header="0.5118110236220472" footer="0.5118110236220472"/>
  <pageSetup horizontalDpi="600" verticalDpi="600" orientation="landscape" scale="70" r:id="rId1"/>
  <headerFooter>
    <oddHeader>&amp;ROrillia Power Distribution Corporation
EB-2011-0191
Filed: October 28, 2011
Appendix VIII</oddHeader>
    <oddFooter>&amp;C&amp;F
&amp;A&amp;RPage &amp;P
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zoomScale="75" zoomScaleNormal="75" zoomScalePageLayoutView="0" workbookViewId="0" topLeftCell="A1">
      <selection activeCell="H37" sqref="H37"/>
    </sheetView>
  </sheetViews>
  <sheetFormatPr defaultColWidth="15.57421875" defaultRowHeight="15"/>
  <cols>
    <col min="1" max="1" width="30.8515625" style="0" customWidth="1"/>
    <col min="2" max="2" width="11.140625" style="0" customWidth="1"/>
    <col min="3" max="6" width="15.57421875" style="0" customWidth="1"/>
    <col min="7" max="8" width="22.421875" style="0" customWidth="1"/>
  </cols>
  <sheetData>
    <row r="1" spans="1:3" ht="22.5">
      <c r="A1" s="34" t="s">
        <v>47</v>
      </c>
      <c r="B1" s="34" t="s">
        <v>48</v>
      </c>
      <c r="C1" s="34"/>
    </row>
    <row r="2" spans="1:3" ht="22.5">
      <c r="A2" s="34" t="s">
        <v>49</v>
      </c>
      <c r="B2" s="34" t="s">
        <v>52</v>
      </c>
      <c r="C2" s="34"/>
    </row>
    <row r="3" spans="1:3" ht="22.5">
      <c r="A3" s="34" t="s">
        <v>50</v>
      </c>
      <c r="B3" s="63">
        <v>41030</v>
      </c>
      <c r="C3" s="63"/>
    </row>
    <row r="4" spans="1:3" ht="22.5">
      <c r="A4" s="34" t="s">
        <v>51</v>
      </c>
      <c r="B4" s="34"/>
      <c r="C4" s="34"/>
    </row>
    <row r="5" spans="1:3" ht="22.5">
      <c r="A5" s="34"/>
      <c r="B5" s="34"/>
      <c r="C5" s="34"/>
    </row>
    <row r="6" spans="1:3" ht="24.75">
      <c r="A6" s="37" t="s">
        <v>71</v>
      </c>
      <c r="B6" s="34"/>
      <c r="C6" s="37"/>
    </row>
    <row r="8" spans="1:11" ht="16.5" thickBot="1">
      <c r="A8" s="2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7" customFormat="1" ht="16.5" thickBot="1">
      <c r="A9" s="5"/>
      <c r="B9" s="9"/>
      <c r="C9" s="60">
        <v>2011</v>
      </c>
      <c r="D9" s="61"/>
      <c r="E9" s="61"/>
      <c r="F9" s="62"/>
      <c r="G9" s="66" t="s">
        <v>0</v>
      </c>
      <c r="H9" s="67"/>
      <c r="I9" s="68"/>
      <c r="J9" s="33" t="s">
        <v>1</v>
      </c>
      <c r="K9" s="6"/>
    </row>
    <row r="10" spans="1:11" s="8" customFormat="1" ht="64.5" customHeight="1">
      <c r="A10" s="64" t="s">
        <v>2</v>
      </c>
      <c r="B10" s="54" t="s">
        <v>3</v>
      </c>
      <c r="C10" s="56" t="s">
        <v>39</v>
      </c>
      <c r="D10" s="56" t="s">
        <v>40</v>
      </c>
      <c r="E10" s="56" t="s">
        <v>41</v>
      </c>
      <c r="F10" s="56" t="s">
        <v>42</v>
      </c>
      <c r="G10" s="58" t="s">
        <v>68</v>
      </c>
      <c r="H10" s="56" t="s">
        <v>69</v>
      </c>
      <c r="I10" s="54" t="s">
        <v>43</v>
      </c>
      <c r="J10" s="64" t="s">
        <v>70</v>
      </c>
      <c r="K10" s="54" t="s">
        <v>46</v>
      </c>
    </row>
    <row r="11" spans="1:11" s="8" customFormat="1" ht="43.5" customHeight="1">
      <c r="A11" s="65"/>
      <c r="B11" s="55"/>
      <c r="C11" s="57"/>
      <c r="D11" s="57"/>
      <c r="E11" s="57"/>
      <c r="F11" s="57"/>
      <c r="G11" s="59"/>
      <c r="H11" s="57"/>
      <c r="I11" s="55"/>
      <c r="J11" s="65"/>
      <c r="K11" s="55"/>
    </row>
    <row r="12" spans="1:11" s="8" customFormat="1" ht="23.25" customHeight="1" thickBot="1">
      <c r="A12" s="65"/>
      <c r="B12" s="55"/>
      <c r="C12" s="57"/>
      <c r="D12" s="57"/>
      <c r="E12" s="57"/>
      <c r="F12" s="57"/>
      <c r="G12" s="59"/>
      <c r="H12" s="57"/>
      <c r="I12" s="55" t="s">
        <v>44</v>
      </c>
      <c r="J12" s="65"/>
      <c r="K12" s="55"/>
    </row>
    <row r="13" spans="1:11" s="7" customFormat="1" ht="16.5" thickBot="1">
      <c r="A13" s="10"/>
      <c r="B13" s="11"/>
      <c r="C13" s="15"/>
      <c r="D13" s="13"/>
      <c r="E13" s="13"/>
      <c r="F13" s="16"/>
      <c r="G13" s="11"/>
      <c r="H13" s="11"/>
      <c r="I13" s="17"/>
      <c r="J13" s="18"/>
      <c r="K13" s="17"/>
    </row>
    <row r="14" spans="1:11" s="7" customFormat="1" ht="30.75" thickBot="1">
      <c r="A14" s="38" t="s">
        <v>72</v>
      </c>
      <c r="B14" s="19">
        <v>1588</v>
      </c>
      <c r="C14" s="20"/>
      <c r="D14" s="21"/>
      <c r="E14" s="25">
        <f>'B6 Continuity Schedule 2010'!G14-C14</f>
        <v>560888.29</v>
      </c>
      <c r="F14" s="28">
        <f>'B6 Continuity Schedule 2010'!L14-D14</f>
        <v>4864</v>
      </c>
      <c r="G14" s="29">
        <f>'B6 Continuity Schedule 2010'!G14*1.47%</f>
        <v>8245.057863</v>
      </c>
      <c r="H14" s="29">
        <f>'B6 Continuity Schedule 2010'!G14*1.47%/12*4</f>
        <v>2748.352621</v>
      </c>
      <c r="I14" s="30">
        <f>SUM(E14:H14)</f>
        <v>576745.700484</v>
      </c>
      <c r="J14" s="31">
        <f>SUM(E14:F14)-SUM(C14:D14)</f>
        <v>565752.29</v>
      </c>
      <c r="K14" s="32">
        <f>ROUND(J14-SUM(C14:F14),0)</f>
        <v>0</v>
      </c>
    </row>
    <row r="15" s="7" customFormat="1" ht="15"/>
    <row r="16" spans="1:2" ht="15">
      <c r="A16" s="3"/>
      <c r="B16" s="4"/>
    </row>
    <row r="19" spans="1:2" ht="15">
      <c r="A19" s="3"/>
      <c r="B19" s="1"/>
    </row>
  </sheetData>
  <sheetProtection/>
  <mergeCells count="14">
    <mergeCell ref="J10:J12"/>
    <mergeCell ref="K10:K12"/>
    <mergeCell ref="B3:C3"/>
    <mergeCell ref="C10:C12"/>
    <mergeCell ref="D10:D12"/>
    <mergeCell ref="E10:E12"/>
    <mergeCell ref="F10:F12"/>
    <mergeCell ref="G10:G12"/>
    <mergeCell ref="C9:F9"/>
    <mergeCell ref="G9:I9"/>
    <mergeCell ref="A10:A12"/>
    <mergeCell ref="B10:B12"/>
    <mergeCell ref="H10:H12"/>
    <mergeCell ref="I10:I12"/>
  </mergeCells>
  <printOptions horizontalCentered="1"/>
  <pageMargins left="0.11811023622047245" right="0.11811023622047245" top="1.1811023622047245" bottom="0.7874015748031497" header="0.5118110236220472" footer="0.5118110236220472"/>
  <pageSetup horizontalDpi="600" verticalDpi="600" orientation="landscape" scale="70" r:id="rId1"/>
  <headerFooter>
    <oddHeader>&amp;ROrillia Power Distribution Corporation
EB-2011-0191
Filed: October 28, 2011
Appendix VIII</oddHeader>
    <oddFooter>&amp;C&amp;F
&amp;A&amp;RPage &amp;P
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Welsh</dc:creator>
  <cp:keywords/>
  <dc:description/>
  <cp:lastModifiedBy>Pauline Welsh</cp:lastModifiedBy>
  <cp:lastPrinted>2011-10-25T13:09:24Z</cp:lastPrinted>
  <dcterms:created xsi:type="dcterms:W3CDTF">2011-10-13T18:45:30Z</dcterms:created>
  <dcterms:modified xsi:type="dcterms:W3CDTF">2011-10-25T13:10:30Z</dcterms:modified>
  <cp:category/>
  <cp:version/>
  <cp:contentType/>
  <cp:contentStatus/>
</cp:coreProperties>
</file>