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2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'REGINFO'!$A$1:$D$55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comments2.xml><?xml version="1.0" encoding="utf-8"?>
<comments xmlns="http://schemas.openxmlformats.org/spreadsheetml/2006/main">
  <authors>
    <author>Bruce Bacon</author>
  </authors>
  <commentList>
    <comment ref="G65" authorId="0">
      <text>
        <r>
          <rPr>
            <b/>
            <sz val="8"/>
            <rFont val="Tahoma"/>
            <family val="0"/>
          </rPr>
          <t>Bruce Bacon:</t>
        </r>
        <r>
          <rPr>
            <sz val="8"/>
            <rFont val="Tahoma"/>
            <family val="0"/>
          </rPr>
          <t xml:space="preserve">
Reflects only 3 months of 2001
</t>
        </r>
      </text>
    </comment>
    <comment ref="C24" authorId="0">
      <text>
        <r>
          <rPr>
            <b/>
            <sz val="8"/>
            <rFont val="Tahoma"/>
            <family val="0"/>
          </rPr>
          <t>Bruce Bacon:</t>
        </r>
        <r>
          <rPr>
            <sz val="8"/>
            <rFont val="Tahoma"/>
            <family val="0"/>
          </rPr>
          <t xml:space="preserve">
Transition costs plus retro for late payment</t>
        </r>
      </text>
    </comment>
  </commentList>
</comments>
</file>

<file path=xl/sharedStrings.xml><?xml version="1.0" encoding="utf-8"?>
<sst xmlns="http://schemas.openxmlformats.org/spreadsheetml/2006/main" count="645" uniqueCount="459">
  <si>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</si>
  <si>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</si>
  <si>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</si>
  <si>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</si>
  <si>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</si>
  <si>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</si>
  <si>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</si>
  <si>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</si>
  <si>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</si>
  <si>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</si>
  <si>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</si>
  <si>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</si>
  <si>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</si>
  <si>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</si>
  <si>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</si>
  <si>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</si>
  <si>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</si>
  <si>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</si>
  <si>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</si>
  <si>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</si>
  <si>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</si>
  <si>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</si>
  <si>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</si>
  <si>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</si>
  <si>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</si>
  <si>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</si>
  <si>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</si>
  <si>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</si>
  <si>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</si>
  <si>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</si>
  <si>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</si>
  <si>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</si>
  <si>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</si>
  <si>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</si>
  <si>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</si>
  <si>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</si>
  <si>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</si>
  <si>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</si>
  <si>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</si>
  <si>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</si>
  <si>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</si>
  <si>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</si>
  <si>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</si>
  <si>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</si>
  <si>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</si>
  <si>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</si>
  <si>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</si>
  <si>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</si>
  <si>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</si>
  <si>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</si>
  <si>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</si>
  <si>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</si>
  <si>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</si>
  <si>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</si>
  <si>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</si>
  <si>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</si>
  <si>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</si>
  <si>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</si>
  <si>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</si>
  <si>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</si>
  <si>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</si>
  <si>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</si>
  <si>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</si>
  <si>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</si>
  <si>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</si>
  <si>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</si>
  <si>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</si>
  <si>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</si>
  <si>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</si>
  <si>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</si>
  <si>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</si>
  <si>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</si>
  <si>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</si>
  <si>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</si>
  <si>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</si>
  <si>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</si>
  <si>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</si>
  <si>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</si>
  <si>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</si>
  <si>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</si>
  <si>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</si>
  <si>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</si>
  <si>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</si>
  <si>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</si>
  <si>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</si>
  <si>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</si>
  <si>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</si>
  <si>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</si>
  <si>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</si>
  <si>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</si>
  <si>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</si>
  <si>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</si>
  <si>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</si>
  <si>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</si>
  <si>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</si>
  <si>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</si>
  <si>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</si>
  <si>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</si>
  <si>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</si>
  <si>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</si>
  <si>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</si>
  <si>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</si>
  <si>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</si>
  <si>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</si>
  <si>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</si>
  <si>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</si>
  <si>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</si>
  <si>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</si>
  <si>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</si>
  <si>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</si>
  <si>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</si>
  <si>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</si>
  <si>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</si>
  <si>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</si>
  <si>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</si>
  <si>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</si>
  <si>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</si>
  <si>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</si>
  <si>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</si>
  <si>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</si>
  <si>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</si>
  <si>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</si>
  <si>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</si>
  <si>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</si>
  <si>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</si>
  <si>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</si>
  <si>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</si>
  <si>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</si>
  <si>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</si>
  <si>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</si>
  <si>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</si>
  <si>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</si>
  <si>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</si>
  <si>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</si>
  <si>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</si>
  <si>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</si>
  <si>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</si>
  <si>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</si>
  <si>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</si>
  <si>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</si>
  <si>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</si>
  <si>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</si>
  <si>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</si>
  <si>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</si>
  <si>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</si>
  <si>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</si>
  <si>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</si>
  <si>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</si>
  <si>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</si>
  <si>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</si>
  <si>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</si>
  <si>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</si>
  <si>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</si>
  <si>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</si>
  <si>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</si>
  <si>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</si>
  <si>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</si>
  <si>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</si>
  <si>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</si>
  <si>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</si>
  <si>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</si>
  <si>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</si>
  <si>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</si>
  <si>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</si>
  <si>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</si>
  <si>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</si>
  <si>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</si>
  <si>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</si>
  <si>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</si>
  <si>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</si>
  <si>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</si>
  <si>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</si>
  <si>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</si>
  <si>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</si>
  <si>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</si>
  <si>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</si>
  <si>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</si>
  <si>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</si>
  <si>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</si>
  <si>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</si>
  <si>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</si>
  <si>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</si>
  <si>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</si>
  <si>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</si>
  <si>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</si>
  <si>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</si>
  <si>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</si>
  <si>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</si>
  <si>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</si>
  <si>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</si>
  <si>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</si>
  <si>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</si>
  <si>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</si>
  <si>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</si>
  <si>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</si>
  <si>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</si>
  <si>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</si>
  <si>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</si>
  <si>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</si>
  <si>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</si>
  <si>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</si>
  <si>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</si>
  <si>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</si>
  <si>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</si>
  <si>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</si>
  <si>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</si>
  <si>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</si>
  <si>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</si>
  <si>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</si>
  <si>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</si>
  <si>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</si>
  <si>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</si>
  <si>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</si>
  <si>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</si>
  <si>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</si>
  <si>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</si>
  <si>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</si>
  <si>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</si>
  <si>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</si>
  <si>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</si>
  <si>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</si>
  <si>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</si>
  <si>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</si>
  <si>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</si>
  <si>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</si>
  <si>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</si>
  <si>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</si>
  <si>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</si>
  <si>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</si>
  <si>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</si>
  <si>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</si>
  <si>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</si>
  <si>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</si>
  <si>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</si>
  <si>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</si>
  <si>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</si>
  <si>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</si>
  <si>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</si>
  <si>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</si>
  <si>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</si>
  <si>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</si>
  <si>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</si>
  <si>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</si>
  <si>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</si>
  <si>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</si>
  <si>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</si>
  <si>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</si>
  <si>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</si>
  <si>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</si>
  <si>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</si>
  <si>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</si>
  <si>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</si>
  <si>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</si>
  <si>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</si>
  <si>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</si>
  <si>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</si>
  <si>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</si>
  <si>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</si>
  <si>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</si>
  <si>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</si>
  <si>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</si>
  <si>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</si>
  <si>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</si>
  <si>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</si>
  <si>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</si>
  <si>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</si>
  <si>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</si>
  <si>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</si>
  <si>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</si>
  <si>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</si>
  <si>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</si>
  <si>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</si>
  <si>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</si>
  <si>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</si>
  <si>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</si>
  <si>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</si>
  <si>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</si>
  <si>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</si>
  <si>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</si>
  <si>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</si>
  <si>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</si>
  <si>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</si>
  <si>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</si>
  <si>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</si>
  <si>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</si>
  <si>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</si>
  <si>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</si>
  <si>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</si>
  <si>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</si>
  <si>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</si>
  <si>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</si>
  <si>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</si>
  <si>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</si>
  <si>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</si>
  <si>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</si>
  <si>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</si>
  <si>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</si>
  <si>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</si>
  <si>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</si>
  <si>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</si>
  <si>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</si>
  <si>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</si>
  <si>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</si>
  <si>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</si>
  <si>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</si>
  <si>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</si>
  <si>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</si>
  <si>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</si>
  <si>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</si>
  <si>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</si>
  <si>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</si>
  <si>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</si>
  <si>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</si>
  <si>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</si>
  <si>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</si>
  <si>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</si>
  <si>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</si>
  <si>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</si>
  <si>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</si>
  <si>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</si>
  <si>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</si>
  <si>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</si>
  <si>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</si>
  <si>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</si>
  <si>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</si>
  <si>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</si>
  <si>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</si>
  <si>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</si>
  <si>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</si>
  <si>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</si>
  <si>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</si>
  <si>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</si>
  <si>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</si>
  <si>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</si>
  <si>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</si>
  <si>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</si>
  <si>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</si>
  <si>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</si>
  <si>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</si>
  <si>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</si>
  <si>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</si>
  <si>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</si>
  <si>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</si>
  <si>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</si>
  <si>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</si>
  <si>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</si>
  <si>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</si>
  <si>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</si>
  <si>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</si>
  <si>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</si>
  <si>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</si>
  <si>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</si>
  <si>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</si>
  <si>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</si>
  <si>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</si>
  <si>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</si>
  <si>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</si>
  <si>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</si>
  <si>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</si>
  <si>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</si>
  <si>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</si>
  <si>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</si>
  <si>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</si>
  <si>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</si>
  <si>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</si>
  <si>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</si>
  <si>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</si>
  <si>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</si>
  <si>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</si>
  <si>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</si>
  <si>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</si>
  <si>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</si>
  <si>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</si>
  <si>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</si>
  <si>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</si>
  <si>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</si>
  <si>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</si>
  <si>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</si>
  <si>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</si>
  <si>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</si>
  <si>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</si>
  <si>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Utility Name</t>
  </si>
  <si>
    <t>Amount</t>
  </si>
  <si>
    <t>Reporting period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</si>
  <si>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</si>
  <si>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</si>
  <si>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</si>
  <si>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</si>
  <si>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</si>
  <si>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</si>
  <si>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</si>
  <si>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</si>
  <si>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</si>
  <si>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</si>
  <si>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</si>
  <si>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</si>
  <si>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</si>
  <si>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</si>
  <si>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</si>
  <si>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</si>
  <si>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</si>
  <si>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</si>
  <si>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</si>
  <si>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</si>
  <si>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</si>
  <si>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</si>
  <si>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</si>
  <si>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</si>
  <si>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</si>
  <si>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</si>
  <si>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</si>
  <si>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</si>
  <si>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</si>
  <si>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</si>
  <si>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</si>
  <si>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</si>
  <si>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</si>
  <si>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</si>
  <si>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</si>
  <si>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</si>
  <si>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</si>
  <si>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</si>
  <si>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</si>
  <si>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</si>
  <si>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</si>
  <si>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</si>
  <si>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</si>
  <si>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</si>
  <si>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</si>
  <si>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</si>
  <si>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</si>
  <si>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</si>
  <si>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</si>
  <si>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</si>
  <si>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</si>
  <si>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</si>
  <si>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</si>
  <si>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</si>
  <si>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</si>
  <si>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</si>
  <si>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</si>
  <si>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</si>
  <si>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</si>
  <si>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</si>
  <si>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</si>
  <si>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</si>
  <si>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</si>
  <si>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</si>
  <si>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</si>
  <si>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</si>
  <si>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</si>
  <si>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</si>
  <si>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</si>
  <si>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</si>
  <si>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</si>
  <si>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</t>
  </si>
  <si>
    <t>N</t>
  </si>
  <si>
    <t>Utility Name: BRANTFORD POWER</t>
  </si>
  <si>
    <t>Reporting period: 2002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</si>
</sst>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15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1">
      <selection activeCell="A1" sqref="A1:D55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445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381</v>
      </c>
      <c r="C4" s="10"/>
      <c r="D4" s="50" t="s">
        <v>382</v>
      </c>
      <c r="E4" s="10"/>
      <c r="G4" s="10"/>
      <c r="H4" s="10"/>
    </row>
    <row r="5" spans="1:8" ht="13.5" thickBot="1">
      <c r="A5" t="s">
        <v>383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384</v>
      </c>
      <c r="B7" s="3"/>
      <c r="C7" s="45"/>
      <c r="D7" s="3"/>
      <c r="E7" s="3"/>
      <c r="F7" s="3"/>
      <c r="G7" s="3"/>
      <c r="H7" s="3"/>
    </row>
    <row r="8" spans="1:8" ht="12.75">
      <c r="A8" s="3" t="s">
        <v>385</v>
      </c>
      <c r="B8" s="3"/>
      <c r="C8" s="117"/>
      <c r="D8" s="45"/>
      <c r="E8" s="3"/>
      <c r="F8" s="3"/>
      <c r="G8" s="3"/>
      <c r="H8" s="3"/>
    </row>
    <row r="9" spans="1:8" ht="12.75">
      <c r="A9" s="3" t="s">
        <v>386</v>
      </c>
      <c r="C9" s="45"/>
      <c r="D9" s="45"/>
      <c r="E9" s="3"/>
      <c r="F9" s="3"/>
      <c r="G9" s="3"/>
      <c r="H9" s="3"/>
    </row>
    <row r="10" spans="1:8" ht="12.75">
      <c r="A10" s="3" t="s">
        <v>387</v>
      </c>
      <c r="C10" s="45" t="s">
        <v>388</v>
      </c>
      <c r="D10" s="45" t="s">
        <v>455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389</v>
      </c>
      <c r="C12" s="45"/>
      <c r="D12" s="45"/>
      <c r="E12" s="3"/>
      <c r="F12" s="3"/>
      <c r="G12" s="3"/>
    </row>
    <row r="13" spans="1:4" ht="12.75">
      <c r="A13" s="3" t="s">
        <v>390</v>
      </c>
      <c r="C13" s="10" t="s">
        <v>388</v>
      </c>
      <c r="D13" s="10" t="s">
        <v>456</v>
      </c>
    </row>
    <row r="14" spans="1:4" ht="12.75">
      <c r="A14" s="3"/>
      <c r="C14" s="10"/>
      <c r="D14" s="10"/>
    </row>
    <row r="15" spans="1:4" ht="12.75">
      <c r="A15" s="4" t="s">
        <v>391</v>
      </c>
      <c r="C15" s="10" t="s">
        <v>392</v>
      </c>
      <c r="D15" s="10"/>
    </row>
    <row r="16" spans="1:3" ht="12.75">
      <c r="A16" s="3"/>
      <c r="C16" s="10"/>
    </row>
    <row r="17" spans="1:3" ht="12.75">
      <c r="A17" s="118" t="s">
        <v>393</v>
      </c>
      <c r="C17" s="10"/>
    </row>
    <row r="18" spans="1:3" ht="12.75">
      <c r="A18" s="119" t="s">
        <v>394</v>
      </c>
      <c r="C18" s="10"/>
    </row>
    <row r="19" spans="1:3" ht="12.75">
      <c r="A19" s="119" t="s">
        <v>395</v>
      </c>
      <c r="C19" s="120"/>
    </row>
    <row r="20" ht="12.75">
      <c r="A20" s="121" t="s">
        <v>396</v>
      </c>
    </row>
    <row r="21" ht="12.75">
      <c r="A21" s="115"/>
    </row>
    <row r="22" spans="1:8" ht="12.75">
      <c r="A22" t="s">
        <v>397</v>
      </c>
      <c r="D22" s="5">
        <v>46980726.4</v>
      </c>
      <c r="H22" s="5"/>
    </row>
    <row r="24" spans="1:8" ht="12.75">
      <c r="A24" t="s">
        <v>398</v>
      </c>
      <c r="D24" s="122">
        <v>0.5</v>
      </c>
      <c r="H24" s="122"/>
    </row>
    <row r="25" ht="12.75">
      <c r="H25" s="114"/>
    </row>
    <row r="26" spans="1:10" ht="12.75">
      <c r="A26" t="s">
        <v>399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400</v>
      </c>
      <c r="D28" s="122">
        <v>0.0988</v>
      </c>
      <c r="H28" s="126"/>
    </row>
    <row r="29" ht="12.75">
      <c r="H29" s="114"/>
    </row>
    <row r="30" spans="1:8" ht="12.75">
      <c r="A30" t="s">
        <v>401</v>
      </c>
      <c r="D30" s="122">
        <v>0.0725</v>
      </c>
      <c r="H30" s="126"/>
    </row>
    <row r="31" ht="12.75">
      <c r="H31" s="114"/>
    </row>
    <row r="32" spans="1:8" ht="12.75">
      <c r="A32" t="s">
        <v>402</v>
      </c>
      <c r="D32" s="124">
        <f>D22*((D24*D28)+(D26*D30))</f>
        <v>4023899.21616</v>
      </c>
      <c r="H32" s="125"/>
    </row>
    <row r="33" spans="4:8" ht="12.75">
      <c r="D33" s="67"/>
      <c r="H33" s="125"/>
    </row>
    <row r="34" spans="1:11" ht="12.75">
      <c r="A34" t="s">
        <v>403</v>
      </c>
      <c r="D34" s="67">
        <v>0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404</v>
      </c>
      <c r="D36" s="124">
        <f>D32-D34</f>
        <v>4023899.21616</v>
      </c>
      <c r="H36" s="125"/>
      <c r="J36" s="5"/>
      <c r="K36" s="5"/>
    </row>
    <row r="37" spans="1:11" ht="12.75">
      <c r="A37" t="s">
        <v>405</v>
      </c>
      <c r="D37" s="125"/>
      <c r="H37" s="125"/>
      <c r="J37" s="5"/>
      <c r="K37" s="5"/>
    </row>
    <row r="38" spans="1:11" ht="12.75">
      <c r="A38" t="s">
        <v>406</v>
      </c>
      <c r="D38" s="125"/>
      <c r="H38" s="125"/>
      <c r="J38" s="5"/>
      <c r="K38" s="5"/>
    </row>
    <row r="39" spans="1:11" ht="12.75">
      <c r="A39" t="s">
        <v>407</v>
      </c>
      <c r="D39" s="125">
        <v>1341299.73872</v>
      </c>
      <c r="F39" s="67"/>
      <c r="H39" s="125"/>
      <c r="J39" s="5"/>
      <c r="K39" s="5"/>
    </row>
    <row r="40" spans="1:11" ht="12.75">
      <c r="A40" t="s">
        <v>408</v>
      </c>
      <c r="D40" s="125">
        <v>1341299.73872</v>
      </c>
      <c r="F40" s="67"/>
      <c r="H40" s="125"/>
      <c r="J40" s="5"/>
      <c r="K40" s="5"/>
    </row>
    <row r="41" spans="1:11" ht="12.75">
      <c r="A41" t="s">
        <v>409</v>
      </c>
      <c r="D41" s="125">
        <v>1341299.73872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410</v>
      </c>
      <c r="B43" s="5"/>
      <c r="C43" s="5"/>
      <c r="D43" s="89">
        <f>D22*D24</f>
        <v>23490363.2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411</v>
      </c>
      <c r="B45" s="5"/>
      <c r="C45" s="5"/>
      <c r="D45" s="89">
        <f>D43*D28</f>
        <v>2320847.88416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412</v>
      </c>
      <c r="B47" s="5"/>
      <c r="C47" s="5"/>
      <c r="D47" s="89">
        <f>D22*D26</f>
        <v>23490363.2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413</v>
      </c>
      <c r="B49" s="5"/>
      <c r="C49" s="5"/>
      <c r="D49" s="89">
        <f>D47*D30</f>
        <v>1703051.332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414</v>
      </c>
      <c r="B51" s="5"/>
      <c r="C51" s="5"/>
      <c r="D51" s="112">
        <f>((D34+D39)/D32)*D49</f>
        <v>567683.7773333334</v>
      </c>
      <c r="F51" s="5"/>
      <c r="H51" s="111"/>
      <c r="J51" s="5"/>
      <c r="K51" s="5"/>
    </row>
    <row r="52" spans="1:11" ht="12.75">
      <c r="A52" t="s">
        <v>415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416</v>
      </c>
      <c r="B53" s="5"/>
      <c r="C53" s="5"/>
      <c r="D53" s="112">
        <f>((D34+D39+D40)/D32)*D49</f>
        <v>1135367.5546666668</v>
      </c>
      <c r="F53" s="5"/>
      <c r="H53" s="111"/>
      <c r="J53" s="5"/>
      <c r="K53" s="5"/>
    </row>
    <row r="54" spans="1:11" ht="12.75">
      <c r="A54" t="s">
        <v>417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418</v>
      </c>
      <c r="B55" s="5"/>
      <c r="C55" s="5"/>
      <c r="D55" s="112">
        <f>D49</f>
        <v>1703051.332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4" sqref="C24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446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457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438</v>
      </c>
      <c r="L7" s="35"/>
    </row>
    <row r="8" spans="1:12" ht="12.75">
      <c r="A8" t="s">
        <v>458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444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439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440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441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f>REGINFO!D39+REGINFO!D40</f>
        <v>2682599.47744</v>
      </c>
      <c r="D15" s="28" t="s">
        <v>143</v>
      </c>
      <c r="E15" s="92">
        <f>+G15-C15</f>
        <v>-2682599.47744</v>
      </c>
      <c r="F15" s="10"/>
      <c r="G15" s="70"/>
      <c r="H15" s="35" t="s">
        <v>144</v>
      </c>
      <c r="I15" s="92">
        <f>+K15-G15</f>
        <v>0</v>
      </c>
      <c r="K15" s="100">
        <f>TAXREC!E26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2600455</v>
      </c>
      <c r="D20" s="30" t="s">
        <v>146</v>
      </c>
      <c r="E20" s="92">
        <f aca="true" t="shared" si="0" ref="E20:E28">+G20-C20</f>
        <v>-2600455</v>
      </c>
      <c r="F20" s="5"/>
      <c r="G20" s="70"/>
      <c r="H20" s="39" t="s">
        <v>147</v>
      </c>
      <c r="I20" s="92">
        <f aca="true" t="shared" si="1" ref="I20:I28">+K20-G20</f>
        <v>0</v>
      </c>
      <c r="J20" s="5"/>
      <c r="K20" s="100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>
        <v>363368</v>
      </c>
      <c r="D24" s="30" t="s">
        <v>159</v>
      </c>
      <c r="E24" s="92">
        <f t="shared" si="0"/>
        <v>-363368</v>
      </c>
      <c r="F24" s="5"/>
      <c r="G24" s="70"/>
      <c r="H24" s="39" t="s">
        <v>160</v>
      </c>
      <c r="I24" s="92">
        <f t="shared" si="1"/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426</v>
      </c>
      <c r="B28" s="10">
        <v>7</v>
      </c>
      <c r="C28" s="64"/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>
        <v>-2286863</v>
      </c>
      <c r="D30" s="30" t="s">
        <v>165</v>
      </c>
      <c r="E30" s="92">
        <f aca="true" t="shared" si="2" ref="E30:E38">+G30-C30</f>
        <v>2286863</v>
      </c>
      <c r="F30" s="5"/>
      <c r="G30" s="70"/>
      <c r="H30" s="39" t="s">
        <v>166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>
        <v>-97959.56</v>
      </c>
      <c r="D33" s="30" t="s">
        <v>175</v>
      </c>
      <c r="E33" s="92">
        <f t="shared" si="2"/>
        <v>97959.56</v>
      </c>
      <c r="F33" s="5"/>
      <c r="G33" s="70"/>
      <c r="H33" s="39" t="s">
        <v>176</v>
      </c>
      <c r="I33" s="92">
        <f t="shared" si="3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437</v>
      </c>
      <c r="B34" s="51">
        <v>12</v>
      </c>
      <c r="C34" s="64">
        <f>-REGINFO!D53</f>
        <v>-1135367.5546666668</v>
      </c>
      <c r="D34" s="30" t="s">
        <v>178</v>
      </c>
      <c r="E34" s="92">
        <f t="shared" si="2"/>
        <v>1135367.5546666668</v>
      </c>
      <c r="F34" s="5"/>
      <c r="G34" s="70"/>
      <c r="H34" s="39" t="s">
        <v>179</v>
      </c>
      <c r="I34" s="92">
        <f t="shared" si="3"/>
        <v>0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425</v>
      </c>
      <c r="B38" s="10">
        <v>13</v>
      </c>
      <c r="C38" s="64"/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2126232.3627733327</v>
      </c>
      <c r="D40" s="42"/>
      <c r="E40" s="93">
        <f>SUM(E15:E39)</f>
        <v>-2126232.3627733327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0.3862</v>
      </c>
      <c r="D44" s="30" t="s">
        <v>184</v>
      </c>
      <c r="E44" s="95">
        <f>+G44-C44</f>
        <v>-0.3862</v>
      </c>
      <c r="F44" s="5"/>
      <c r="G44" s="72"/>
      <c r="H44" s="39" t="s">
        <v>185</v>
      </c>
      <c r="I44" s="95">
        <f>+K44-G44</f>
        <v>0.3862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821150.9385030611</v>
      </c>
      <c r="D47" s="42"/>
      <c r="E47" s="96">
        <f>+G47-C47</f>
        <v>-821150.9385030611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821150.9385030611</v>
      </c>
      <c r="D51" s="32"/>
      <c r="E51" s="97">
        <f>+E47-E49</f>
        <v>-821150.9385030611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70">
        <f>REGINFO!D22</f>
        <v>46980726.4</v>
      </c>
      <c r="D59" s="30" t="s">
        <v>190</v>
      </c>
      <c r="E59" s="92">
        <f>+G59-C59</f>
        <v>-46980726.4</v>
      </c>
      <c r="F59" s="5"/>
      <c r="G59" s="70"/>
      <c r="H59" s="39" t="s">
        <v>191</v>
      </c>
      <c r="I59" s="92">
        <f>+K59-G59</f>
        <v>0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70">
        <v>-5000000</v>
      </c>
      <c r="D60" s="30" t="s">
        <v>193</v>
      </c>
      <c r="E60" s="92">
        <f>+G60-C60</f>
        <v>5000000</v>
      </c>
      <c r="F60" s="5"/>
      <c r="G60" s="70"/>
      <c r="H60" s="39" t="s">
        <v>194</v>
      </c>
      <c r="I60" s="92">
        <f>+K60-G60</f>
        <v>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41980726.4</v>
      </c>
      <c r="D61" s="42"/>
      <c r="E61" s="98">
        <f>SUM(E59:E60)</f>
        <v>-41980726.4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0</v>
      </c>
      <c r="F63" s="5"/>
      <c r="G63" s="72">
        <v>0.003</v>
      </c>
      <c r="H63" s="39" t="s">
        <v>197</v>
      </c>
      <c r="I63" s="95">
        <f>+K63-G63</f>
        <v>0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125942.1792</v>
      </c>
      <c r="D65" s="62"/>
      <c r="E65" s="96">
        <f>+G65-C65</f>
        <v>-125942.1792</v>
      </c>
      <c r="F65" s="7"/>
      <c r="G65" s="96">
        <f>+G61*G63/4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70">
        <f>C59</f>
        <v>46980726.4</v>
      </c>
      <c r="D68" s="30" t="s">
        <v>199</v>
      </c>
      <c r="E68" s="92">
        <f>+G68-C68</f>
        <v>-46980726.4</v>
      </c>
      <c r="F68" s="8"/>
      <c r="G68" s="70"/>
      <c r="H68" s="39" t="s">
        <v>200</v>
      </c>
      <c r="I68" s="92">
        <f>+K68-G68</f>
        <v>0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70">
        <v>-10000000</v>
      </c>
      <c r="D69" s="30" t="s">
        <v>202</v>
      </c>
      <c r="E69" s="92">
        <f>+G69-C69</f>
        <v>10000000</v>
      </c>
      <c r="F69" s="8"/>
      <c r="G69" s="70"/>
      <c r="H69" s="39" t="s">
        <v>203</v>
      </c>
      <c r="I69" s="92">
        <f>+K69-G69</f>
        <v>0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36980726.4</v>
      </c>
      <c r="D70" s="42"/>
      <c r="E70" s="98">
        <f>SUM(E68:E69)</f>
        <v>-36980726.4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0</v>
      </c>
      <c r="F72" s="8"/>
      <c r="G72" s="101">
        <v>0.00225</v>
      </c>
      <c r="H72" s="39" t="s">
        <v>206</v>
      </c>
      <c r="I72" s="95">
        <f>+K72-G72</f>
        <v>0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83206.6344</v>
      </c>
      <c r="D74" s="30"/>
      <c r="E74" s="92">
        <f>+G74-C74</f>
        <v>-83206.6344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-23813.802463061325</v>
      </c>
      <c r="D75" s="30" t="s">
        <v>208</v>
      </c>
      <c r="E75" s="92">
        <f>+G75-C75</f>
        <v>23813.802463061325</v>
      </c>
      <c r="F75" s="8"/>
      <c r="G75" s="100">
        <f>(G40*0.0112)*-1</f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59392.83193693867</v>
      </c>
      <c r="D77" s="31"/>
      <c r="E77" s="96">
        <f>SUM(E74:E76)</f>
        <v>-59392.83193693867</v>
      </c>
      <c r="F77" s="7"/>
      <c r="G77" s="96">
        <f>SUM(G74:G76)/4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C51/(1-(C44-0.0112))</f>
        <v>1313841.5016048977</v>
      </c>
      <c r="D82" s="30" t="s">
        <v>211</v>
      </c>
      <c r="E82" s="92">
        <f>+G82-C82</f>
        <v>-1313841.5016048977</v>
      </c>
      <c r="F82" s="5"/>
      <c r="G82" s="100">
        <f>G51/(1-G44)</f>
        <v>0</v>
      </c>
      <c r="H82" s="39" t="s">
        <v>212</v>
      </c>
      <c r="I82" s="92">
        <f>+K82-G82</f>
        <v>0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95028.53109910188</v>
      </c>
      <c r="D83" s="30" t="s">
        <v>213</v>
      </c>
      <c r="E83" s="92">
        <f>+G83-C83</f>
        <v>-95028.53109910188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125942.1792</v>
      </c>
      <c r="D84" s="30" t="s">
        <v>215</v>
      </c>
      <c r="E84" s="92">
        <f>+G84-C84</f>
        <v>-125942.1792</v>
      </c>
      <c r="F84" s="5"/>
      <c r="G84" s="100">
        <f>G65</f>
        <v>0</v>
      </c>
      <c r="H84" s="39" t="s">
        <v>216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1534812.2119039993</v>
      </c>
      <c r="D87" s="41"/>
      <c r="E87" s="99">
        <f>SUM(E82:E85)</f>
        <v>-1534812.2119039993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447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431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431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431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431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431</v>
      </c>
      <c r="K102" s="67"/>
    </row>
    <row r="103" spans="1:11" ht="12.75">
      <c r="A103" t="s">
        <v>424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431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431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431</v>
      </c>
      <c r="K107" s="67"/>
    </row>
    <row r="108" spans="1:11" ht="12.75">
      <c r="A108" s="110" t="s">
        <v>448</v>
      </c>
      <c r="B108" s="10">
        <v>12</v>
      </c>
      <c r="C108" s="67"/>
      <c r="E108" s="67"/>
      <c r="G108" s="67"/>
      <c r="I108" s="124">
        <f>I135</f>
        <v>0</v>
      </c>
      <c r="J108" s="120" t="s">
        <v>433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431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431</v>
      </c>
      <c r="K110" s="67"/>
    </row>
    <row r="111" spans="1:11" ht="12.75">
      <c r="A111" t="s">
        <v>423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431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432</v>
      </c>
      <c r="B114" s="10"/>
      <c r="C114" s="67"/>
      <c r="E114" s="67"/>
      <c r="G114" s="67"/>
      <c r="I114" s="149">
        <f>SUM(I98:I102)+SUM(I105:I110)+I112</f>
        <v>0</v>
      </c>
      <c r="J114" s="120" t="s">
        <v>431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429</v>
      </c>
      <c r="I119" s="125"/>
    </row>
    <row r="120" spans="1:9" ht="12.75">
      <c r="A120" s="17"/>
      <c r="I120" s="125"/>
    </row>
    <row r="121" spans="1:9" ht="12.75">
      <c r="A121" s="110" t="s">
        <v>449</v>
      </c>
      <c r="B121" s="10"/>
      <c r="C121" s="67"/>
      <c r="D121" s="67"/>
      <c r="E121" s="67"/>
      <c r="F121" s="67"/>
      <c r="G121" s="67"/>
      <c r="H121" s="67"/>
      <c r="I121" s="148">
        <f>REGINFO!D49*-1</f>
        <v>-1703051.332</v>
      </c>
    </row>
    <row r="122" spans="1:9" ht="12.75">
      <c r="A122" s="110" t="s">
        <v>450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427</v>
      </c>
      <c r="B124" s="10"/>
      <c r="C124" s="67"/>
      <c r="D124" s="67"/>
      <c r="E124" s="67"/>
      <c r="F124" s="67"/>
      <c r="G124" s="67"/>
      <c r="H124" s="67"/>
      <c r="I124" s="150">
        <f>SUM(I121:I123)</f>
        <v>-1703051.332</v>
      </c>
    </row>
    <row r="125" spans="1:9" ht="12.75">
      <c r="A125" s="110" t="s">
        <v>428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434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435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451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452</v>
      </c>
      <c r="B131" s="10"/>
      <c r="C131" s="67"/>
      <c r="D131" s="67"/>
      <c r="E131" s="67"/>
      <c r="F131" s="67"/>
      <c r="G131" s="67"/>
      <c r="H131" s="67"/>
      <c r="I131" s="148">
        <f>REGINFO!D49</f>
        <v>1703051.332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430</v>
      </c>
      <c r="B133" s="10"/>
      <c r="C133" s="67"/>
      <c r="D133" s="67"/>
      <c r="E133" s="67"/>
      <c r="F133" s="67"/>
      <c r="G133" s="67"/>
      <c r="H133" s="67"/>
      <c r="I133" s="150">
        <f>SUM(I130:I132)</f>
        <v>1703051.332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453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436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454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3"/>
  <rowBreaks count="2" manualBreakCount="2">
    <brk id="54" max="11" man="1"/>
    <brk id="90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446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442</v>
      </c>
      <c r="B10" s="45"/>
      <c r="C10" s="82"/>
      <c r="D10" s="82"/>
      <c r="E10" s="83"/>
      <c r="F10" s="10"/>
    </row>
    <row r="11" spans="1:6" ht="12.75">
      <c r="A11" s="3" t="s">
        <v>443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420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421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422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419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Kim Mitchell</cp:lastModifiedBy>
  <cp:lastPrinted>2011-11-08T20:49:17Z</cp:lastPrinted>
  <dcterms:created xsi:type="dcterms:W3CDTF">2001-11-07T16:15:53Z</dcterms:created>
  <dcterms:modified xsi:type="dcterms:W3CDTF">2011-11-08T20:49:28Z</dcterms:modified>
  <cp:category/>
  <cp:version/>
  <cp:contentType/>
  <cp:contentStatus/>
</cp:coreProperties>
</file>