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GV" sheetId="1" r:id="rId1"/>
    <sheet name="Interest Calcs to 2012" sheetId="2" r:id="rId2"/>
  </sheets>
  <definedNames>
    <definedName name="_xlnm.Print_Area" localSheetId="1">'Interest Calcs to 2012'!$A$1:$N$133</definedName>
  </definedNames>
  <calcPr fullCalcOnLoad="1"/>
</workbook>
</file>

<file path=xl/comments2.xml><?xml version="1.0" encoding="utf-8"?>
<comments xmlns="http://schemas.openxmlformats.org/spreadsheetml/2006/main">
  <authors>
    <author>JHoward</author>
  </authors>
  <commentList>
    <comment ref="E126" authorId="0">
      <text>
        <r>
          <rPr>
            <b/>
            <sz val="8"/>
            <rFont val="Tahoma"/>
            <family val="2"/>
          </rPr>
          <t>JHoward:</t>
        </r>
        <r>
          <rPr>
            <sz val="8"/>
            <rFont val="Tahoma"/>
            <family val="2"/>
          </rPr>
          <t xml:space="preserve">
May need to revise interest for Nov and Dec 2011 and Jan to Apri if the OEB issues updated rates</t>
        </r>
      </text>
    </comment>
  </commentList>
</comments>
</file>

<file path=xl/sharedStrings.xml><?xml version="1.0" encoding="utf-8"?>
<sst xmlns="http://schemas.openxmlformats.org/spreadsheetml/2006/main" count="708" uniqueCount="74">
  <si>
    <t>PILs Worksheet</t>
  </si>
  <si>
    <t>Approved Amounts</t>
  </si>
  <si>
    <t>Per 2002 RAM</t>
  </si>
  <si>
    <t>Per 2004 RAM</t>
  </si>
  <si>
    <t>Per 2005 RAM</t>
  </si>
  <si>
    <t>Rates Frozen</t>
  </si>
  <si>
    <t>Year 2003</t>
  </si>
  <si>
    <t>Methodology</t>
  </si>
  <si>
    <t>October</t>
  </si>
  <si>
    <t>Approved</t>
  </si>
  <si>
    <t>Billed</t>
  </si>
  <si>
    <t>Interest</t>
  </si>
  <si>
    <t>Dr</t>
  </si>
  <si>
    <t>Cr</t>
  </si>
  <si>
    <t>Account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</si>
  <si>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</si>
  <si>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</si>
  <si>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</si>
  <si>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</si>
  <si>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</si>
  <si>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</si>
  <si>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</si>
  <si>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</si>
  <si>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</si>
  <si>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</si>
  <si>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</si>
  <si>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True Up</t>
  </si>
  <si>
    <t xml:space="preserve">Principal Balance </t>
  </si>
  <si>
    <t>Allocated Q4 as noted below divided by 3 months.  For 2002 approved amount only divided by 12 beginning in Jan to Dec</t>
  </si>
  <si>
    <t>For 2003 approved amount for 2002 monthly divided by 12 beginning Jan to Dec.</t>
  </si>
  <si>
    <t>For 2004 approved amount divided by 12 from Jan 2004 to Mar 31, 2005</t>
  </si>
  <si>
    <t>For 2005 approved amount divided by 13 from Apr 2005 to Apr 30, 2006</t>
  </si>
  <si>
    <t>Dates Covered by OEB Rate Approvals</t>
  </si>
  <si>
    <t>If the opening principal balance is a debit in 1562 this number is positive (i.e. Dr to 1562 Cr to 1563)</t>
  </si>
  <si>
    <t>Cumulative</t>
  </si>
  <si>
    <t>Dec</t>
  </si>
  <si>
    <t>Nov</t>
  </si>
  <si>
    <t>Oct</t>
  </si>
  <si>
    <t>Sep</t>
  </si>
  <si>
    <t>Aug</t>
  </si>
  <si>
    <t>Jan</t>
  </si>
  <si>
    <t>Feb</t>
  </si>
  <si>
    <t>Mar</t>
  </si>
  <si>
    <t>Apr</t>
  </si>
  <si>
    <t>Per 2006 EDR</t>
  </si>
  <si>
    <t>May 1, 2006 - April 30, 2007</t>
  </si>
  <si>
    <t>PILS</t>
  </si>
  <si>
    <t>2006 - PILS Carrying Charges</t>
  </si>
  <si>
    <t>Effective May 1,2006</t>
  </si>
  <si>
    <t>Q3/06-Q3/07</t>
  </si>
  <si>
    <t>Annual</t>
  </si>
  <si>
    <t>Starting Balance</t>
  </si>
  <si>
    <t>Actual Recovery</t>
  </si>
  <si>
    <t>Ending Balance</t>
  </si>
  <si>
    <t>Interest Improvement</t>
  </si>
  <si>
    <t>Acum Interest</t>
  </si>
  <si>
    <t>Accum Total Bal 15620</t>
  </si>
  <si>
    <t>Q2-2006</t>
  </si>
  <si>
    <t>Q4/07-Q1/08</t>
  </si>
  <si>
    <t>Q2/08</t>
  </si>
  <si>
    <t>Q3/08-Q4/08</t>
  </si>
  <si>
    <t>Q1/09</t>
  </si>
  <si>
    <t>Q2/09</t>
  </si>
  <si>
    <t>Q3/09-Q2/10</t>
  </si>
  <si>
    <t>Q3/10</t>
  </si>
  <si>
    <t>Q4/10</t>
  </si>
  <si>
    <t>Q1/11-Q3/11</t>
  </si>
  <si>
    <t>Grand Valley Energy</t>
  </si>
  <si>
    <t>YOUR LDC</t>
  </si>
  <si>
    <t>April 1, 2004 - Feb. 28, 2005 - really to March 31, 2005</t>
  </si>
  <si>
    <t>April 1, 2005 - April 30, 2006</t>
  </si>
  <si>
    <t>Deferral Act Var Adj</t>
  </si>
  <si>
    <r>
      <t xml:space="preserve">March 1, 2002 - </t>
    </r>
    <r>
      <rPr>
        <b/>
        <sz val="10"/>
        <color indexed="48"/>
        <rFont val="Calibri"/>
        <family val="2"/>
      </rPr>
      <t>March 31, 2004</t>
    </r>
  </si>
  <si>
    <t>Interest Jan 2006 to April 30/2012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</si>
</sst>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_);_(* \(#,##0\);_(* &quot;-&quot;??_);_(@_)"/>
    <numFmt numFmtId="170" formatCode="_-* #,##0.00_-;\-* #,##0.00_-;_-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4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0" fontId="23" fillId="0" borderId="0" xfId="59" applyNumberFormat="1" applyFont="1" applyAlignment="1">
      <alignment/>
    </xf>
    <xf numFmtId="10" fontId="23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43" fontId="23" fillId="0" borderId="0" xfId="42" applyFont="1" applyAlignment="1">
      <alignment/>
    </xf>
    <xf numFmtId="170" fontId="23" fillId="0" borderId="0" xfId="0" applyNumberFormat="1" applyFont="1" applyAlignment="1">
      <alignment/>
    </xf>
    <xf numFmtId="43" fontId="23" fillId="33" borderId="0" xfId="42" applyFont="1" applyFill="1" applyAlignment="1">
      <alignment/>
    </xf>
    <xf numFmtId="0" fontId="23" fillId="34" borderId="0" xfId="0" applyFont="1" applyFill="1" applyAlignment="1">
      <alignment/>
    </xf>
    <xf numFmtId="43" fontId="23" fillId="0" borderId="0" xfId="0" applyNumberFormat="1" applyFont="1" applyAlignment="1">
      <alignment/>
    </xf>
    <xf numFmtId="43" fontId="23" fillId="0" borderId="0" xfId="42" applyFont="1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167" fontId="23" fillId="0" borderId="0" xfId="44" applyNumberFormat="1" applyFont="1" applyFill="1" applyAlignment="1">
      <alignment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167" fontId="24" fillId="0" borderId="0" xfId="44" applyNumberFormat="1" applyFont="1" applyFill="1" applyAlignment="1">
      <alignment/>
    </xf>
    <xf numFmtId="167" fontId="25" fillId="0" borderId="0" xfId="44" applyNumberFormat="1" applyFont="1" applyFill="1" applyAlignment="1">
      <alignment/>
    </xf>
    <xf numFmtId="0" fontId="23" fillId="0" borderId="0" xfId="0" applyFont="1" applyFill="1" applyAlignment="1">
      <alignment horizontal="left"/>
    </xf>
    <xf numFmtId="167" fontId="23" fillId="0" borderId="0" xfId="44" applyNumberFormat="1" applyFont="1" applyFill="1" applyAlignment="1">
      <alignment horizontal="left"/>
    </xf>
    <xf numFmtId="1" fontId="23" fillId="0" borderId="0" xfId="44" applyNumberFormat="1" applyFont="1" applyFill="1" applyAlignment="1">
      <alignment/>
    </xf>
    <xf numFmtId="0" fontId="23" fillId="0" borderId="0" xfId="0" applyFont="1" applyFill="1" applyAlignment="1">
      <alignment horizontal="right"/>
    </xf>
    <xf numFmtId="1" fontId="23" fillId="0" borderId="0" xfId="44" applyNumberFormat="1" applyFont="1" applyFill="1" applyAlignment="1">
      <alignment horizontal="right"/>
    </xf>
    <xf numFmtId="1" fontId="23" fillId="0" borderId="0" xfId="44" applyNumberFormat="1" applyFont="1" applyFill="1" applyAlignment="1">
      <alignment horizontal="left"/>
    </xf>
    <xf numFmtId="167" fontId="23" fillId="0" borderId="0" xfId="44" applyNumberFormat="1" applyFont="1" applyFill="1" applyAlignment="1">
      <alignment horizontal="right"/>
    </xf>
    <xf numFmtId="167" fontId="23" fillId="0" borderId="0" xfId="0" applyNumberFormat="1" applyFont="1" applyFill="1" applyAlignment="1">
      <alignment/>
    </xf>
    <xf numFmtId="0" fontId="23" fillId="2" borderId="0" xfId="0" applyFont="1" applyFill="1" applyAlignment="1">
      <alignment/>
    </xf>
    <xf numFmtId="44" fontId="23" fillId="0" borderId="0" xfId="44" applyNumberFormat="1" applyFont="1" applyFill="1" applyAlignment="1">
      <alignment horizontal="left"/>
    </xf>
    <xf numFmtId="167" fontId="23" fillId="0" borderId="0" xfId="0" applyNumberFormat="1" applyFont="1" applyFill="1" applyAlignment="1">
      <alignment horizontal="left"/>
    </xf>
    <xf numFmtId="1" fontId="23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1"/>
  <sheetViews>
    <sheetView zoomScale="90" zoomScaleNormal="90" zoomScalePageLayoutView="0" workbookViewId="0" topLeftCell="A525">
      <selection activeCell="P541" sqref="P541"/>
    </sheetView>
  </sheetViews>
  <sheetFormatPr defaultColWidth="9.140625" defaultRowHeight="12.75"/>
  <cols>
    <col min="1" max="1" width="4.57421875" style="14" customWidth="1"/>
    <col min="2" max="2" width="8.140625" style="14" customWidth="1"/>
    <col min="3" max="3" width="9.8515625" style="14" customWidth="1"/>
    <col min="4" max="4" width="4.7109375" style="14" customWidth="1"/>
    <col min="5" max="5" width="11.00390625" style="14" customWidth="1"/>
    <col min="6" max="7" width="9.00390625" style="14" customWidth="1"/>
    <col min="8" max="8" width="8.57421875" style="14" customWidth="1"/>
    <col min="9" max="9" width="8.28125" style="14" customWidth="1"/>
    <col min="10" max="10" width="9.8515625" style="14" bestFit="1" customWidth="1"/>
    <col min="11" max="11" width="9.8515625" style="14" customWidth="1"/>
    <col min="12" max="12" width="10.140625" style="14" customWidth="1"/>
    <col min="13" max="13" width="4.57421875" style="14" customWidth="1"/>
    <col min="14" max="14" width="10.00390625" style="14" customWidth="1"/>
    <col min="15" max="15" width="8.140625" style="14" customWidth="1"/>
    <col min="16" max="16" width="9.00390625" style="15" customWidth="1"/>
    <col min="17" max="18" width="9.57421875" style="14" bestFit="1" customWidth="1"/>
    <col min="19" max="19" width="10.28125" style="14" customWidth="1"/>
    <col min="20" max="16384" width="9.140625" style="14" customWidth="1"/>
  </cols>
  <sheetData>
    <row r="1" spans="1:3" ht="12.75">
      <c r="A1" s="13" t="s">
        <v>0</v>
      </c>
      <c r="B1" s="13"/>
      <c r="C1" s="13" t="s">
        <v>68</v>
      </c>
    </row>
    <row r="3" spans="2:9" ht="25.5">
      <c r="B3" s="13"/>
      <c r="E3" s="16" t="s">
        <v>1</v>
      </c>
      <c r="G3" s="33" t="s">
        <v>32</v>
      </c>
      <c r="H3" s="33"/>
      <c r="I3" s="17"/>
    </row>
    <row r="4" spans="3:7" ht="12.75">
      <c r="C4" s="13" t="s">
        <v>2</v>
      </c>
      <c r="D4" s="18">
        <v>2001</v>
      </c>
      <c r="E4" s="19">
        <v>2193</v>
      </c>
      <c r="F4" s="19"/>
      <c r="G4" s="14" t="s">
        <v>72</v>
      </c>
    </row>
    <row r="5" spans="3:6" ht="12.75">
      <c r="C5" s="13"/>
      <c r="D5" s="18">
        <v>2002</v>
      </c>
      <c r="E5" s="19">
        <v>8189</v>
      </c>
      <c r="F5" s="19"/>
    </row>
    <row r="6" spans="3:6" ht="12.75">
      <c r="C6" s="13"/>
      <c r="D6" s="18"/>
      <c r="E6" s="19"/>
      <c r="F6" s="19"/>
    </row>
    <row r="7" spans="3:7" ht="12.75">
      <c r="C7" s="13" t="s">
        <v>6</v>
      </c>
      <c r="D7" s="18"/>
      <c r="E7" s="19">
        <v>8189</v>
      </c>
      <c r="F7" s="19"/>
      <c r="G7" s="14" t="s">
        <v>5</v>
      </c>
    </row>
    <row r="8" spans="3:6" ht="12.75">
      <c r="C8" s="13"/>
      <c r="D8" s="18"/>
      <c r="E8" s="19"/>
      <c r="F8" s="19"/>
    </row>
    <row r="9" spans="3:6" ht="12.75">
      <c r="C9" s="13"/>
      <c r="D9" s="18"/>
      <c r="E9" s="19"/>
      <c r="F9" s="19"/>
    </row>
    <row r="10" spans="3:7" ht="12.75">
      <c r="C10" s="13" t="s">
        <v>3</v>
      </c>
      <c r="D10" s="18">
        <v>2004</v>
      </c>
      <c r="E10" s="19">
        <v>8189</v>
      </c>
      <c r="F10" s="19"/>
      <c r="G10" s="14" t="s">
        <v>69</v>
      </c>
    </row>
    <row r="11" spans="3:6" ht="12.75">
      <c r="C11" s="13"/>
      <c r="D11" s="18"/>
      <c r="E11" s="19"/>
      <c r="F11" s="19"/>
    </row>
    <row r="12" spans="3:7" ht="12.75">
      <c r="C12" s="13" t="s">
        <v>4</v>
      </c>
      <c r="D12" s="18">
        <v>2005</v>
      </c>
      <c r="E12" s="19">
        <v>8781</v>
      </c>
      <c r="F12" s="19"/>
      <c r="G12" s="14" t="s">
        <v>70</v>
      </c>
    </row>
    <row r="13" spans="3:7" ht="12.75">
      <c r="C13" s="14" t="s">
        <v>44</v>
      </c>
      <c r="D13" s="13">
        <v>2006</v>
      </c>
      <c r="E13" s="19">
        <v>7139</v>
      </c>
      <c r="G13" s="14" t="s">
        <v>45</v>
      </c>
    </row>
    <row r="14" ht="12.75">
      <c r="C14" s="13" t="s">
        <v>7</v>
      </c>
    </row>
    <row r="16" ht="12.75">
      <c r="C16" s="14" t="s">
        <v>28</v>
      </c>
    </row>
    <row r="17" ht="12.75">
      <c r="C17" s="14" t="s">
        <v>29</v>
      </c>
    </row>
    <row r="18" ht="12.75">
      <c r="C18" s="14" t="s">
        <v>30</v>
      </c>
    </row>
    <row r="19" ht="12.75">
      <c r="C19" s="14" t="s">
        <v>31</v>
      </c>
    </row>
    <row r="20" spans="4:16" ht="25.5">
      <c r="D20" s="34" t="s">
        <v>14</v>
      </c>
      <c r="E20" s="34"/>
      <c r="F20" s="34" t="s">
        <v>9</v>
      </c>
      <c r="G20" s="35"/>
      <c r="H20" s="34" t="s">
        <v>10</v>
      </c>
      <c r="I20" s="36"/>
      <c r="J20" s="34" t="s">
        <v>26</v>
      </c>
      <c r="K20" s="34"/>
      <c r="L20" s="16" t="s">
        <v>27</v>
      </c>
      <c r="M20" s="16"/>
      <c r="N20" s="16"/>
      <c r="O20" s="18" t="s">
        <v>11</v>
      </c>
      <c r="P20" s="20" t="s">
        <v>34</v>
      </c>
    </row>
    <row r="21" spans="6:11" ht="12.75">
      <c r="F21" s="18" t="s">
        <v>12</v>
      </c>
      <c r="G21" s="18" t="s">
        <v>13</v>
      </c>
      <c r="H21" s="18" t="s">
        <v>12</v>
      </c>
      <c r="I21" s="18" t="s">
        <v>13</v>
      </c>
      <c r="J21" s="18" t="s">
        <v>12</v>
      </c>
      <c r="K21" s="18" t="s">
        <v>13</v>
      </c>
    </row>
    <row r="22" spans="1:15" ht="12.75">
      <c r="A22" s="14">
        <v>2001</v>
      </c>
      <c r="B22" s="14" t="s">
        <v>8</v>
      </c>
      <c r="C22" s="14" t="s">
        <v>9</v>
      </c>
      <c r="D22" s="14" t="s">
        <v>12</v>
      </c>
      <c r="E22" s="21">
        <v>1562</v>
      </c>
      <c r="F22" s="22">
        <f>$E$4/3</f>
        <v>731</v>
      </c>
      <c r="H22" s="23"/>
      <c r="I22" s="23"/>
      <c r="J22" s="23"/>
      <c r="K22" s="23"/>
      <c r="O22" s="23"/>
    </row>
    <row r="23" spans="4:15" ht="12.75">
      <c r="D23" s="24" t="s">
        <v>13</v>
      </c>
      <c r="E23" s="24">
        <v>1563</v>
      </c>
      <c r="F23" s="24"/>
      <c r="G23" s="22">
        <f>F22</f>
        <v>731</v>
      </c>
      <c r="H23" s="23"/>
      <c r="I23" s="23"/>
      <c r="J23" s="23"/>
      <c r="K23" s="23"/>
      <c r="O23" s="23"/>
    </row>
    <row r="24" spans="4:15" ht="12.75">
      <c r="D24" s="24"/>
      <c r="E24" s="24"/>
      <c r="F24" s="24"/>
      <c r="G24" s="25"/>
      <c r="H24" s="23"/>
      <c r="I24" s="23"/>
      <c r="J24" s="23"/>
      <c r="K24" s="23"/>
      <c r="O24" s="23"/>
    </row>
    <row r="25" spans="3:15" ht="12.75">
      <c r="C25" s="14" t="s">
        <v>10</v>
      </c>
      <c r="D25" s="14" t="s">
        <v>12</v>
      </c>
      <c r="E25" s="21">
        <v>1563</v>
      </c>
      <c r="F25" s="21"/>
      <c r="G25" s="23"/>
      <c r="H25" s="15"/>
      <c r="I25" s="26"/>
      <c r="J25" s="26"/>
      <c r="K25" s="26"/>
      <c r="O25" s="23"/>
    </row>
    <row r="26" spans="4:15" ht="12.75">
      <c r="D26" s="24" t="s">
        <v>13</v>
      </c>
      <c r="E26" s="14">
        <v>1562</v>
      </c>
      <c r="G26" s="23"/>
      <c r="H26" s="23"/>
      <c r="I26" s="27">
        <f>H25</f>
        <v>0</v>
      </c>
      <c r="J26" s="25"/>
      <c r="K26" s="25"/>
      <c r="O26" s="23"/>
    </row>
    <row r="27" spans="4:15" ht="12.75">
      <c r="D27" s="24"/>
      <c r="G27" s="23"/>
      <c r="H27" s="23"/>
      <c r="I27" s="25"/>
      <c r="J27" s="25"/>
      <c r="K27" s="25"/>
      <c r="O27" s="23"/>
    </row>
    <row r="28" spans="3:16" ht="12.75">
      <c r="C28" s="14" t="s">
        <v>11</v>
      </c>
      <c r="D28" s="21" t="s">
        <v>33</v>
      </c>
      <c r="E28" s="21"/>
      <c r="F28" s="21"/>
      <c r="G28" s="23"/>
      <c r="H28" s="23"/>
      <c r="I28" s="23"/>
      <c r="J28" s="23"/>
      <c r="K28" s="23"/>
      <c r="O28" s="23"/>
      <c r="P28" s="22"/>
    </row>
    <row r="29" spans="4:16" ht="12.75">
      <c r="D29" s="24"/>
      <c r="E29" s="24"/>
      <c r="F29" s="24"/>
      <c r="G29" s="23"/>
      <c r="H29" s="23"/>
      <c r="I29" s="23"/>
      <c r="J29" s="23"/>
      <c r="K29" s="23"/>
      <c r="L29" s="15">
        <f>F22-I26</f>
        <v>731</v>
      </c>
      <c r="O29" s="23"/>
      <c r="P29" s="27"/>
    </row>
    <row r="30" spans="13:14" ht="12.75">
      <c r="M30" s="15"/>
      <c r="N30" s="15"/>
    </row>
    <row r="31" spans="1:15" ht="12.75">
      <c r="A31" s="14">
        <v>2001</v>
      </c>
      <c r="B31" s="14" t="s">
        <v>15</v>
      </c>
      <c r="C31" s="14" t="s">
        <v>9</v>
      </c>
      <c r="D31" s="14" t="s">
        <v>12</v>
      </c>
      <c r="E31" s="21">
        <v>1562</v>
      </c>
      <c r="F31" s="22">
        <f>$E$4/3</f>
        <v>731</v>
      </c>
      <c r="H31" s="23"/>
      <c r="I31" s="23"/>
      <c r="J31" s="23"/>
      <c r="K31" s="23"/>
      <c r="O31" s="23"/>
    </row>
    <row r="32" spans="4:15" ht="12.75">
      <c r="D32" s="24" t="s">
        <v>13</v>
      </c>
      <c r="E32" s="24">
        <v>1563</v>
      </c>
      <c r="F32" s="24"/>
      <c r="G32" s="22">
        <f>F31</f>
        <v>731</v>
      </c>
      <c r="H32" s="23"/>
      <c r="I32" s="23"/>
      <c r="J32" s="23"/>
      <c r="K32" s="23"/>
      <c r="O32" s="23"/>
    </row>
    <row r="33" spans="4:15" ht="12.75">
      <c r="D33" s="24"/>
      <c r="E33" s="24"/>
      <c r="F33" s="24"/>
      <c r="G33" s="25"/>
      <c r="H33" s="23"/>
      <c r="I33" s="23"/>
      <c r="J33" s="23"/>
      <c r="K33" s="23"/>
      <c r="O33" s="23"/>
    </row>
    <row r="34" spans="3:15" ht="12.75">
      <c r="C34" s="14" t="s">
        <v>10</v>
      </c>
      <c r="D34" s="14" t="s">
        <v>12</v>
      </c>
      <c r="E34" s="21">
        <v>1563</v>
      </c>
      <c r="F34" s="21"/>
      <c r="G34" s="23"/>
      <c r="H34" s="15"/>
      <c r="I34" s="26"/>
      <c r="J34" s="26"/>
      <c r="K34" s="26"/>
      <c r="O34" s="23"/>
    </row>
    <row r="35" spans="4:15" ht="12.75">
      <c r="D35" s="24" t="s">
        <v>13</v>
      </c>
      <c r="E35" s="14">
        <v>1562</v>
      </c>
      <c r="G35" s="23"/>
      <c r="H35" s="23"/>
      <c r="I35" s="27">
        <f>H34</f>
        <v>0</v>
      </c>
      <c r="J35" s="25"/>
      <c r="K35" s="25"/>
      <c r="O35" s="23"/>
    </row>
    <row r="36" spans="4:15" ht="12.75">
      <c r="D36" s="24"/>
      <c r="G36" s="23"/>
      <c r="H36" s="23"/>
      <c r="I36" s="25"/>
      <c r="J36" s="25"/>
      <c r="K36" s="25"/>
      <c r="O36" s="23"/>
    </row>
    <row r="37" spans="3:16" ht="12.75">
      <c r="C37" s="14" t="s">
        <v>11</v>
      </c>
      <c r="D37" s="21" t="s">
        <v>33</v>
      </c>
      <c r="E37" s="21"/>
      <c r="F37" s="21"/>
      <c r="G37" s="23"/>
      <c r="H37" s="23"/>
      <c r="I37" s="23"/>
      <c r="J37" s="23"/>
      <c r="K37" s="23"/>
      <c r="O37" s="15">
        <f>L29*7.25%/12</f>
        <v>4.416458333333333</v>
      </c>
      <c r="P37" s="22">
        <f>O37</f>
        <v>4.416458333333333</v>
      </c>
    </row>
    <row r="38" spans="4:16" ht="12.75">
      <c r="D38" s="24"/>
      <c r="E38" s="24"/>
      <c r="F38" s="24"/>
      <c r="G38" s="23"/>
      <c r="H38" s="23"/>
      <c r="I38" s="23"/>
      <c r="J38" s="23"/>
      <c r="K38" s="23"/>
      <c r="O38" s="23"/>
      <c r="P38" s="27"/>
    </row>
    <row r="39" spans="12:14" ht="12.75">
      <c r="L39" s="15">
        <f>F31-I35+L29</f>
        <v>1462</v>
      </c>
      <c r="M39" s="15"/>
      <c r="N39" s="15"/>
    </row>
    <row r="40" spans="12:14" ht="12.75">
      <c r="L40" s="15"/>
      <c r="M40" s="15"/>
      <c r="N40" s="15"/>
    </row>
    <row r="41" spans="1:15" ht="12.75">
      <c r="A41" s="14">
        <v>2001</v>
      </c>
      <c r="B41" s="14" t="s">
        <v>16</v>
      </c>
      <c r="C41" s="14" t="s">
        <v>9</v>
      </c>
      <c r="D41" s="14" t="s">
        <v>12</v>
      </c>
      <c r="E41" s="21">
        <v>1562</v>
      </c>
      <c r="F41" s="22">
        <f>$E$4/3</f>
        <v>731</v>
      </c>
      <c r="H41" s="23"/>
      <c r="I41" s="23"/>
      <c r="J41" s="23"/>
      <c r="K41" s="23"/>
      <c r="O41" s="23"/>
    </row>
    <row r="42" spans="4:15" ht="12.75">
      <c r="D42" s="24" t="s">
        <v>13</v>
      </c>
      <c r="E42" s="24">
        <v>1563</v>
      </c>
      <c r="F42" s="24"/>
      <c r="G42" s="22">
        <f>F41</f>
        <v>731</v>
      </c>
      <c r="H42" s="23"/>
      <c r="I42" s="23"/>
      <c r="J42" s="23"/>
      <c r="K42" s="23"/>
      <c r="O42" s="23"/>
    </row>
    <row r="43" spans="4:15" ht="12.75">
      <c r="D43" s="24"/>
      <c r="E43" s="24"/>
      <c r="F43" s="24"/>
      <c r="G43" s="25"/>
      <c r="H43" s="23"/>
      <c r="I43" s="23"/>
      <c r="J43" s="23"/>
      <c r="K43" s="23"/>
      <c r="O43" s="23"/>
    </row>
    <row r="44" spans="3:15" ht="12.75">
      <c r="C44" s="14" t="s">
        <v>10</v>
      </c>
      <c r="D44" s="14" t="s">
        <v>12</v>
      </c>
      <c r="E44" s="21">
        <v>1563</v>
      </c>
      <c r="F44" s="21"/>
      <c r="G44" s="23"/>
      <c r="H44" s="15"/>
      <c r="I44" s="26"/>
      <c r="J44" s="26"/>
      <c r="K44" s="26"/>
      <c r="O44" s="23"/>
    </row>
    <row r="45" spans="4:15" ht="12.75">
      <c r="D45" s="24" t="s">
        <v>13</v>
      </c>
      <c r="E45" s="14">
        <v>1562</v>
      </c>
      <c r="G45" s="23"/>
      <c r="H45" s="23"/>
      <c r="I45" s="27">
        <f>H44</f>
        <v>0</v>
      </c>
      <c r="J45" s="25"/>
      <c r="K45" s="25"/>
      <c r="O45" s="23"/>
    </row>
    <row r="46" spans="4:15" ht="12.75">
      <c r="D46" s="24"/>
      <c r="G46" s="23"/>
      <c r="H46" s="23"/>
      <c r="I46" s="25"/>
      <c r="J46" s="25"/>
      <c r="K46" s="25"/>
      <c r="O46" s="23"/>
    </row>
    <row r="47" spans="3:16" ht="12.75">
      <c r="C47" s="14" t="s">
        <v>11</v>
      </c>
      <c r="D47" s="21" t="s">
        <v>33</v>
      </c>
      <c r="E47" s="21"/>
      <c r="F47" s="21"/>
      <c r="G47" s="23"/>
      <c r="H47" s="23"/>
      <c r="I47" s="23"/>
      <c r="J47" s="23"/>
      <c r="K47" s="23"/>
      <c r="O47" s="15">
        <f>L39*7.25%/12</f>
        <v>8.832916666666666</v>
      </c>
      <c r="P47" s="22">
        <f>P37+O47</f>
        <v>13.249374999999999</v>
      </c>
    </row>
    <row r="48" spans="4:16" ht="12.75">
      <c r="D48" s="24"/>
      <c r="E48" s="24"/>
      <c r="F48" s="24"/>
      <c r="G48" s="23"/>
      <c r="H48" s="23"/>
      <c r="I48" s="23"/>
      <c r="J48" s="23"/>
      <c r="K48" s="23"/>
      <c r="O48" s="23"/>
      <c r="P48" s="27"/>
    </row>
    <row r="49" spans="12:19" ht="12.75">
      <c r="L49" s="15">
        <f>F41-I45+L39</f>
        <v>2193</v>
      </c>
      <c r="M49" s="15"/>
      <c r="N49" s="15"/>
      <c r="Q49" s="28">
        <f>SUM(O37:O47)</f>
        <v>13.249374999999999</v>
      </c>
      <c r="R49" s="28">
        <f>SUM(F22:F41)</f>
        <v>2193</v>
      </c>
      <c r="S49" s="32">
        <f>SUM(I23:I45)</f>
        <v>0</v>
      </c>
    </row>
    <row r="50" spans="12:14" ht="12.75">
      <c r="L50" s="15"/>
      <c r="M50" s="15"/>
      <c r="N50" s="15"/>
    </row>
    <row r="51" spans="1:15" ht="12.75">
      <c r="A51" s="14">
        <v>2002</v>
      </c>
      <c r="B51" s="14" t="s">
        <v>17</v>
      </c>
      <c r="C51" s="14" t="s">
        <v>9</v>
      </c>
      <c r="D51" s="14" t="s">
        <v>12</v>
      </c>
      <c r="E51" s="21">
        <v>1562</v>
      </c>
      <c r="F51" s="22">
        <f>$E$5/12</f>
        <v>682.4166666666666</v>
      </c>
      <c r="H51" s="23"/>
      <c r="I51" s="23"/>
      <c r="J51" s="23"/>
      <c r="K51" s="23"/>
      <c r="O51" s="23"/>
    </row>
    <row r="52" spans="4:15" ht="12.75">
      <c r="D52" s="24" t="s">
        <v>13</v>
      </c>
      <c r="E52" s="24">
        <v>1563</v>
      </c>
      <c r="F52" s="24"/>
      <c r="G52" s="22">
        <f>F51</f>
        <v>682.4166666666666</v>
      </c>
      <c r="H52" s="23"/>
      <c r="I52" s="23"/>
      <c r="J52" s="23"/>
      <c r="K52" s="23"/>
      <c r="O52" s="23"/>
    </row>
    <row r="53" spans="4:15" ht="12.75">
      <c r="D53" s="24"/>
      <c r="E53" s="24"/>
      <c r="F53" s="24"/>
      <c r="G53" s="25"/>
      <c r="H53" s="23"/>
      <c r="I53" s="23"/>
      <c r="J53" s="23"/>
      <c r="K53" s="23"/>
      <c r="O53" s="23"/>
    </row>
    <row r="54" spans="3:15" ht="12.75">
      <c r="C54" s="14" t="s">
        <v>10</v>
      </c>
      <c r="D54" s="14" t="s">
        <v>12</v>
      </c>
      <c r="E54" s="21">
        <v>1563</v>
      </c>
      <c r="F54" s="21"/>
      <c r="G54" s="23"/>
      <c r="H54" s="15"/>
      <c r="I54" s="26"/>
      <c r="J54" s="26"/>
      <c r="K54" s="26"/>
      <c r="O54" s="23"/>
    </row>
    <row r="55" spans="4:15" ht="12.75">
      <c r="D55" s="24" t="s">
        <v>13</v>
      </c>
      <c r="E55" s="14">
        <v>1562</v>
      </c>
      <c r="G55" s="23"/>
      <c r="H55" s="23"/>
      <c r="I55" s="27">
        <f>H54</f>
        <v>0</v>
      </c>
      <c r="J55" s="25"/>
      <c r="K55" s="25"/>
      <c r="O55" s="23"/>
    </row>
    <row r="56" spans="4:15" ht="12.75">
      <c r="D56" s="24"/>
      <c r="G56" s="23"/>
      <c r="H56" s="23"/>
      <c r="I56" s="25"/>
      <c r="J56" s="25"/>
      <c r="K56" s="25"/>
      <c r="O56" s="23"/>
    </row>
    <row r="57" spans="3:16" ht="12.75">
      <c r="C57" s="14" t="s">
        <v>11</v>
      </c>
      <c r="D57" s="21" t="s">
        <v>33</v>
      </c>
      <c r="E57" s="21"/>
      <c r="F57" s="21"/>
      <c r="G57" s="23"/>
      <c r="H57" s="23"/>
      <c r="I57" s="23"/>
      <c r="J57" s="23"/>
      <c r="K57" s="23"/>
      <c r="O57" s="15">
        <f>L49*7.25%/12</f>
        <v>13.249374999999999</v>
      </c>
      <c r="P57" s="22">
        <f>P47+O57</f>
        <v>26.498749999999998</v>
      </c>
    </row>
    <row r="58" spans="4:16" ht="12.75">
      <c r="D58" s="24"/>
      <c r="E58" s="24"/>
      <c r="F58" s="24"/>
      <c r="G58" s="23"/>
      <c r="H58" s="23"/>
      <c r="I58" s="23"/>
      <c r="J58" s="23"/>
      <c r="K58" s="23"/>
      <c r="O58" s="15"/>
      <c r="P58" s="27"/>
    </row>
    <row r="59" spans="12:15" ht="12.75">
      <c r="L59" s="15">
        <f>F51-I55+L49</f>
        <v>2875.4166666666665</v>
      </c>
      <c r="M59" s="15"/>
      <c r="N59" s="15"/>
      <c r="O59" s="15"/>
    </row>
    <row r="60" spans="12:15" ht="12.75">
      <c r="L60" s="15"/>
      <c r="M60" s="15"/>
      <c r="N60" s="15"/>
      <c r="O60" s="15"/>
    </row>
    <row r="61" spans="1:15" ht="12.75">
      <c r="A61" s="14">
        <v>2002</v>
      </c>
      <c r="B61" s="14" t="s">
        <v>18</v>
      </c>
      <c r="C61" s="14" t="s">
        <v>9</v>
      </c>
      <c r="D61" s="14" t="s">
        <v>12</v>
      </c>
      <c r="E61" s="21">
        <v>1562</v>
      </c>
      <c r="F61" s="22">
        <f>$E$5/12</f>
        <v>682.4166666666666</v>
      </c>
      <c r="H61" s="23"/>
      <c r="I61" s="23"/>
      <c r="J61" s="23"/>
      <c r="K61" s="23"/>
      <c r="O61" s="15"/>
    </row>
    <row r="62" spans="4:15" ht="12.75">
      <c r="D62" s="24" t="s">
        <v>13</v>
      </c>
      <c r="E62" s="24">
        <v>1563</v>
      </c>
      <c r="F62" s="24"/>
      <c r="G62" s="22">
        <f>F61</f>
        <v>682.4166666666666</v>
      </c>
      <c r="H62" s="23"/>
      <c r="I62" s="23"/>
      <c r="J62" s="23"/>
      <c r="K62" s="23"/>
      <c r="O62" s="15"/>
    </row>
    <row r="63" spans="4:15" ht="12.75">
      <c r="D63" s="24"/>
      <c r="E63" s="24"/>
      <c r="F63" s="24"/>
      <c r="G63" s="25"/>
      <c r="H63" s="23"/>
      <c r="I63" s="23"/>
      <c r="J63" s="23"/>
      <c r="K63" s="23"/>
      <c r="O63" s="15"/>
    </row>
    <row r="64" spans="3:15" ht="12.75">
      <c r="C64" s="14" t="s">
        <v>10</v>
      </c>
      <c r="D64" s="14" t="s">
        <v>12</v>
      </c>
      <c r="E64" s="21">
        <v>1563</v>
      </c>
      <c r="F64" s="21"/>
      <c r="G64" s="23"/>
      <c r="H64" s="15"/>
      <c r="I64" s="26"/>
      <c r="J64" s="26"/>
      <c r="K64" s="26"/>
      <c r="O64" s="15"/>
    </row>
    <row r="65" spans="4:15" ht="12.75">
      <c r="D65" s="24" t="s">
        <v>13</v>
      </c>
      <c r="E65" s="14">
        <v>1562</v>
      </c>
      <c r="G65" s="23"/>
      <c r="H65" s="23"/>
      <c r="I65" s="27">
        <f>H64</f>
        <v>0</v>
      </c>
      <c r="J65" s="25"/>
      <c r="K65" s="25"/>
      <c r="O65" s="15"/>
    </row>
    <row r="66" spans="4:15" ht="12.75">
      <c r="D66" s="24"/>
      <c r="G66" s="23"/>
      <c r="H66" s="23"/>
      <c r="I66" s="25"/>
      <c r="J66" s="25"/>
      <c r="K66" s="25"/>
      <c r="O66" s="15"/>
    </row>
    <row r="67" spans="3:16" ht="12.75">
      <c r="C67" s="14" t="s">
        <v>11</v>
      </c>
      <c r="D67" s="21" t="s">
        <v>33</v>
      </c>
      <c r="E67" s="21"/>
      <c r="F67" s="21"/>
      <c r="G67" s="23"/>
      <c r="H67" s="23"/>
      <c r="I67" s="23"/>
      <c r="J67" s="23"/>
      <c r="K67" s="23"/>
      <c r="O67" s="15">
        <f>L59*7.25%/12</f>
        <v>17.372309027777778</v>
      </c>
      <c r="P67" s="22">
        <f>P57+O67</f>
        <v>43.871059027777775</v>
      </c>
    </row>
    <row r="68" spans="4:16" ht="12.75">
      <c r="D68" s="24"/>
      <c r="E68" s="24"/>
      <c r="F68" s="24"/>
      <c r="G68" s="23"/>
      <c r="H68" s="23"/>
      <c r="I68" s="23"/>
      <c r="J68" s="23"/>
      <c r="K68" s="23"/>
      <c r="O68" s="15"/>
      <c r="P68" s="27"/>
    </row>
    <row r="69" spans="12:15" ht="12.75">
      <c r="L69" s="15">
        <f>F61-I65+L59</f>
        <v>3557.833333333333</v>
      </c>
      <c r="M69" s="15"/>
      <c r="N69" s="15"/>
      <c r="O69" s="15"/>
    </row>
    <row r="70" spans="12:15" ht="12.75">
      <c r="L70" s="15"/>
      <c r="M70" s="15"/>
      <c r="N70" s="15"/>
      <c r="O70" s="15"/>
    </row>
    <row r="71" spans="1:15" ht="12.75">
      <c r="A71" s="14">
        <v>2002</v>
      </c>
      <c r="B71" s="14" t="s">
        <v>19</v>
      </c>
      <c r="C71" s="14" t="s">
        <v>9</v>
      </c>
      <c r="D71" s="14" t="s">
        <v>12</v>
      </c>
      <c r="E71" s="21">
        <v>1562</v>
      </c>
      <c r="F71" s="22">
        <f>$E$5/12</f>
        <v>682.4166666666666</v>
      </c>
      <c r="H71" s="23"/>
      <c r="I71" s="23"/>
      <c r="O71" s="15"/>
    </row>
    <row r="72" spans="4:15" ht="12.75">
      <c r="D72" s="24" t="s">
        <v>13</v>
      </c>
      <c r="E72" s="24">
        <v>1563</v>
      </c>
      <c r="F72" s="24"/>
      <c r="G72" s="22">
        <f>F71</f>
        <v>682.4166666666666</v>
      </c>
      <c r="H72" s="23"/>
      <c r="I72" s="23"/>
      <c r="O72" s="15"/>
    </row>
    <row r="73" spans="4:15" ht="12.75">
      <c r="D73" s="24"/>
      <c r="E73" s="24"/>
      <c r="F73" s="24"/>
      <c r="G73" s="25"/>
      <c r="H73" s="23"/>
      <c r="I73" s="23"/>
      <c r="J73" s="15"/>
      <c r="K73" s="15"/>
      <c r="O73" s="15"/>
    </row>
    <row r="74" spans="3:15" ht="12.75">
      <c r="C74" s="14" t="s">
        <v>10</v>
      </c>
      <c r="D74" s="14" t="s">
        <v>12</v>
      </c>
      <c r="E74" s="21">
        <v>1563</v>
      </c>
      <c r="F74" s="21"/>
      <c r="G74" s="23"/>
      <c r="H74" s="15">
        <v>911.96</v>
      </c>
      <c r="I74" s="26"/>
      <c r="J74" s="15"/>
      <c r="K74" s="15"/>
      <c r="O74" s="15"/>
    </row>
    <row r="75" spans="4:15" ht="12.75">
      <c r="D75" s="24" t="s">
        <v>13</v>
      </c>
      <c r="E75" s="14">
        <v>1562</v>
      </c>
      <c r="G75" s="23"/>
      <c r="H75" s="23"/>
      <c r="I75" s="27">
        <f>H74</f>
        <v>911.96</v>
      </c>
      <c r="J75" s="15"/>
      <c r="K75" s="15"/>
      <c r="O75" s="15"/>
    </row>
    <row r="76" spans="4:15" ht="12.75">
      <c r="D76" s="24"/>
      <c r="G76" s="23"/>
      <c r="H76" s="23"/>
      <c r="I76" s="27"/>
      <c r="J76" s="27"/>
      <c r="K76" s="27"/>
      <c r="O76" s="15"/>
    </row>
    <row r="77" spans="3:16" ht="12.75">
      <c r="C77" s="14" t="s">
        <v>11</v>
      </c>
      <c r="D77" s="21" t="s">
        <v>33</v>
      </c>
      <c r="E77" s="21"/>
      <c r="F77" s="21"/>
      <c r="G77" s="23"/>
      <c r="H77" s="23"/>
      <c r="I77" s="15"/>
      <c r="J77" s="15"/>
      <c r="K77" s="15"/>
      <c r="O77" s="15">
        <f>L69*7.25%/12</f>
        <v>21.49524305555555</v>
      </c>
      <c r="P77" s="22">
        <f>P67+O77</f>
        <v>65.36630208333332</v>
      </c>
    </row>
    <row r="78" spans="4:16" ht="12.75">
      <c r="D78" s="24"/>
      <c r="E78" s="24"/>
      <c r="F78" s="24"/>
      <c r="G78" s="23"/>
      <c r="H78" s="23"/>
      <c r="I78" s="15"/>
      <c r="J78" s="15"/>
      <c r="K78" s="15"/>
      <c r="O78" s="15"/>
      <c r="P78" s="27"/>
    </row>
    <row r="79" spans="9:15" ht="12.75">
      <c r="I79" s="15"/>
      <c r="J79" s="15"/>
      <c r="K79" s="15"/>
      <c r="L79" s="15">
        <f>F71-I75+L69</f>
        <v>3328.2899999999995</v>
      </c>
      <c r="M79" s="15"/>
      <c r="N79" s="15"/>
      <c r="O79" s="15"/>
    </row>
    <row r="80" spans="9:15" ht="12.75">
      <c r="I80" s="15"/>
      <c r="J80" s="15"/>
      <c r="K80" s="15"/>
      <c r="L80" s="15"/>
      <c r="M80" s="15"/>
      <c r="N80" s="15"/>
      <c r="O80" s="15"/>
    </row>
    <row r="81" spans="1:15" ht="12.75">
      <c r="A81" s="14">
        <v>2002</v>
      </c>
      <c r="B81" s="14" t="s">
        <v>20</v>
      </c>
      <c r="C81" s="14" t="s">
        <v>9</v>
      </c>
      <c r="D81" s="14" t="s">
        <v>12</v>
      </c>
      <c r="E81" s="21">
        <v>1562</v>
      </c>
      <c r="F81" s="22">
        <f>$E$5/12</f>
        <v>682.4166666666666</v>
      </c>
      <c r="H81" s="23"/>
      <c r="I81" s="23"/>
      <c r="O81" s="15"/>
    </row>
    <row r="82" spans="4:15" ht="12.75">
      <c r="D82" s="24" t="s">
        <v>13</v>
      </c>
      <c r="E82" s="24">
        <v>1563</v>
      </c>
      <c r="F82" s="24"/>
      <c r="G82" s="22">
        <f>F81</f>
        <v>682.4166666666666</v>
      </c>
      <c r="H82" s="23"/>
      <c r="I82" s="23"/>
      <c r="O82" s="15"/>
    </row>
    <row r="83" spans="4:15" ht="12.75">
      <c r="D83" s="24"/>
      <c r="E83" s="24"/>
      <c r="F83" s="24"/>
      <c r="G83" s="25"/>
      <c r="H83" s="23"/>
      <c r="I83" s="23"/>
      <c r="J83" s="15"/>
      <c r="K83" s="15"/>
      <c r="O83" s="15"/>
    </row>
    <row r="84" spans="3:15" ht="12.75">
      <c r="C84" s="14" t="s">
        <v>10</v>
      </c>
      <c r="D84" s="14" t="s">
        <v>12</v>
      </c>
      <c r="E84" s="21">
        <v>1563</v>
      </c>
      <c r="F84" s="21"/>
      <c r="G84" s="23"/>
      <c r="H84" s="15">
        <v>911.96</v>
      </c>
      <c r="I84" s="26"/>
      <c r="J84" s="15"/>
      <c r="K84" s="15"/>
      <c r="O84" s="15"/>
    </row>
    <row r="85" spans="4:15" ht="12.75">
      <c r="D85" s="24" t="s">
        <v>13</v>
      </c>
      <c r="E85" s="14">
        <v>1562</v>
      </c>
      <c r="G85" s="23"/>
      <c r="H85" s="23"/>
      <c r="I85" s="27">
        <f>H84</f>
        <v>911.96</v>
      </c>
      <c r="J85" s="15"/>
      <c r="K85" s="15"/>
      <c r="O85" s="15"/>
    </row>
    <row r="86" spans="4:15" ht="12.75">
      <c r="D86" s="24"/>
      <c r="G86" s="23"/>
      <c r="H86" s="23"/>
      <c r="I86" s="27"/>
      <c r="J86" s="27"/>
      <c r="K86" s="27"/>
      <c r="O86" s="15"/>
    </row>
    <row r="87" spans="3:16" ht="12.75">
      <c r="C87" s="14" t="s">
        <v>11</v>
      </c>
      <c r="D87" s="21" t="s">
        <v>33</v>
      </c>
      <c r="E87" s="21"/>
      <c r="F87" s="21"/>
      <c r="G87" s="23"/>
      <c r="H87" s="23"/>
      <c r="I87" s="15"/>
      <c r="J87" s="15"/>
      <c r="K87" s="15"/>
      <c r="O87" s="15">
        <f>L79*7.25%/12</f>
        <v>20.108418749999995</v>
      </c>
      <c r="P87" s="22">
        <f>P77+O87</f>
        <v>85.47472083333332</v>
      </c>
    </row>
    <row r="88" spans="4:16" ht="12.75">
      <c r="D88" s="24"/>
      <c r="E88" s="24"/>
      <c r="F88" s="24"/>
      <c r="G88" s="23"/>
      <c r="H88" s="23"/>
      <c r="I88" s="15"/>
      <c r="J88" s="15"/>
      <c r="K88" s="15"/>
      <c r="O88" s="15"/>
      <c r="P88" s="27"/>
    </row>
    <row r="89" spans="9:15" ht="12.75">
      <c r="I89" s="15"/>
      <c r="J89" s="15"/>
      <c r="K89" s="15"/>
      <c r="L89" s="15">
        <f>F81-I85+L79</f>
        <v>3098.746666666666</v>
      </c>
      <c r="M89" s="15"/>
      <c r="N89" s="15"/>
      <c r="O89" s="15"/>
    </row>
    <row r="90" spans="9:15" ht="12.75">
      <c r="I90" s="15"/>
      <c r="J90" s="15"/>
      <c r="K90" s="15"/>
      <c r="L90" s="15"/>
      <c r="M90" s="15"/>
      <c r="N90" s="15"/>
      <c r="O90" s="15"/>
    </row>
    <row r="91" spans="1:15" ht="12.75">
      <c r="A91" s="14">
        <v>2002</v>
      </c>
      <c r="B91" s="14" t="s">
        <v>21</v>
      </c>
      <c r="C91" s="14" t="s">
        <v>9</v>
      </c>
      <c r="D91" s="14" t="s">
        <v>12</v>
      </c>
      <c r="E91" s="21">
        <v>1562</v>
      </c>
      <c r="F91" s="22">
        <f>$E$5/12</f>
        <v>682.4166666666666</v>
      </c>
      <c r="H91" s="23"/>
      <c r="I91" s="23"/>
      <c r="J91" s="15"/>
      <c r="K91" s="15"/>
      <c r="O91" s="15"/>
    </row>
    <row r="92" spans="4:15" ht="12.75">
      <c r="D92" s="24" t="s">
        <v>13</v>
      </c>
      <c r="E92" s="24">
        <v>1563</v>
      </c>
      <c r="F92" s="24"/>
      <c r="G92" s="22">
        <f>F91</f>
        <v>682.4166666666666</v>
      </c>
      <c r="H92" s="23"/>
      <c r="I92" s="23"/>
      <c r="J92" s="15"/>
      <c r="K92" s="15"/>
      <c r="O92" s="15"/>
    </row>
    <row r="93" spans="4:15" ht="12.75">
      <c r="D93" s="24"/>
      <c r="E93" s="24"/>
      <c r="F93" s="24"/>
      <c r="G93" s="25"/>
      <c r="H93" s="23"/>
      <c r="I93" s="23"/>
      <c r="J93" s="15"/>
      <c r="K93" s="15"/>
      <c r="O93" s="15"/>
    </row>
    <row r="94" spans="3:15" ht="12.75">
      <c r="C94" s="14" t="s">
        <v>10</v>
      </c>
      <c r="D94" s="14" t="s">
        <v>12</v>
      </c>
      <c r="E94" s="21">
        <v>1563</v>
      </c>
      <c r="F94" s="21"/>
      <c r="G94" s="23"/>
      <c r="H94" s="15">
        <v>911.96</v>
      </c>
      <c r="I94" s="26"/>
      <c r="J94" s="22"/>
      <c r="K94" s="22"/>
      <c r="O94" s="15"/>
    </row>
    <row r="95" spans="4:15" ht="12.75">
      <c r="D95" s="24" t="s">
        <v>13</v>
      </c>
      <c r="E95" s="14">
        <v>1562</v>
      </c>
      <c r="G95" s="23"/>
      <c r="H95" s="23"/>
      <c r="I95" s="27">
        <f>H94</f>
        <v>911.96</v>
      </c>
      <c r="J95" s="27"/>
      <c r="K95" s="27"/>
      <c r="O95" s="15"/>
    </row>
    <row r="96" spans="4:15" ht="12.75">
      <c r="D96" s="24"/>
      <c r="G96" s="23"/>
      <c r="H96" s="23"/>
      <c r="I96" s="27"/>
      <c r="J96" s="27"/>
      <c r="K96" s="27"/>
      <c r="O96" s="15"/>
    </row>
    <row r="97" spans="3:16" ht="12.75">
      <c r="C97" s="14" t="s">
        <v>11</v>
      </c>
      <c r="D97" s="21" t="s">
        <v>33</v>
      </c>
      <c r="E97" s="21"/>
      <c r="F97" s="21"/>
      <c r="G97" s="23"/>
      <c r="H97" s="23"/>
      <c r="I97" s="15"/>
      <c r="J97" s="15"/>
      <c r="K97" s="15"/>
      <c r="O97" s="15">
        <f>L89*7.25%/12</f>
        <v>18.721594444444438</v>
      </c>
      <c r="P97" s="22">
        <f>P87+O97</f>
        <v>104.19631527777776</v>
      </c>
    </row>
    <row r="98" spans="4:16" ht="12.75">
      <c r="D98" s="24"/>
      <c r="E98" s="24"/>
      <c r="F98" s="24"/>
      <c r="G98" s="23"/>
      <c r="H98" s="23"/>
      <c r="I98" s="15"/>
      <c r="J98" s="15"/>
      <c r="K98" s="15"/>
      <c r="O98" s="15"/>
      <c r="P98" s="27"/>
    </row>
    <row r="99" spans="9:15" ht="12.75">
      <c r="I99" s="15"/>
      <c r="J99" s="15"/>
      <c r="K99" s="15"/>
      <c r="L99" s="15">
        <f>F91-I95+L89</f>
        <v>2869.2033333333325</v>
      </c>
      <c r="M99" s="15"/>
      <c r="N99" s="15"/>
      <c r="O99" s="15"/>
    </row>
    <row r="100" spans="9:15" ht="12.75">
      <c r="I100" s="15"/>
      <c r="J100" s="15"/>
      <c r="K100" s="15"/>
      <c r="L100" s="15"/>
      <c r="M100" s="15"/>
      <c r="N100" s="15"/>
      <c r="O100" s="15"/>
    </row>
    <row r="101" spans="1:15" ht="12.75">
      <c r="A101" s="14">
        <v>2002</v>
      </c>
      <c r="B101" s="14" t="s">
        <v>22</v>
      </c>
      <c r="C101" s="14" t="s">
        <v>9</v>
      </c>
      <c r="D101" s="14" t="s">
        <v>12</v>
      </c>
      <c r="E101" s="21">
        <v>1562</v>
      </c>
      <c r="F101" s="22">
        <f>$E$5/12</f>
        <v>682.4166666666666</v>
      </c>
      <c r="H101" s="23"/>
      <c r="I101" s="23"/>
      <c r="J101" s="15"/>
      <c r="K101" s="15"/>
      <c r="O101" s="15"/>
    </row>
    <row r="102" spans="4:15" ht="12.75">
      <c r="D102" s="24" t="s">
        <v>13</v>
      </c>
      <c r="E102" s="24">
        <v>1563</v>
      </c>
      <c r="F102" s="24"/>
      <c r="G102" s="22">
        <f>F101</f>
        <v>682.4166666666666</v>
      </c>
      <c r="H102" s="23"/>
      <c r="I102" s="23"/>
      <c r="J102" s="15"/>
      <c r="K102" s="15"/>
      <c r="O102" s="15"/>
    </row>
    <row r="103" spans="4:15" ht="12.75">
      <c r="D103" s="24"/>
      <c r="E103" s="24"/>
      <c r="F103" s="24"/>
      <c r="G103" s="25"/>
      <c r="H103" s="23"/>
      <c r="I103" s="23"/>
      <c r="J103" s="15"/>
      <c r="K103" s="15"/>
      <c r="O103" s="15"/>
    </row>
    <row r="104" spans="3:15" ht="12.75">
      <c r="C104" s="14" t="s">
        <v>10</v>
      </c>
      <c r="D104" s="14" t="s">
        <v>12</v>
      </c>
      <c r="E104" s="21">
        <v>1563</v>
      </c>
      <c r="F104" s="21"/>
      <c r="G104" s="23"/>
      <c r="H104" s="15">
        <v>911.96</v>
      </c>
      <c r="I104" s="26"/>
      <c r="J104" s="22"/>
      <c r="K104" s="22"/>
      <c r="O104" s="15"/>
    </row>
    <row r="105" spans="4:15" ht="12.75">
      <c r="D105" s="24" t="s">
        <v>13</v>
      </c>
      <c r="E105" s="14">
        <v>1562</v>
      </c>
      <c r="G105" s="23"/>
      <c r="H105" s="23"/>
      <c r="I105" s="27">
        <f>H104</f>
        <v>911.96</v>
      </c>
      <c r="J105" s="27"/>
      <c r="K105" s="27"/>
      <c r="O105" s="15"/>
    </row>
    <row r="106" spans="4:15" ht="12.75">
      <c r="D106" s="24"/>
      <c r="G106" s="23"/>
      <c r="H106" s="23"/>
      <c r="I106" s="27"/>
      <c r="J106" s="27"/>
      <c r="K106" s="27"/>
      <c r="O106" s="15"/>
    </row>
    <row r="107" spans="3:16" ht="12.75">
      <c r="C107" s="14" t="s">
        <v>11</v>
      </c>
      <c r="D107" s="21" t="s">
        <v>33</v>
      </c>
      <c r="E107" s="21"/>
      <c r="F107" s="21"/>
      <c r="G107" s="23"/>
      <c r="H107" s="23"/>
      <c r="I107" s="15"/>
      <c r="J107" s="15"/>
      <c r="K107" s="15"/>
      <c r="O107" s="15">
        <f>L99*7.25%/12</f>
        <v>17.33477013888888</v>
      </c>
      <c r="P107" s="22">
        <f>P97+O107</f>
        <v>121.53108541666664</v>
      </c>
    </row>
    <row r="108" spans="4:16" ht="12.75">
      <c r="D108" s="24"/>
      <c r="E108" s="24"/>
      <c r="F108" s="24"/>
      <c r="G108" s="23"/>
      <c r="H108" s="23"/>
      <c r="I108" s="15"/>
      <c r="J108" s="15"/>
      <c r="K108" s="15"/>
      <c r="L108" s="15"/>
      <c r="M108" s="15"/>
      <c r="N108" s="15"/>
      <c r="O108" s="15"/>
      <c r="P108" s="27"/>
    </row>
    <row r="109" spans="4:16" ht="12.75">
      <c r="D109" s="24"/>
      <c r="E109" s="24"/>
      <c r="F109" s="24"/>
      <c r="G109" s="23"/>
      <c r="H109" s="23"/>
      <c r="I109" s="15"/>
      <c r="J109" s="15"/>
      <c r="K109" s="15"/>
      <c r="L109" s="15"/>
      <c r="M109" s="15"/>
      <c r="N109" s="15"/>
      <c r="O109" s="15"/>
      <c r="P109" s="27"/>
    </row>
    <row r="110" spans="3:16" ht="12.75">
      <c r="C110" s="14" t="s">
        <v>26</v>
      </c>
      <c r="D110" s="21" t="s">
        <v>12</v>
      </c>
      <c r="E110" s="21">
        <v>1562</v>
      </c>
      <c r="F110" s="24">
        <v>0</v>
      </c>
      <c r="G110" s="23"/>
      <c r="H110" s="23">
        <v>0</v>
      </c>
      <c r="J110" s="15"/>
      <c r="L110" s="15"/>
      <c r="M110" s="15"/>
      <c r="N110" s="15"/>
      <c r="O110" s="15"/>
      <c r="P110" s="27"/>
    </row>
    <row r="111" spans="4:16" ht="12.75">
      <c r="D111" s="24" t="s">
        <v>13</v>
      </c>
      <c r="E111" s="24">
        <v>1563</v>
      </c>
      <c r="F111" s="24"/>
      <c r="G111" s="23">
        <v>0</v>
      </c>
      <c r="H111" s="23"/>
      <c r="I111" s="14">
        <v>0</v>
      </c>
      <c r="K111" s="15">
        <f>J110</f>
        <v>0</v>
      </c>
      <c r="L111" s="15"/>
      <c r="M111" s="15"/>
      <c r="N111" s="15"/>
      <c r="O111" s="15"/>
      <c r="P111" s="27"/>
    </row>
    <row r="112" spans="9:15" ht="12.75">
      <c r="I112" s="15"/>
      <c r="J112" s="15"/>
      <c r="K112" s="15"/>
      <c r="L112" s="15">
        <f>F101-I105+L99+J110</f>
        <v>2639.659999999999</v>
      </c>
      <c r="M112" s="15"/>
      <c r="N112" s="15"/>
      <c r="O112" s="15"/>
    </row>
    <row r="113" spans="9:15" ht="12.75">
      <c r="I113" s="15"/>
      <c r="J113" s="15"/>
      <c r="K113" s="15"/>
      <c r="L113" s="15"/>
      <c r="M113" s="15"/>
      <c r="N113" s="15"/>
      <c r="O113" s="15"/>
    </row>
    <row r="114" spans="1:15" ht="12.75">
      <c r="A114" s="14">
        <v>2002</v>
      </c>
      <c r="B114" s="14" t="s">
        <v>23</v>
      </c>
      <c r="C114" s="14" t="s">
        <v>9</v>
      </c>
      <c r="D114" s="14" t="s">
        <v>12</v>
      </c>
      <c r="E114" s="21">
        <v>1562</v>
      </c>
      <c r="F114" s="22">
        <f>$E$5/12</f>
        <v>682.4166666666666</v>
      </c>
      <c r="H114" s="23"/>
      <c r="I114" s="23"/>
      <c r="J114" s="15"/>
      <c r="K114" s="15"/>
      <c r="O114" s="15"/>
    </row>
    <row r="115" spans="4:15" ht="12.75">
      <c r="D115" s="24" t="s">
        <v>13</v>
      </c>
      <c r="E115" s="24">
        <v>1563</v>
      </c>
      <c r="F115" s="24"/>
      <c r="G115" s="22">
        <f>F114</f>
        <v>682.4166666666666</v>
      </c>
      <c r="H115" s="23"/>
      <c r="I115" s="23"/>
      <c r="J115" s="15"/>
      <c r="K115" s="15"/>
      <c r="O115" s="15"/>
    </row>
    <row r="116" spans="4:15" ht="12.75">
      <c r="D116" s="24"/>
      <c r="E116" s="24"/>
      <c r="F116" s="24"/>
      <c r="G116" s="25"/>
      <c r="H116" s="23"/>
      <c r="I116" s="23"/>
      <c r="J116" s="15"/>
      <c r="K116" s="15"/>
      <c r="O116" s="15"/>
    </row>
    <row r="117" spans="3:15" ht="12.75">
      <c r="C117" s="14" t="s">
        <v>10</v>
      </c>
      <c r="D117" s="14" t="s">
        <v>12</v>
      </c>
      <c r="E117" s="21">
        <v>1563</v>
      </c>
      <c r="F117" s="21"/>
      <c r="G117" s="23"/>
      <c r="H117" s="15">
        <v>911.96</v>
      </c>
      <c r="I117" s="26"/>
      <c r="J117" s="22"/>
      <c r="K117" s="22"/>
      <c r="O117" s="15"/>
    </row>
    <row r="118" spans="4:15" ht="12.75">
      <c r="D118" s="24" t="s">
        <v>13</v>
      </c>
      <c r="E118" s="14">
        <v>1562</v>
      </c>
      <c r="G118" s="23"/>
      <c r="H118" s="23"/>
      <c r="I118" s="27">
        <f>H117</f>
        <v>911.96</v>
      </c>
      <c r="J118" s="27"/>
      <c r="K118" s="27"/>
      <c r="O118" s="15"/>
    </row>
    <row r="119" spans="4:15" ht="12.75">
      <c r="D119" s="24"/>
      <c r="G119" s="23"/>
      <c r="H119" s="23"/>
      <c r="I119" s="27"/>
      <c r="J119" s="27"/>
      <c r="K119" s="27"/>
      <c r="O119" s="15"/>
    </row>
    <row r="120" spans="3:16" ht="12.75">
      <c r="C120" s="14" t="s">
        <v>11</v>
      </c>
      <c r="D120" s="21" t="s">
        <v>33</v>
      </c>
      <c r="E120" s="21"/>
      <c r="F120" s="21"/>
      <c r="G120" s="23"/>
      <c r="H120" s="23"/>
      <c r="I120" s="15"/>
      <c r="J120" s="15"/>
      <c r="K120" s="15"/>
      <c r="O120" s="15">
        <f>L112*7.25%/12</f>
        <v>15.947945833333327</v>
      </c>
      <c r="P120" s="22">
        <f>P107+O120</f>
        <v>137.47903124999996</v>
      </c>
    </row>
    <row r="121" spans="4:16" ht="12.75">
      <c r="D121" s="24"/>
      <c r="E121" s="24"/>
      <c r="F121" s="24"/>
      <c r="G121" s="23"/>
      <c r="H121" s="23"/>
      <c r="I121" s="15"/>
      <c r="J121" s="15"/>
      <c r="K121" s="15"/>
      <c r="O121" s="15"/>
      <c r="P121" s="27"/>
    </row>
    <row r="122" spans="9:15" ht="12.75">
      <c r="I122" s="15"/>
      <c r="J122" s="15"/>
      <c r="K122" s="15"/>
      <c r="L122" s="15">
        <f>F114-I118+L112</f>
        <v>2410.1166666666654</v>
      </c>
      <c r="M122" s="15"/>
      <c r="N122" s="15"/>
      <c r="O122" s="15"/>
    </row>
    <row r="123" spans="9:15" ht="12.75">
      <c r="I123" s="15"/>
      <c r="J123" s="15"/>
      <c r="K123" s="15"/>
      <c r="L123" s="15"/>
      <c r="M123" s="15"/>
      <c r="N123" s="15"/>
      <c r="O123" s="15"/>
    </row>
    <row r="124" spans="1:15" ht="12.75">
      <c r="A124" s="14">
        <v>2002</v>
      </c>
      <c r="B124" s="14" t="s">
        <v>24</v>
      </c>
      <c r="C124" s="14" t="s">
        <v>9</v>
      </c>
      <c r="D124" s="14" t="s">
        <v>12</v>
      </c>
      <c r="E124" s="21">
        <v>1562</v>
      </c>
      <c r="F124" s="22">
        <f>$E$5/12</f>
        <v>682.4166666666666</v>
      </c>
      <c r="H124" s="23"/>
      <c r="I124" s="23"/>
      <c r="J124" s="15"/>
      <c r="K124" s="15"/>
      <c r="O124" s="15"/>
    </row>
    <row r="125" spans="4:15" ht="12.75">
      <c r="D125" s="24" t="s">
        <v>13</v>
      </c>
      <c r="E125" s="24">
        <v>1563</v>
      </c>
      <c r="F125" s="24"/>
      <c r="G125" s="22">
        <f>F124</f>
        <v>682.4166666666666</v>
      </c>
      <c r="H125" s="23"/>
      <c r="I125" s="23"/>
      <c r="J125" s="15"/>
      <c r="K125" s="15"/>
      <c r="O125" s="15"/>
    </row>
    <row r="126" spans="4:15" ht="12.75">
      <c r="D126" s="24"/>
      <c r="E126" s="24"/>
      <c r="F126" s="24"/>
      <c r="G126" s="25"/>
      <c r="H126" s="23"/>
      <c r="I126" s="23"/>
      <c r="J126" s="15"/>
      <c r="K126" s="15"/>
      <c r="O126" s="15"/>
    </row>
    <row r="127" spans="3:15" ht="12.75">
      <c r="C127" s="14" t="s">
        <v>10</v>
      </c>
      <c r="D127" s="14" t="s">
        <v>12</v>
      </c>
      <c r="E127" s="21">
        <v>1563</v>
      </c>
      <c r="F127" s="21"/>
      <c r="G127" s="23"/>
      <c r="H127" s="15">
        <v>911.96</v>
      </c>
      <c r="I127" s="26"/>
      <c r="J127" s="22"/>
      <c r="K127" s="22"/>
      <c r="O127" s="15"/>
    </row>
    <row r="128" spans="4:15" ht="12.75">
      <c r="D128" s="24" t="s">
        <v>13</v>
      </c>
      <c r="E128" s="14">
        <v>1562</v>
      </c>
      <c r="G128" s="23"/>
      <c r="H128" s="23"/>
      <c r="I128" s="27">
        <f>H127</f>
        <v>911.96</v>
      </c>
      <c r="J128" s="27"/>
      <c r="K128" s="27"/>
      <c r="O128" s="15"/>
    </row>
    <row r="129" spans="4:15" ht="12.75">
      <c r="D129" s="24"/>
      <c r="G129" s="23"/>
      <c r="H129" s="23"/>
      <c r="I129" s="27"/>
      <c r="J129" s="27"/>
      <c r="K129" s="27"/>
      <c r="O129" s="15"/>
    </row>
    <row r="130" spans="3:16" ht="12.75">
      <c r="C130" s="14" t="s">
        <v>11</v>
      </c>
      <c r="D130" s="21" t="s">
        <v>33</v>
      </c>
      <c r="E130" s="21"/>
      <c r="F130" s="21"/>
      <c r="G130" s="23"/>
      <c r="H130" s="23"/>
      <c r="I130" s="15"/>
      <c r="J130" s="15"/>
      <c r="K130" s="15"/>
      <c r="O130" s="15">
        <f>L122*7.25%/12</f>
        <v>14.56112152777777</v>
      </c>
      <c r="P130" s="22">
        <f>P120+O130</f>
        <v>152.04015277777773</v>
      </c>
    </row>
    <row r="131" spans="4:16" ht="12.75">
      <c r="D131" s="24"/>
      <c r="E131" s="24"/>
      <c r="F131" s="24"/>
      <c r="G131" s="23"/>
      <c r="H131" s="23"/>
      <c r="I131" s="15"/>
      <c r="J131" s="15"/>
      <c r="K131" s="15"/>
      <c r="O131" s="15"/>
      <c r="P131" s="27"/>
    </row>
    <row r="132" spans="9:15" ht="12.75">
      <c r="I132" s="15"/>
      <c r="J132" s="15"/>
      <c r="K132" s="15"/>
      <c r="L132" s="15">
        <f>F124-I128+L122</f>
        <v>2180.573333333332</v>
      </c>
      <c r="M132" s="15"/>
      <c r="N132" s="15"/>
      <c r="O132" s="15"/>
    </row>
    <row r="133" spans="9:15" ht="12.75">
      <c r="I133" s="15"/>
      <c r="J133" s="15"/>
      <c r="K133" s="15"/>
      <c r="L133" s="15"/>
      <c r="M133" s="15"/>
      <c r="N133" s="15"/>
      <c r="O133" s="15"/>
    </row>
    <row r="134" spans="1:15" ht="12.75">
      <c r="A134" s="14">
        <v>2002</v>
      </c>
      <c r="B134" s="14" t="s">
        <v>25</v>
      </c>
      <c r="C134" s="14" t="s">
        <v>9</v>
      </c>
      <c r="D134" s="14" t="s">
        <v>12</v>
      </c>
      <c r="E134" s="21">
        <v>1562</v>
      </c>
      <c r="F134" s="22">
        <f>$E$5/12</f>
        <v>682.4166666666666</v>
      </c>
      <c r="H134" s="23"/>
      <c r="I134" s="23"/>
      <c r="J134" s="15"/>
      <c r="K134" s="15"/>
      <c r="O134" s="15"/>
    </row>
    <row r="135" spans="4:15" ht="12.75">
      <c r="D135" s="24" t="s">
        <v>13</v>
      </c>
      <c r="E135" s="24">
        <v>1563</v>
      </c>
      <c r="F135" s="24"/>
      <c r="G135" s="22">
        <f>F134</f>
        <v>682.4166666666666</v>
      </c>
      <c r="H135" s="23"/>
      <c r="I135" s="23"/>
      <c r="J135" s="15"/>
      <c r="K135" s="15"/>
      <c r="O135" s="15"/>
    </row>
    <row r="136" spans="4:15" ht="12.75">
      <c r="D136" s="24"/>
      <c r="E136" s="24"/>
      <c r="F136" s="24"/>
      <c r="G136" s="25"/>
      <c r="H136" s="23"/>
      <c r="I136" s="23"/>
      <c r="J136" s="15"/>
      <c r="K136" s="15"/>
      <c r="O136" s="15"/>
    </row>
    <row r="137" spans="3:15" ht="12.75">
      <c r="C137" s="14" t="s">
        <v>10</v>
      </c>
      <c r="D137" s="14" t="s">
        <v>12</v>
      </c>
      <c r="E137" s="21">
        <v>1563</v>
      </c>
      <c r="F137" s="21"/>
      <c r="G137" s="23"/>
      <c r="H137" s="15">
        <v>911.96</v>
      </c>
      <c r="I137" s="26"/>
      <c r="J137" s="22"/>
      <c r="K137" s="22"/>
      <c r="O137" s="15"/>
    </row>
    <row r="138" spans="4:15" ht="12.75">
      <c r="D138" s="24" t="s">
        <v>13</v>
      </c>
      <c r="E138" s="14">
        <v>1562</v>
      </c>
      <c r="G138" s="23"/>
      <c r="H138" s="23"/>
      <c r="I138" s="27">
        <f>H137</f>
        <v>911.96</v>
      </c>
      <c r="J138" s="27"/>
      <c r="K138" s="27"/>
      <c r="O138" s="15"/>
    </row>
    <row r="139" spans="4:15" ht="12.75">
      <c r="D139" s="24"/>
      <c r="G139" s="23"/>
      <c r="H139" s="23"/>
      <c r="I139" s="27"/>
      <c r="J139" s="27"/>
      <c r="K139" s="27"/>
      <c r="O139" s="15"/>
    </row>
    <row r="140" spans="3:16" ht="12.75">
      <c r="C140" s="14" t="s">
        <v>11</v>
      </c>
      <c r="D140" s="21" t="s">
        <v>33</v>
      </c>
      <c r="E140" s="21"/>
      <c r="F140" s="21"/>
      <c r="G140" s="23"/>
      <c r="H140" s="23"/>
      <c r="I140" s="15"/>
      <c r="J140" s="15"/>
      <c r="K140" s="15"/>
      <c r="O140" s="15">
        <f>L132*7.25%/12</f>
        <v>13.174297222222213</v>
      </c>
      <c r="P140" s="22">
        <f>P130+O140</f>
        <v>165.21444999999994</v>
      </c>
    </row>
    <row r="141" spans="4:16" ht="12.75">
      <c r="D141" s="24"/>
      <c r="E141" s="24"/>
      <c r="F141" s="24"/>
      <c r="G141" s="23"/>
      <c r="H141" s="23"/>
      <c r="I141" s="15"/>
      <c r="J141" s="15"/>
      <c r="K141" s="15"/>
      <c r="O141" s="15"/>
      <c r="P141" s="27"/>
    </row>
    <row r="142" spans="9:15" ht="12.75">
      <c r="I142" s="15"/>
      <c r="J142" s="15"/>
      <c r="K142" s="15"/>
      <c r="L142" s="15">
        <f>F134-I138+L132</f>
        <v>1951.0299999999984</v>
      </c>
      <c r="M142" s="15"/>
      <c r="N142" s="15"/>
      <c r="O142" s="15"/>
    </row>
    <row r="143" spans="9:15" ht="12.75">
      <c r="I143" s="15"/>
      <c r="J143" s="15"/>
      <c r="K143" s="15"/>
      <c r="L143" s="15"/>
      <c r="M143" s="15"/>
      <c r="N143" s="15"/>
      <c r="O143" s="15"/>
    </row>
    <row r="144" spans="1:15" ht="12.75">
      <c r="A144" s="14">
        <v>2002</v>
      </c>
      <c r="B144" s="14" t="s">
        <v>8</v>
      </c>
      <c r="C144" s="14" t="s">
        <v>9</v>
      </c>
      <c r="D144" s="14" t="s">
        <v>12</v>
      </c>
      <c r="E144" s="21">
        <v>1562</v>
      </c>
      <c r="F144" s="22">
        <f>$E$5/12</f>
        <v>682.4166666666666</v>
      </c>
      <c r="H144" s="23"/>
      <c r="I144" s="23"/>
      <c r="J144" s="15"/>
      <c r="K144" s="15"/>
      <c r="O144" s="15"/>
    </row>
    <row r="145" spans="4:15" ht="12.75">
      <c r="D145" s="24" t="s">
        <v>13</v>
      </c>
      <c r="E145" s="24">
        <v>1563</v>
      </c>
      <c r="F145" s="24"/>
      <c r="G145" s="22">
        <f>F144</f>
        <v>682.4166666666666</v>
      </c>
      <c r="H145" s="23"/>
      <c r="I145" s="23"/>
      <c r="J145" s="15"/>
      <c r="K145" s="15"/>
      <c r="O145" s="15"/>
    </row>
    <row r="146" spans="4:15" ht="12.75">
      <c r="D146" s="24"/>
      <c r="E146" s="24"/>
      <c r="F146" s="24"/>
      <c r="G146" s="25"/>
      <c r="H146" s="23"/>
      <c r="I146" s="23"/>
      <c r="J146" s="15"/>
      <c r="K146" s="15"/>
      <c r="O146" s="15"/>
    </row>
    <row r="147" spans="3:15" ht="12.75">
      <c r="C147" s="14" t="s">
        <v>10</v>
      </c>
      <c r="D147" s="14" t="s">
        <v>12</v>
      </c>
      <c r="E147" s="21">
        <v>1563</v>
      </c>
      <c r="F147" s="21"/>
      <c r="G147" s="23"/>
      <c r="H147" s="15">
        <v>911.96</v>
      </c>
      <c r="I147" s="26"/>
      <c r="J147" s="22"/>
      <c r="K147" s="22"/>
      <c r="O147" s="15"/>
    </row>
    <row r="148" spans="4:15" ht="12.75">
      <c r="D148" s="24" t="s">
        <v>13</v>
      </c>
      <c r="E148" s="14">
        <v>1562</v>
      </c>
      <c r="G148" s="23"/>
      <c r="H148" s="23"/>
      <c r="I148" s="27">
        <f>H147</f>
        <v>911.96</v>
      </c>
      <c r="J148" s="27"/>
      <c r="K148" s="27"/>
      <c r="O148" s="15"/>
    </row>
    <row r="149" spans="4:15" ht="12.75">
      <c r="D149" s="24"/>
      <c r="G149" s="23"/>
      <c r="H149" s="23"/>
      <c r="I149" s="27"/>
      <c r="J149" s="27"/>
      <c r="K149" s="27"/>
      <c r="O149" s="15"/>
    </row>
    <row r="150" spans="3:16" ht="12.75">
      <c r="C150" s="14" t="s">
        <v>11</v>
      </c>
      <c r="D150" s="21" t="s">
        <v>33</v>
      </c>
      <c r="E150" s="21"/>
      <c r="F150" s="21"/>
      <c r="G150" s="23"/>
      <c r="H150" s="23"/>
      <c r="I150" s="15"/>
      <c r="J150" s="15"/>
      <c r="K150" s="15"/>
      <c r="O150" s="15">
        <f>L142*7.25%/12</f>
        <v>11.787472916666657</v>
      </c>
      <c r="P150" s="22">
        <f>P140+O150</f>
        <v>177.0019229166666</v>
      </c>
    </row>
    <row r="151" spans="4:16" ht="12.75">
      <c r="D151" s="24"/>
      <c r="E151" s="24"/>
      <c r="F151" s="24"/>
      <c r="G151" s="23"/>
      <c r="H151" s="23"/>
      <c r="I151" s="15"/>
      <c r="J151" s="15"/>
      <c r="K151" s="15"/>
      <c r="O151" s="15"/>
      <c r="P151" s="27"/>
    </row>
    <row r="152" spans="9:15" ht="12.75">
      <c r="I152" s="15"/>
      <c r="J152" s="15"/>
      <c r="K152" s="15"/>
      <c r="L152" s="15">
        <f>F144-I148+L142</f>
        <v>1721.4866666666649</v>
      </c>
      <c r="M152" s="15"/>
      <c r="N152" s="15"/>
      <c r="O152" s="15"/>
    </row>
    <row r="153" spans="9:15" ht="12.75">
      <c r="I153" s="15"/>
      <c r="J153" s="15"/>
      <c r="K153" s="15"/>
      <c r="L153" s="15"/>
      <c r="M153" s="15"/>
      <c r="N153" s="15"/>
      <c r="O153" s="15"/>
    </row>
    <row r="154" spans="1:15" ht="12.75">
      <c r="A154" s="14">
        <v>2002</v>
      </c>
      <c r="B154" s="14" t="s">
        <v>15</v>
      </c>
      <c r="C154" s="14" t="s">
        <v>9</v>
      </c>
      <c r="D154" s="14" t="s">
        <v>12</v>
      </c>
      <c r="E154" s="21">
        <v>1562</v>
      </c>
      <c r="F154" s="22">
        <f>$E$5/12</f>
        <v>682.4166666666666</v>
      </c>
      <c r="H154" s="23"/>
      <c r="I154" s="23"/>
      <c r="J154" s="15"/>
      <c r="K154" s="15"/>
      <c r="O154" s="15"/>
    </row>
    <row r="155" spans="4:15" ht="12.75">
      <c r="D155" s="24" t="s">
        <v>13</v>
      </c>
      <c r="E155" s="24">
        <v>1563</v>
      </c>
      <c r="F155" s="24"/>
      <c r="G155" s="22">
        <f>F154</f>
        <v>682.4166666666666</v>
      </c>
      <c r="H155" s="23"/>
      <c r="I155" s="23"/>
      <c r="J155" s="15"/>
      <c r="K155" s="15"/>
      <c r="O155" s="15"/>
    </row>
    <row r="156" spans="4:15" ht="12.75">
      <c r="D156" s="24"/>
      <c r="E156" s="24"/>
      <c r="F156" s="24"/>
      <c r="G156" s="25"/>
      <c r="H156" s="23"/>
      <c r="I156" s="23"/>
      <c r="J156" s="15"/>
      <c r="K156" s="15"/>
      <c r="O156" s="15"/>
    </row>
    <row r="157" spans="3:15" ht="12.75">
      <c r="C157" s="14" t="s">
        <v>10</v>
      </c>
      <c r="D157" s="14" t="s">
        <v>12</v>
      </c>
      <c r="E157" s="21">
        <v>1563</v>
      </c>
      <c r="F157" s="21"/>
      <c r="G157" s="23"/>
      <c r="H157" s="15">
        <v>911.96</v>
      </c>
      <c r="I157" s="26"/>
      <c r="J157" s="22"/>
      <c r="K157" s="22"/>
      <c r="O157" s="15"/>
    </row>
    <row r="158" spans="4:15" ht="12.75">
      <c r="D158" s="24" t="s">
        <v>13</v>
      </c>
      <c r="E158" s="14">
        <v>1562</v>
      </c>
      <c r="G158" s="23"/>
      <c r="H158" s="23"/>
      <c r="I158" s="27">
        <f>H157</f>
        <v>911.96</v>
      </c>
      <c r="J158" s="27"/>
      <c r="K158" s="27"/>
      <c r="O158" s="15"/>
    </row>
    <row r="159" spans="4:15" ht="12.75">
      <c r="D159" s="24"/>
      <c r="G159" s="23"/>
      <c r="H159" s="23"/>
      <c r="I159" s="27"/>
      <c r="J159" s="27"/>
      <c r="K159" s="27"/>
      <c r="O159" s="15"/>
    </row>
    <row r="160" spans="3:16" ht="12.75">
      <c r="C160" s="14" t="s">
        <v>11</v>
      </c>
      <c r="D160" s="21" t="s">
        <v>33</v>
      </c>
      <c r="E160" s="21"/>
      <c r="F160" s="21"/>
      <c r="G160" s="23"/>
      <c r="H160" s="23"/>
      <c r="I160" s="15"/>
      <c r="J160" s="15"/>
      <c r="K160" s="15"/>
      <c r="O160" s="15">
        <f>L152*7.25%/12</f>
        <v>10.4006486111111</v>
      </c>
      <c r="P160" s="22">
        <f>P150+O160</f>
        <v>187.4025715277777</v>
      </c>
    </row>
    <row r="161" spans="4:16" ht="12.75">
      <c r="D161" s="24"/>
      <c r="E161" s="24"/>
      <c r="F161" s="24"/>
      <c r="G161" s="23"/>
      <c r="H161" s="23"/>
      <c r="I161" s="15"/>
      <c r="J161" s="15"/>
      <c r="K161" s="15"/>
      <c r="O161" s="15"/>
      <c r="P161" s="27"/>
    </row>
    <row r="162" spans="9:15" ht="12.75">
      <c r="I162" s="15"/>
      <c r="J162" s="15"/>
      <c r="K162" s="15"/>
      <c r="L162" s="15">
        <f>F154-I158+L152</f>
        <v>1491.9433333333313</v>
      </c>
      <c r="M162" s="15"/>
      <c r="N162" s="15"/>
      <c r="O162" s="15"/>
    </row>
    <row r="163" spans="9:15" ht="12.75">
      <c r="I163" s="15"/>
      <c r="J163" s="15"/>
      <c r="K163" s="15"/>
      <c r="L163" s="15"/>
      <c r="M163" s="15"/>
      <c r="N163" s="15"/>
      <c r="O163" s="15"/>
    </row>
    <row r="164" spans="1:15" ht="12.75">
      <c r="A164" s="14">
        <v>2002</v>
      </c>
      <c r="B164" s="14" t="s">
        <v>16</v>
      </c>
      <c r="C164" s="14" t="s">
        <v>9</v>
      </c>
      <c r="D164" s="14" t="s">
        <v>12</v>
      </c>
      <c r="E164" s="21">
        <v>1562</v>
      </c>
      <c r="F164" s="22">
        <f>$E$5/12</f>
        <v>682.4166666666666</v>
      </c>
      <c r="H164" s="23"/>
      <c r="I164" s="23"/>
      <c r="J164" s="15"/>
      <c r="K164" s="15"/>
      <c r="O164" s="15"/>
    </row>
    <row r="165" spans="4:15" ht="12.75">
      <c r="D165" s="24" t="s">
        <v>13</v>
      </c>
      <c r="E165" s="24">
        <v>1563</v>
      </c>
      <c r="F165" s="24"/>
      <c r="G165" s="22">
        <f>F164</f>
        <v>682.4166666666666</v>
      </c>
      <c r="H165" s="23"/>
      <c r="I165" s="23"/>
      <c r="J165" s="15"/>
      <c r="K165" s="15"/>
      <c r="O165" s="15"/>
    </row>
    <row r="166" spans="4:15" ht="12.75">
      <c r="D166" s="24"/>
      <c r="E166" s="24"/>
      <c r="F166" s="24"/>
      <c r="G166" s="25"/>
      <c r="H166" s="23"/>
      <c r="I166" s="23"/>
      <c r="J166" s="15"/>
      <c r="K166" s="15"/>
      <c r="O166" s="15"/>
    </row>
    <row r="167" spans="3:15" ht="12.75">
      <c r="C167" s="14" t="s">
        <v>10</v>
      </c>
      <c r="D167" s="14" t="s">
        <v>12</v>
      </c>
      <c r="E167" s="21">
        <v>1563</v>
      </c>
      <c r="F167" s="21"/>
      <c r="G167" s="23"/>
      <c r="H167" s="15">
        <v>911.96</v>
      </c>
      <c r="I167" s="26"/>
      <c r="J167" s="22"/>
      <c r="K167" s="22"/>
      <c r="O167" s="15"/>
    </row>
    <row r="168" spans="4:15" ht="12.75">
      <c r="D168" s="24" t="s">
        <v>13</v>
      </c>
      <c r="E168" s="14">
        <v>1562</v>
      </c>
      <c r="G168" s="23"/>
      <c r="H168" s="23"/>
      <c r="I168" s="27">
        <f>H167</f>
        <v>911.96</v>
      </c>
      <c r="J168" s="27"/>
      <c r="K168" s="27"/>
      <c r="O168" s="15"/>
    </row>
    <row r="169" spans="4:15" ht="12.75">
      <c r="D169" s="24"/>
      <c r="G169" s="23"/>
      <c r="H169" s="23"/>
      <c r="I169" s="27"/>
      <c r="J169" s="27"/>
      <c r="K169" s="27"/>
      <c r="O169" s="15"/>
    </row>
    <row r="170" spans="3:16" ht="12.75">
      <c r="C170" s="14" t="s">
        <v>11</v>
      </c>
      <c r="D170" s="21" t="s">
        <v>33</v>
      </c>
      <c r="E170" s="21"/>
      <c r="F170" s="21"/>
      <c r="G170" s="23"/>
      <c r="H170" s="23"/>
      <c r="I170" s="15"/>
      <c r="J170" s="15"/>
      <c r="K170" s="15"/>
      <c r="O170" s="15">
        <f>L162*7.25%/12</f>
        <v>9.013824305555543</v>
      </c>
      <c r="P170" s="22">
        <f>P160+O170</f>
        <v>196.41639583333324</v>
      </c>
    </row>
    <row r="171" spans="4:16" ht="12.75">
      <c r="D171" s="24"/>
      <c r="E171" s="24"/>
      <c r="F171" s="24"/>
      <c r="G171" s="23"/>
      <c r="H171" s="23"/>
      <c r="I171" s="15"/>
      <c r="J171" s="15"/>
      <c r="K171" s="15"/>
      <c r="O171" s="15"/>
      <c r="P171" s="27"/>
    </row>
    <row r="172" spans="9:19" ht="12.75">
      <c r="I172" s="15"/>
      <c r="J172" s="15"/>
      <c r="K172" s="15"/>
      <c r="L172" s="15">
        <f>F164-I168+L162</f>
        <v>1262.3999999999978</v>
      </c>
      <c r="M172" s="15"/>
      <c r="N172" s="15"/>
      <c r="O172" s="15"/>
      <c r="Q172" s="15">
        <f>SUM(O51:O170)</f>
        <v>183.16702083333323</v>
      </c>
      <c r="R172" s="28">
        <f>SUM(F51:F169)</f>
        <v>8189.000000000001</v>
      </c>
      <c r="S172" s="15">
        <f>SUM(I52:I168)</f>
        <v>9119.599999999999</v>
      </c>
    </row>
    <row r="173" spans="9:15" ht="12.75">
      <c r="I173" s="15"/>
      <c r="J173" s="15"/>
      <c r="K173" s="15"/>
      <c r="L173" s="15"/>
      <c r="M173" s="15"/>
      <c r="N173" s="15"/>
      <c r="O173" s="15"/>
    </row>
    <row r="174" spans="1:15" ht="12.75">
      <c r="A174" s="14">
        <v>2003</v>
      </c>
      <c r="B174" s="14" t="s">
        <v>17</v>
      </c>
      <c r="C174" s="14" t="s">
        <v>9</v>
      </c>
      <c r="D174" s="14" t="s">
        <v>12</v>
      </c>
      <c r="E174" s="21">
        <v>1562</v>
      </c>
      <c r="F174" s="22">
        <f>($E$4+$E$5)/12</f>
        <v>865.1666666666666</v>
      </c>
      <c r="H174" s="23"/>
      <c r="I174" s="23"/>
      <c r="J174" s="15"/>
      <c r="K174" s="15"/>
      <c r="O174" s="15"/>
    </row>
    <row r="175" spans="4:15" ht="12.75">
      <c r="D175" s="24" t="s">
        <v>13</v>
      </c>
      <c r="E175" s="24">
        <v>1563</v>
      </c>
      <c r="F175" s="24"/>
      <c r="G175" s="22">
        <f>F174</f>
        <v>865.1666666666666</v>
      </c>
      <c r="H175" s="23"/>
      <c r="I175" s="23"/>
      <c r="J175" s="15"/>
      <c r="K175" s="15"/>
      <c r="O175" s="15"/>
    </row>
    <row r="176" spans="4:15" ht="12.75">
      <c r="D176" s="24"/>
      <c r="E176" s="24"/>
      <c r="F176" s="24"/>
      <c r="G176" s="25"/>
      <c r="H176" s="23"/>
      <c r="I176" s="23"/>
      <c r="J176" s="15"/>
      <c r="K176" s="15"/>
      <c r="O176" s="15"/>
    </row>
    <row r="177" spans="3:15" ht="12.75">
      <c r="C177" s="14" t="s">
        <v>10</v>
      </c>
      <c r="D177" s="14" t="s">
        <v>12</v>
      </c>
      <c r="E177" s="21">
        <v>1563</v>
      </c>
      <c r="F177" s="21"/>
      <c r="G177" s="23"/>
      <c r="H177" s="15">
        <v>936.67</v>
      </c>
      <c r="I177" s="26"/>
      <c r="J177" s="22"/>
      <c r="K177" s="22"/>
      <c r="O177" s="15"/>
    </row>
    <row r="178" spans="4:15" ht="12.75">
      <c r="D178" s="24" t="s">
        <v>13</v>
      </c>
      <c r="E178" s="14">
        <v>1562</v>
      </c>
      <c r="G178" s="23"/>
      <c r="H178" s="23"/>
      <c r="I178" s="27">
        <f>H177</f>
        <v>936.67</v>
      </c>
      <c r="J178" s="27"/>
      <c r="K178" s="27"/>
      <c r="O178" s="15"/>
    </row>
    <row r="179" spans="4:15" ht="12.75">
      <c r="D179" s="24"/>
      <c r="G179" s="23"/>
      <c r="H179" s="23"/>
      <c r="I179" s="27"/>
      <c r="J179" s="27"/>
      <c r="K179" s="27"/>
      <c r="O179" s="15"/>
    </row>
    <row r="180" spans="3:16" ht="12.75">
      <c r="C180" s="14" t="s">
        <v>11</v>
      </c>
      <c r="D180" s="21" t="s">
        <v>33</v>
      </c>
      <c r="E180" s="21"/>
      <c r="F180" s="21"/>
      <c r="G180" s="23"/>
      <c r="H180" s="23"/>
      <c r="I180" s="15"/>
      <c r="J180" s="15"/>
      <c r="K180" s="15"/>
      <c r="O180" s="15">
        <f>L172*7.25%/12</f>
        <v>7.626999999999986</v>
      </c>
      <c r="P180" s="22">
        <f>P170+O180</f>
        <v>204.04339583333322</v>
      </c>
    </row>
    <row r="181" spans="4:16" ht="12.75">
      <c r="D181" s="24"/>
      <c r="E181" s="24"/>
      <c r="F181" s="24"/>
      <c r="G181" s="23"/>
      <c r="H181" s="23"/>
      <c r="I181" s="15"/>
      <c r="J181" s="15"/>
      <c r="K181" s="15"/>
      <c r="O181" s="15"/>
      <c r="P181" s="27"/>
    </row>
    <row r="182" spans="9:15" ht="12.75">
      <c r="I182" s="15"/>
      <c r="J182" s="15"/>
      <c r="K182" s="15"/>
      <c r="L182" s="15">
        <f>F174-I178+L172</f>
        <v>1190.8966666666645</v>
      </c>
      <c r="M182" s="15"/>
      <c r="N182" s="15"/>
      <c r="O182" s="15"/>
    </row>
    <row r="183" spans="9:15" ht="12.75">
      <c r="I183" s="15"/>
      <c r="J183" s="15"/>
      <c r="K183" s="15"/>
      <c r="L183" s="15"/>
      <c r="M183" s="15"/>
      <c r="N183" s="15"/>
      <c r="O183" s="15"/>
    </row>
    <row r="184" spans="1:15" ht="12.75">
      <c r="A184" s="14">
        <v>2003</v>
      </c>
      <c r="B184" s="14" t="s">
        <v>18</v>
      </c>
      <c r="C184" s="14" t="s">
        <v>9</v>
      </c>
      <c r="D184" s="14" t="s">
        <v>12</v>
      </c>
      <c r="E184" s="21">
        <v>1562</v>
      </c>
      <c r="F184" s="22">
        <f>($E$4+$E$5)/12</f>
        <v>865.1666666666666</v>
      </c>
      <c r="H184" s="23"/>
      <c r="I184" s="23"/>
      <c r="J184" s="15"/>
      <c r="K184" s="15"/>
      <c r="O184" s="15"/>
    </row>
    <row r="185" spans="4:15" ht="12.75">
      <c r="D185" s="24" t="s">
        <v>13</v>
      </c>
      <c r="E185" s="24">
        <v>1563</v>
      </c>
      <c r="F185" s="24"/>
      <c r="G185" s="22">
        <f>F184</f>
        <v>865.1666666666666</v>
      </c>
      <c r="H185" s="23"/>
      <c r="I185" s="23"/>
      <c r="J185" s="15"/>
      <c r="K185" s="15"/>
      <c r="O185" s="15"/>
    </row>
    <row r="186" spans="4:15" ht="12.75">
      <c r="D186" s="24"/>
      <c r="E186" s="24"/>
      <c r="F186" s="24"/>
      <c r="G186" s="25"/>
      <c r="H186" s="23"/>
      <c r="I186" s="23"/>
      <c r="J186" s="15"/>
      <c r="K186" s="15"/>
      <c r="O186" s="15"/>
    </row>
    <row r="187" spans="3:15" ht="12.75">
      <c r="C187" s="14" t="s">
        <v>10</v>
      </c>
      <c r="D187" s="14" t="s">
        <v>12</v>
      </c>
      <c r="E187" s="21">
        <v>1563</v>
      </c>
      <c r="F187" s="21"/>
      <c r="G187" s="23"/>
      <c r="H187" s="15">
        <v>936.67</v>
      </c>
      <c r="I187" s="26"/>
      <c r="J187" s="22"/>
      <c r="K187" s="22"/>
      <c r="O187" s="15"/>
    </row>
    <row r="188" spans="4:15" ht="12.75">
      <c r="D188" s="24" t="s">
        <v>13</v>
      </c>
      <c r="E188" s="14">
        <v>1562</v>
      </c>
      <c r="G188" s="23"/>
      <c r="H188" s="23"/>
      <c r="I188" s="27">
        <f>H187</f>
        <v>936.67</v>
      </c>
      <c r="J188" s="27"/>
      <c r="K188" s="27"/>
      <c r="O188" s="15"/>
    </row>
    <row r="189" spans="4:15" ht="12.75">
      <c r="D189" s="24"/>
      <c r="G189" s="23"/>
      <c r="H189" s="23"/>
      <c r="I189" s="27"/>
      <c r="J189" s="27"/>
      <c r="K189" s="27"/>
      <c r="O189" s="15"/>
    </row>
    <row r="190" spans="3:16" ht="12.75">
      <c r="C190" s="14" t="s">
        <v>11</v>
      </c>
      <c r="D190" s="21" t="s">
        <v>33</v>
      </c>
      <c r="E190" s="21"/>
      <c r="F190" s="21"/>
      <c r="G190" s="23"/>
      <c r="H190" s="23"/>
      <c r="I190" s="15"/>
      <c r="J190" s="15"/>
      <c r="K190" s="15"/>
      <c r="O190" s="15">
        <f>L182*7.25%/12</f>
        <v>7.195000694444431</v>
      </c>
      <c r="P190" s="22">
        <f>P180+O190</f>
        <v>211.23839652777764</v>
      </c>
    </row>
    <row r="191" spans="4:16" ht="12.75">
      <c r="D191" s="24"/>
      <c r="E191" s="24"/>
      <c r="F191" s="24"/>
      <c r="G191" s="23"/>
      <c r="H191" s="23"/>
      <c r="I191" s="15"/>
      <c r="J191" s="15"/>
      <c r="K191" s="15"/>
      <c r="O191" s="15"/>
      <c r="P191" s="27"/>
    </row>
    <row r="192" spans="9:15" ht="12.75">
      <c r="I192" s="15"/>
      <c r="J192" s="15"/>
      <c r="K192" s="15"/>
      <c r="L192" s="15">
        <f>F184-I188+L182</f>
        <v>1119.3933333333312</v>
      </c>
      <c r="M192" s="15"/>
      <c r="N192" s="15"/>
      <c r="O192" s="15"/>
    </row>
    <row r="193" spans="9:15" ht="12.75">
      <c r="I193" s="15"/>
      <c r="J193" s="15"/>
      <c r="K193" s="15"/>
      <c r="L193" s="15"/>
      <c r="M193" s="15"/>
      <c r="N193" s="15"/>
      <c r="O193" s="15"/>
    </row>
    <row r="194" spans="1:15" ht="12.75">
      <c r="A194" s="14">
        <v>2003</v>
      </c>
      <c r="B194" s="14" t="s">
        <v>19</v>
      </c>
      <c r="C194" s="14" t="s">
        <v>9</v>
      </c>
      <c r="D194" s="14" t="s">
        <v>12</v>
      </c>
      <c r="E194" s="21">
        <v>1562</v>
      </c>
      <c r="F194" s="22">
        <f>($E$4+$E$5)/12</f>
        <v>865.1666666666666</v>
      </c>
      <c r="H194" s="23"/>
      <c r="I194" s="23"/>
      <c r="J194" s="15"/>
      <c r="K194" s="15"/>
      <c r="O194" s="15"/>
    </row>
    <row r="195" spans="4:15" ht="12.75">
      <c r="D195" s="24" t="s">
        <v>13</v>
      </c>
      <c r="E195" s="24">
        <v>1563</v>
      </c>
      <c r="F195" s="24"/>
      <c r="G195" s="22">
        <f>F194</f>
        <v>865.1666666666666</v>
      </c>
      <c r="H195" s="23"/>
      <c r="I195" s="23"/>
      <c r="J195" s="15"/>
      <c r="K195" s="15"/>
      <c r="O195" s="15"/>
    </row>
    <row r="196" spans="4:15" ht="12.75">
      <c r="D196" s="24"/>
      <c r="E196" s="24"/>
      <c r="F196" s="24"/>
      <c r="G196" s="25"/>
      <c r="H196" s="23"/>
      <c r="I196" s="23"/>
      <c r="J196" s="15"/>
      <c r="K196" s="15"/>
      <c r="O196" s="15"/>
    </row>
    <row r="197" spans="3:15" ht="12.75">
      <c r="C197" s="14" t="s">
        <v>10</v>
      </c>
      <c r="D197" s="14" t="s">
        <v>12</v>
      </c>
      <c r="E197" s="21">
        <v>1563</v>
      </c>
      <c r="F197" s="21"/>
      <c r="G197" s="23"/>
      <c r="H197" s="15">
        <v>936.67</v>
      </c>
      <c r="I197" s="26"/>
      <c r="J197" s="22"/>
      <c r="K197" s="22"/>
      <c r="O197" s="15"/>
    </row>
    <row r="198" spans="4:15" ht="12.75">
      <c r="D198" s="24" t="s">
        <v>13</v>
      </c>
      <c r="E198" s="14">
        <v>1562</v>
      </c>
      <c r="G198" s="23"/>
      <c r="H198" s="23"/>
      <c r="I198" s="27">
        <f>H197</f>
        <v>936.67</v>
      </c>
      <c r="J198" s="27"/>
      <c r="K198" s="27"/>
      <c r="O198" s="15"/>
    </row>
    <row r="199" spans="4:15" ht="12.75">
      <c r="D199" s="24"/>
      <c r="G199" s="23"/>
      <c r="H199" s="23"/>
      <c r="I199" s="27"/>
      <c r="J199" s="27"/>
      <c r="K199" s="27"/>
      <c r="O199" s="15"/>
    </row>
    <row r="200" spans="3:16" ht="12.75">
      <c r="C200" s="14" t="s">
        <v>11</v>
      </c>
      <c r="D200" s="21" t="s">
        <v>33</v>
      </c>
      <c r="E200" s="21"/>
      <c r="F200" s="21"/>
      <c r="G200" s="23"/>
      <c r="H200" s="23"/>
      <c r="I200" s="15"/>
      <c r="J200" s="15"/>
      <c r="K200" s="15"/>
      <c r="O200" s="15">
        <f>L192*7.25%/12</f>
        <v>6.763001388888875</v>
      </c>
      <c r="P200" s="22">
        <f>P190+O200</f>
        <v>218.00139791666652</v>
      </c>
    </row>
    <row r="201" spans="4:16" ht="12.75">
      <c r="D201" s="24"/>
      <c r="E201" s="24"/>
      <c r="F201" s="24"/>
      <c r="G201" s="23"/>
      <c r="H201" s="23"/>
      <c r="I201" s="15"/>
      <c r="J201" s="15"/>
      <c r="K201" s="15"/>
      <c r="O201" s="15"/>
      <c r="P201" s="27"/>
    </row>
    <row r="202" spans="9:15" ht="12.75">
      <c r="I202" s="15"/>
      <c r="J202" s="15"/>
      <c r="K202" s="15"/>
      <c r="L202" s="15">
        <f>F194-I198+L192</f>
        <v>1047.8899999999978</v>
      </c>
      <c r="M202" s="15"/>
      <c r="N202" s="15"/>
      <c r="O202" s="15"/>
    </row>
    <row r="203" spans="9:15" ht="12.75">
      <c r="I203" s="15"/>
      <c r="J203" s="15"/>
      <c r="K203" s="15"/>
      <c r="L203" s="15"/>
      <c r="M203" s="15"/>
      <c r="N203" s="15"/>
      <c r="O203" s="15"/>
    </row>
    <row r="204" spans="1:15" ht="12.75">
      <c r="A204" s="14">
        <v>2003</v>
      </c>
      <c r="B204" s="14" t="s">
        <v>20</v>
      </c>
      <c r="C204" s="14" t="s">
        <v>9</v>
      </c>
      <c r="D204" s="14" t="s">
        <v>12</v>
      </c>
      <c r="E204" s="21">
        <v>1562</v>
      </c>
      <c r="F204" s="22">
        <f>($E$4+$E$5)/12</f>
        <v>865.1666666666666</v>
      </c>
      <c r="H204" s="23"/>
      <c r="I204" s="23"/>
      <c r="J204" s="15"/>
      <c r="K204" s="15"/>
      <c r="O204" s="15"/>
    </row>
    <row r="205" spans="4:15" ht="12.75">
      <c r="D205" s="24" t="s">
        <v>13</v>
      </c>
      <c r="E205" s="24">
        <v>1563</v>
      </c>
      <c r="F205" s="24"/>
      <c r="G205" s="22">
        <f>F204</f>
        <v>865.1666666666666</v>
      </c>
      <c r="H205" s="23"/>
      <c r="I205" s="23"/>
      <c r="J205" s="15"/>
      <c r="K205" s="15"/>
      <c r="O205" s="15"/>
    </row>
    <row r="206" spans="4:15" ht="12.75">
      <c r="D206" s="24"/>
      <c r="E206" s="24"/>
      <c r="F206" s="24"/>
      <c r="G206" s="25"/>
      <c r="H206" s="23"/>
      <c r="I206" s="23"/>
      <c r="J206" s="15"/>
      <c r="K206" s="15"/>
      <c r="O206" s="15"/>
    </row>
    <row r="207" spans="3:15" ht="12.75">
      <c r="C207" s="14" t="s">
        <v>10</v>
      </c>
      <c r="D207" s="14" t="s">
        <v>12</v>
      </c>
      <c r="E207" s="21">
        <v>1563</v>
      </c>
      <c r="F207" s="21"/>
      <c r="G207" s="23"/>
      <c r="H207" s="15">
        <v>936.67</v>
      </c>
      <c r="I207" s="26"/>
      <c r="J207" s="22"/>
      <c r="K207" s="22"/>
      <c r="O207" s="15"/>
    </row>
    <row r="208" spans="4:15" ht="12.75">
      <c r="D208" s="24" t="s">
        <v>13</v>
      </c>
      <c r="E208" s="14">
        <v>1562</v>
      </c>
      <c r="G208" s="23"/>
      <c r="H208" s="23"/>
      <c r="I208" s="27">
        <f>H207</f>
        <v>936.67</v>
      </c>
      <c r="J208" s="27"/>
      <c r="K208" s="27"/>
      <c r="O208" s="15"/>
    </row>
    <row r="209" spans="4:15" ht="12.75">
      <c r="D209" s="24"/>
      <c r="G209" s="23"/>
      <c r="H209" s="23"/>
      <c r="I209" s="27"/>
      <c r="J209" s="27"/>
      <c r="K209" s="27"/>
      <c r="O209" s="15"/>
    </row>
    <row r="210" spans="3:16" ht="12.75">
      <c r="C210" s="14" t="s">
        <v>11</v>
      </c>
      <c r="D210" s="21" t="s">
        <v>33</v>
      </c>
      <c r="E210" s="21"/>
      <c r="F210" s="21"/>
      <c r="G210" s="23"/>
      <c r="H210" s="23"/>
      <c r="I210" s="15"/>
      <c r="J210" s="15"/>
      <c r="K210" s="15"/>
      <c r="O210" s="15">
        <f>L202*7.25%/12</f>
        <v>6.33100208333332</v>
      </c>
      <c r="P210" s="22">
        <f>P200+O210</f>
        <v>224.33239999999984</v>
      </c>
    </row>
    <row r="211" spans="4:16" ht="12.75">
      <c r="D211" s="24"/>
      <c r="E211" s="24"/>
      <c r="F211" s="24"/>
      <c r="G211" s="23"/>
      <c r="H211" s="23"/>
      <c r="I211" s="15"/>
      <c r="J211" s="15"/>
      <c r="K211" s="15"/>
      <c r="O211" s="15"/>
      <c r="P211" s="27"/>
    </row>
    <row r="212" spans="9:15" ht="12.75">
      <c r="I212" s="15"/>
      <c r="J212" s="15"/>
      <c r="K212" s="15"/>
      <c r="L212" s="15">
        <f>F204-I208+L202</f>
        <v>976.3866666666645</v>
      </c>
      <c r="M212" s="15"/>
      <c r="N212" s="15"/>
      <c r="O212" s="15"/>
    </row>
    <row r="213" spans="9:15" ht="12.75">
      <c r="I213" s="15"/>
      <c r="J213" s="15"/>
      <c r="K213" s="15"/>
      <c r="L213" s="15"/>
      <c r="M213" s="15"/>
      <c r="N213" s="15"/>
      <c r="O213" s="15"/>
    </row>
    <row r="214" spans="1:15" ht="12.75">
      <c r="A214" s="14">
        <v>2003</v>
      </c>
      <c r="B214" s="14" t="s">
        <v>21</v>
      </c>
      <c r="C214" s="14" t="s">
        <v>9</v>
      </c>
      <c r="D214" s="14" t="s">
        <v>12</v>
      </c>
      <c r="E214" s="21">
        <v>1562</v>
      </c>
      <c r="F214" s="22">
        <f>($E$4+$E$5)/12</f>
        <v>865.1666666666666</v>
      </c>
      <c r="H214" s="23"/>
      <c r="I214" s="23"/>
      <c r="J214" s="15"/>
      <c r="K214" s="15"/>
      <c r="O214" s="15"/>
    </row>
    <row r="215" spans="4:15" ht="12.75">
      <c r="D215" s="24" t="s">
        <v>13</v>
      </c>
      <c r="E215" s="24">
        <v>1563</v>
      </c>
      <c r="F215" s="24"/>
      <c r="G215" s="22">
        <f>F214</f>
        <v>865.1666666666666</v>
      </c>
      <c r="H215" s="23"/>
      <c r="I215" s="23"/>
      <c r="J215" s="15"/>
      <c r="K215" s="15"/>
      <c r="O215" s="15"/>
    </row>
    <row r="216" spans="4:15" ht="12.75">
      <c r="D216" s="24"/>
      <c r="E216" s="24"/>
      <c r="F216" s="24"/>
      <c r="G216" s="25"/>
      <c r="H216" s="23"/>
      <c r="I216" s="23"/>
      <c r="J216" s="15"/>
      <c r="K216" s="15"/>
      <c r="O216" s="15"/>
    </row>
    <row r="217" spans="3:15" ht="12.75">
      <c r="C217" s="14" t="s">
        <v>10</v>
      </c>
      <c r="D217" s="14" t="s">
        <v>12</v>
      </c>
      <c r="E217" s="21">
        <v>1563</v>
      </c>
      <c r="F217" s="21"/>
      <c r="G217" s="23"/>
      <c r="H217" s="15">
        <v>936.67</v>
      </c>
      <c r="I217" s="26"/>
      <c r="J217" s="22"/>
      <c r="K217" s="22"/>
      <c r="O217" s="15"/>
    </row>
    <row r="218" spans="4:15" ht="12.75">
      <c r="D218" s="24" t="s">
        <v>13</v>
      </c>
      <c r="E218" s="14">
        <v>1562</v>
      </c>
      <c r="G218" s="23"/>
      <c r="H218" s="23"/>
      <c r="I218" s="27">
        <f>H217</f>
        <v>936.67</v>
      </c>
      <c r="J218" s="27"/>
      <c r="K218" s="27"/>
      <c r="O218" s="15"/>
    </row>
    <row r="219" spans="4:15" ht="12.75">
      <c r="D219" s="24"/>
      <c r="G219" s="23"/>
      <c r="H219" s="23"/>
      <c r="I219" s="27"/>
      <c r="J219" s="27"/>
      <c r="K219" s="27"/>
      <c r="O219" s="15"/>
    </row>
    <row r="220" spans="3:16" ht="12.75">
      <c r="C220" s="14" t="s">
        <v>11</v>
      </c>
      <c r="D220" s="21" t="s">
        <v>33</v>
      </c>
      <c r="E220" s="21"/>
      <c r="F220" s="21"/>
      <c r="G220" s="23"/>
      <c r="H220" s="23"/>
      <c r="I220" s="15"/>
      <c r="J220" s="15"/>
      <c r="K220" s="15"/>
      <c r="O220" s="15">
        <f>L212*7.25%/12</f>
        <v>5.899002777777764</v>
      </c>
      <c r="P220" s="22">
        <f>P210+O220</f>
        <v>230.2314027777776</v>
      </c>
    </row>
    <row r="221" spans="4:16" ht="12.75">
      <c r="D221" s="24"/>
      <c r="E221" s="24"/>
      <c r="F221" s="24"/>
      <c r="G221" s="23"/>
      <c r="H221" s="23"/>
      <c r="I221" s="15"/>
      <c r="J221" s="15"/>
      <c r="K221" s="15"/>
      <c r="O221" s="15"/>
      <c r="P221" s="27"/>
    </row>
    <row r="222" spans="9:15" ht="12.75">
      <c r="I222" s="15"/>
      <c r="J222" s="15"/>
      <c r="K222" s="15"/>
      <c r="L222" s="15">
        <f>F214-I218+L212</f>
        <v>904.8833333333312</v>
      </c>
      <c r="M222" s="15"/>
      <c r="N222" s="15"/>
      <c r="O222" s="15"/>
    </row>
    <row r="223" spans="9:15" ht="12.75">
      <c r="I223" s="15"/>
      <c r="J223" s="15"/>
      <c r="K223" s="15"/>
      <c r="L223" s="15"/>
      <c r="M223" s="15"/>
      <c r="N223" s="15"/>
      <c r="O223" s="15"/>
    </row>
    <row r="224" spans="1:15" ht="12.75">
      <c r="A224" s="14">
        <v>2003</v>
      </c>
      <c r="B224" s="14" t="s">
        <v>22</v>
      </c>
      <c r="C224" s="14" t="s">
        <v>9</v>
      </c>
      <c r="D224" s="14" t="s">
        <v>12</v>
      </c>
      <c r="E224" s="21">
        <v>1562</v>
      </c>
      <c r="F224" s="22">
        <f>($E$4+$E$5)/12</f>
        <v>865.1666666666666</v>
      </c>
      <c r="H224" s="23"/>
      <c r="I224" s="23"/>
      <c r="J224" s="15"/>
      <c r="K224" s="15"/>
      <c r="O224" s="15"/>
    </row>
    <row r="225" spans="4:15" ht="12.75">
      <c r="D225" s="24" t="s">
        <v>13</v>
      </c>
      <c r="E225" s="24">
        <v>1563</v>
      </c>
      <c r="F225" s="24"/>
      <c r="G225" s="22">
        <f>F224</f>
        <v>865.1666666666666</v>
      </c>
      <c r="H225" s="23"/>
      <c r="I225" s="23"/>
      <c r="J225" s="15"/>
      <c r="K225" s="15"/>
      <c r="O225" s="15"/>
    </row>
    <row r="226" spans="4:15" ht="12.75">
      <c r="D226" s="24"/>
      <c r="E226" s="24"/>
      <c r="F226" s="24"/>
      <c r="G226" s="25"/>
      <c r="H226" s="23"/>
      <c r="I226" s="23"/>
      <c r="J226" s="15"/>
      <c r="K226" s="15"/>
      <c r="O226" s="15"/>
    </row>
    <row r="227" spans="3:15" ht="12.75">
      <c r="C227" s="14" t="s">
        <v>10</v>
      </c>
      <c r="D227" s="14" t="s">
        <v>12</v>
      </c>
      <c r="E227" s="21">
        <v>1563</v>
      </c>
      <c r="F227" s="21"/>
      <c r="G227" s="23"/>
      <c r="H227" s="15">
        <v>936.67</v>
      </c>
      <c r="I227" s="26"/>
      <c r="J227" s="22"/>
      <c r="K227" s="22"/>
      <c r="O227" s="15"/>
    </row>
    <row r="228" spans="4:15" ht="12.75">
      <c r="D228" s="24" t="s">
        <v>13</v>
      </c>
      <c r="E228" s="14">
        <v>1562</v>
      </c>
      <c r="G228" s="23"/>
      <c r="H228" s="23"/>
      <c r="I228" s="27">
        <f>H227</f>
        <v>936.67</v>
      </c>
      <c r="J228" s="27"/>
      <c r="K228" s="27"/>
      <c r="O228" s="15"/>
    </row>
    <row r="229" spans="4:15" ht="12.75">
      <c r="D229" s="24"/>
      <c r="G229" s="23"/>
      <c r="H229" s="23"/>
      <c r="I229" s="27"/>
      <c r="J229" s="27"/>
      <c r="K229" s="27"/>
      <c r="O229" s="15"/>
    </row>
    <row r="230" spans="3:16" ht="12.75">
      <c r="C230" s="14" t="s">
        <v>11</v>
      </c>
      <c r="D230" s="21" t="s">
        <v>33</v>
      </c>
      <c r="E230" s="21"/>
      <c r="F230" s="21"/>
      <c r="G230" s="23"/>
      <c r="H230" s="23"/>
      <c r="I230" s="15"/>
      <c r="J230" s="15"/>
      <c r="K230" s="15"/>
      <c r="O230" s="15">
        <f>L222*7.25%/12</f>
        <v>5.467003472222209</v>
      </c>
      <c r="P230" s="22">
        <f>P220+O230</f>
        <v>235.6984062499998</v>
      </c>
    </row>
    <row r="231" spans="4:16" ht="12.75">
      <c r="D231" s="24"/>
      <c r="E231" s="24"/>
      <c r="F231" s="24"/>
      <c r="G231" s="23"/>
      <c r="H231" s="23"/>
      <c r="I231" s="15"/>
      <c r="J231" s="15"/>
      <c r="K231" s="15"/>
      <c r="O231" s="15"/>
      <c r="P231" s="27"/>
    </row>
    <row r="232" spans="4:16" ht="12.75">
      <c r="D232" s="24"/>
      <c r="E232" s="24"/>
      <c r="F232" s="24"/>
      <c r="G232" s="23"/>
      <c r="H232" s="23"/>
      <c r="I232" s="15"/>
      <c r="J232" s="15"/>
      <c r="K232" s="15"/>
      <c r="O232" s="15"/>
      <c r="P232" s="27"/>
    </row>
    <row r="233" spans="3:16" ht="12.75">
      <c r="C233" s="29" t="s">
        <v>26</v>
      </c>
      <c r="D233" s="21" t="s">
        <v>12</v>
      </c>
      <c r="E233" s="21">
        <v>1562</v>
      </c>
      <c r="F233" s="24"/>
      <c r="G233" s="23"/>
      <c r="H233" s="23"/>
      <c r="J233" s="15">
        <v>622</v>
      </c>
      <c r="O233" s="15"/>
      <c r="P233" s="27"/>
    </row>
    <row r="234" spans="4:16" ht="12.75">
      <c r="D234" s="24" t="s">
        <v>13</v>
      </c>
      <c r="E234" s="24">
        <v>1563</v>
      </c>
      <c r="F234" s="24"/>
      <c r="G234" s="23"/>
      <c r="H234" s="23"/>
      <c r="K234" s="15">
        <f>J233</f>
        <v>622</v>
      </c>
      <c r="O234" s="15"/>
      <c r="P234" s="27"/>
    </row>
    <row r="235" spans="9:15" ht="12.75">
      <c r="I235" s="15"/>
      <c r="J235" s="15"/>
      <c r="K235" s="15"/>
      <c r="L235" s="15">
        <f>F224-I228+L222+J233</f>
        <v>1455.3799999999978</v>
      </c>
      <c r="M235" s="15"/>
      <c r="N235" s="15"/>
      <c r="O235" s="15"/>
    </row>
    <row r="236" spans="9:15" ht="12.75">
      <c r="I236" s="15"/>
      <c r="J236" s="15"/>
      <c r="K236" s="15"/>
      <c r="L236" s="15"/>
      <c r="M236" s="15"/>
      <c r="N236" s="15"/>
      <c r="O236" s="15"/>
    </row>
    <row r="237" spans="1:15" ht="12.75">
      <c r="A237" s="14">
        <v>2003</v>
      </c>
      <c r="B237" s="14" t="s">
        <v>23</v>
      </c>
      <c r="C237" s="14" t="s">
        <v>9</v>
      </c>
      <c r="D237" s="14" t="s">
        <v>12</v>
      </c>
      <c r="E237" s="21">
        <v>1562</v>
      </c>
      <c r="F237" s="22">
        <f>($E$4+$E$5)/12</f>
        <v>865.1666666666666</v>
      </c>
      <c r="H237" s="23"/>
      <c r="I237" s="15"/>
      <c r="J237" s="15"/>
      <c r="K237" s="15"/>
      <c r="O237" s="15"/>
    </row>
    <row r="238" spans="4:15" ht="12.75">
      <c r="D238" s="24" t="s">
        <v>13</v>
      </c>
      <c r="E238" s="24">
        <v>1563</v>
      </c>
      <c r="F238" s="24"/>
      <c r="G238" s="22">
        <f>F237</f>
        <v>865.1666666666666</v>
      </c>
      <c r="H238" s="23"/>
      <c r="I238" s="15"/>
      <c r="J238" s="15"/>
      <c r="K238" s="15"/>
      <c r="O238" s="15"/>
    </row>
    <row r="239" spans="4:15" ht="12.75">
      <c r="D239" s="24"/>
      <c r="E239" s="24"/>
      <c r="F239" s="24"/>
      <c r="G239" s="25"/>
      <c r="H239" s="23"/>
      <c r="I239" s="15"/>
      <c r="J239" s="15"/>
      <c r="K239" s="15"/>
      <c r="O239" s="15"/>
    </row>
    <row r="240" spans="3:15" ht="12.75">
      <c r="C240" s="14" t="s">
        <v>10</v>
      </c>
      <c r="D240" s="14" t="s">
        <v>12</v>
      </c>
      <c r="E240" s="21">
        <v>1563</v>
      </c>
      <c r="F240" s="21"/>
      <c r="G240" s="23"/>
      <c r="H240" s="22">
        <v>850.55</v>
      </c>
      <c r="J240" s="22"/>
      <c r="K240" s="22"/>
      <c r="O240" s="15"/>
    </row>
    <row r="241" spans="4:15" ht="12.75">
      <c r="D241" s="24" t="s">
        <v>13</v>
      </c>
      <c r="E241" s="14">
        <v>1562</v>
      </c>
      <c r="G241" s="23"/>
      <c r="H241" s="23"/>
      <c r="I241" s="27">
        <f>H240</f>
        <v>850.55</v>
      </c>
      <c r="J241" s="27"/>
      <c r="K241" s="27"/>
      <c r="O241" s="15"/>
    </row>
    <row r="242" spans="4:15" ht="12.75">
      <c r="D242" s="24"/>
      <c r="G242" s="23"/>
      <c r="H242" s="23"/>
      <c r="I242" s="27"/>
      <c r="J242" s="27"/>
      <c r="K242" s="27"/>
      <c r="O242" s="15"/>
    </row>
    <row r="243" spans="3:16" ht="12.75">
      <c r="C243" s="14" t="s">
        <v>11</v>
      </c>
      <c r="D243" s="21" t="s">
        <v>33</v>
      </c>
      <c r="E243" s="21"/>
      <c r="F243" s="21"/>
      <c r="G243" s="23"/>
      <c r="H243" s="23"/>
      <c r="I243" s="15"/>
      <c r="J243" s="15"/>
      <c r="K243" s="15"/>
      <c r="O243" s="15">
        <f>L235*7.25%/12</f>
        <v>8.79292083333332</v>
      </c>
      <c r="P243" s="22">
        <f>P230+O243</f>
        <v>244.49132708333312</v>
      </c>
    </row>
    <row r="244" spans="4:16" ht="12.75">
      <c r="D244" s="24"/>
      <c r="E244" s="24"/>
      <c r="F244" s="24"/>
      <c r="G244" s="23"/>
      <c r="H244" s="23"/>
      <c r="I244" s="15"/>
      <c r="J244" s="15"/>
      <c r="K244" s="15"/>
      <c r="O244" s="15"/>
      <c r="P244" s="27"/>
    </row>
    <row r="245" spans="9:15" ht="12.75">
      <c r="I245" s="15"/>
      <c r="J245" s="15"/>
      <c r="K245" s="15"/>
      <c r="L245" s="15">
        <f>F237-I241+L235</f>
        <v>1469.9966666666646</v>
      </c>
      <c r="M245" s="15"/>
      <c r="N245" s="15"/>
      <c r="O245" s="15"/>
    </row>
    <row r="246" spans="9:15" ht="12.75">
      <c r="I246" s="15"/>
      <c r="J246" s="15"/>
      <c r="K246" s="15"/>
      <c r="L246" s="15"/>
      <c r="M246" s="15"/>
      <c r="N246" s="15"/>
      <c r="O246" s="15"/>
    </row>
    <row r="247" spans="1:15" ht="12.75">
      <c r="A247" s="14">
        <v>2003</v>
      </c>
      <c r="B247" s="14" t="s">
        <v>24</v>
      </c>
      <c r="C247" s="14" t="s">
        <v>9</v>
      </c>
      <c r="D247" s="14" t="s">
        <v>12</v>
      </c>
      <c r="E247" s="21">
        <v>1562</v>
      </c>
      <c r="F247" s="22">
        <f>($E$4+$E$5)/12</f>
        <v>865.1666666666666</v>
      </c>
      <c r="H247" s="23"/>
      <c r="I247" s="15"/>
      <c r="J247" s="15"/>
      <c r="K247" s="15"/>
      <c r="O247" s="15"/>
    </row>
    <row r="248" spans="4:15" ht="12.75">
      <c r="D248" s="24" t="s">
        <v>13</v>
      </c>
      <c r="E248" s="24">
        <v>1563</v>
      </c>
      <c r="F248" s="24"/>
      <c r="G248" s="22">
        <f>F247</f>
        <v>865.1666666666666</v>
      </c>
      <c r="H248" s="23"/>
      <c r="I248" s="15"/>
      <c r="J248" s="15"/>
      <c r="K248" s="15"/>
      <c r="O248" s="15"/>
    </row>
    <row r="249" spans="4:15" ht="12.75">
      <c r="D249" s="24"/>
      <c r="E249" s="24"/>
      <c r="F249" s="24"/>
      <c r="G249" s="25"/>
      <c r="H249" s="23"/>
      <c r="I249" s="15"/>
      <c r="J249" s="15"/>
      <c r="K249" s="15"/>
      <c r="O249" s="15"/>
    </row>
    <row r="250" spans="3:15" ht="12.75">
      <c r="C250" s="14" t="s">
        <v>10</v>
      </c>
      <c r="D250" s="14" t="s">
        <v>12</v>
      </c>
      <c r="E250" s="21">
        <v>1563</v>
      </c>
      <c r="F250" s="21"/>
      <c r="G250" s="23"/>
      <c r="H250" s="22">
        <v>850.55</v>
      </c>
      <c r="J250" s="22"/>
      <c r="K250" s="22"/>
      <c r="O250" s="15"/>
    </row>
    <row r="251" spans="4:16" ht="12.75">
      <c r="D251" s="24" t="s">
        <v>13</v>
      </c>
      <c r="E251" s="14">
        <v>1562</v>
      </c>
      <c r="G251" s="23"/>
      <c r="H251" s="23"/>
      <c r="I251" s="27">
        <f>H250</f>
        <v>850.55</v>
      </c>
      <c r="J251" s="27"/>
      <c r="K251" s="27"/>
      <c r="O251" s="15">
        <f>L245*7.25%/12</f>
        <v>8.881229861111098</v>
      </c>
      <c r="P251" s="15">
        <f>P243+O251</f>
        <v>253.37255694444423</v>
      </c>
    </row>
    <row r="252" spans="4:15" ht="12.75">
      <c r="D252" s="24"/>
      <c r="G252" s="23"/>
      <c r="H252" s="23"/>
      <c r="I252" s="27"/>
      <c r="J252" s="27"/>
      <c r="K252" s="27"/>
      <c r="O252" s="15"/>
    </row>
    <row r="253" spans="3:16" ht="12.75">
      <c r="C253" s="14" t="s">
        <v>11</v>
      </c>
      <c r="D253" s="21" t="s">
        <v>33</v>
      </c>
      <c r="E253" s="21"/>
      <c r="F253" s="21"/>
      <c r="G253" s="23"/>
      <c r="H253" s="23"/>
      <c r="I253" s="15"/>
      <c r="J253" s="15"/>
      <c r="K253" s="15"/>
      <c r="O253" s="15"/>
      <c r="P253" s="22"/>
    </row>
    <row r="254" spans="4:16" ht="12.75">
      <c r="D254" s="24"/>
      <c r="E254" s="24"/>
      <c r="F254" s="24"/>
      <c r="G254" s="23"/>
      <c r="H254" s="23"/>
      <c r="I254" s="15"/>
      <c r="J254" s="15"/>
      <c r="K254" s="15"/>
      <c r="O254" s="15"/>
      <c r="P254" s="27"/>
    </row>
    <row r="255" spans="9:15" ht="12.75">
      <c r="I255" s="15"/>
      <c r="J255" s="15"/>
      <c r="K255" s="15"/>
      <c r="L255" s="15">
        <f>F247-I251+L245</f>
        <v>1484.6133333333314</v>
      </c>
      <c r="M255" s="15"/>
      <c r="N255" s="15"/>
      <c r="O255" s="15"/>
    </row>
    <row r="256" spans="9:15" ht="12.75">
      <c r="I256" s="15"/>
      <c r="J256" s="15"/>
      <c r="K256" s="15"/>
      <c r="L256" s="15"/>
      <c r="M256" s="15"/>
      <c r="N256" s="15"/>
      <c r="O256" s="15"/>
    </row>
    <row r="257" spans="1:15" ht="12.75">
      <c r="A257" s="14">
        <v>2003</v>
      </c>
      <c r="B257" s="14" t="s">
        <v>25</v>
      </c>
      <c r="C257" s="14" t="s">
        <v>9</v>
      </c>
      <c r="D257" s="14" t="s">
        <v>12</v>
      </c>
      <c r="E257" s="21">
        <v>1562</v>
      </c>
      <c r="F257" s="22">
        <f>($E$4+$E$5)/12</f>
        <v>865.1666666666666</v>
      </c>
      <c r="H257" s="23"/>
      <c r="I257" s="15"/>
      <c r="J257" s="15"/>
      <c r="K257" s="15"/>
      <c r="O257" s="15"/>
    </row>
    <row r="258" spans="4:15" ht="12.75">
      <c r="D258" s="24" t="s">
        <v>13</v>
      </c>
      <c r="E258" s="24">
        <v>1563</v>
      </c>
      <c r="F258" s="24"/>
      <c r="G258" s="22">
        <f>F257</f>
        <v>865.1666666666666</v>
      </c>
      <c r="H258" s="23"/>
      <c r="I258" s="15"/>
      <c r="J258" s="15"/>
      <c r="K258" s="15"/>
      <c r="O258" s="15"/>
    </row>
    <row r="259" spans="4:15" ht="12.75">
      <c r="D259" s="24"/>
      <c r="E259" s="24"/>
      <c r="F259" s="24"/>
      <c r="G259" s="25"/>
      <c r="H259" s="23"/>
      <c r="I259" s="15"/>
      <c r="J259" s="15"/>
      <c r="K259" s="15"/>
      <c r="O259" s="15"/>
    </row>
    <row r="260" spans="3:15" ht="12.75">
      <c r="C260" s="14" t="s">
        <v>10</v>
      </c>
      <c r="D260" s="14" t="s">
        <v>12</v>
      </c>
      <c r="E260" s="21">
        <v>1563</v>
      </c>
      <c r="F260" s="21"/>
      <c r="G260" s="23"/>
      <c r="H260" s="22">
        <v>850.55</v>
      </c>
      <c r="J260" s="22"/>
      <c r="K260" s="22"/>
      <c r="O260" s="15"/>
    </row>
    <row r="261" spans="4:15" ht="12.75">
      <c r="D261" s="24" t="s">
        <v>13</v>
      </c>
      <c r="E261" s="14">
        <v>1562</v>
      </c>
      <c r="G261" s="23"/>
      <c r="H261" s="23"/>
      <c r="I261" s="27">
        <f>H260</f>
        <v>850.55</v>
      </c>
      <c r="J261" s="27"/>
      <c r="K261" s="27"/>
      <c r="O261" s="15"/>
    </row>
    <row r="262" spans="4:15" ht="12.75">
      <c r="D262" s="24"/>
      <c r="G262" s="23"/>
      <c r="H262" s="23"/>
      <c r="I262" s="27"/>
      <c r="J262" s="27"/>
      <c r="K262" s="27"/>
      <c r="O262" s="15"/>
    </row>
    <row r="263" spans="3:16" ht="12.75">
      <c r="C263" s="14" t="s">
        <v>11</v>
      </c>
      <c r="D263" s="21" t="s">
        <v>33</v>
      </c>
      <c r="E263" s="21"/>
      <c r="F263" s="21"/>
      <c r="G263" s="23"/>
      <c r="H263" s="23"/>
      <c r="I263" s="15"/>
      <c r="J263" s="15"/>
      <c r="K263" s="15"/>
      <c r="O263" s="15">
        <f>L255*7.25%/12</f>
        <v>8.969538888888877</v>
      </c>
      <c r="P263" s="22">
        <f>P251+O263</f>
        <v>262.34209583333313</v>
      </c>
    </row>
    <row r="264" spans="4:16" ht="12.75">
      <c r="D264" s="24"/>
      <c r="E264" s="24"/>
      <c r="F264" s="24"/>
      <c r="G264" s="23"/>
      <c r="H264" s="23"/>
      <c r="I264" s="15"/>
      <c r="J264" s="15"/>
      <c r="K264" s="15"/>
      <c r="O264" s="15"/>
      <c r="P264" s="27"/>
    </row>
    <row r="265" spans="9:15" ht="12.75">
      <c r="I265" s="15"/>
      <c r="J265" s="15"/>
      <c r="K265" s="15"/>
      <c r="L265" s="15">
        <f>F257-I261+L255</f>
        <v>1499.2299999999982</v>
      </c>
      <c r="M265" s="15"/>
      <c r="N265" s="15"/>
      <c r="O265" s="15"/>
    </row>
    <row r="266" spans="9:15" ht="12.75">
      <c r="I266" s="15"/>
      <c r="J266" s="15"/>
      <c r="K266" s="15"/>
      <c r="L266" s="15"/>
      <c r="M266" s="15"/>
      <c r="N266" s="15"/>
      <c r="O266" s="15"/>
    </row>
    <row r="267" spans="1:15" ht="12.75">
      <c r="A267" s="14">
        <v>2003</v>
      </c>
      <c r="B267" s="14" t="s">
        <v>8</v>
      </c>
      <c r="C267" s="14" t="s">
        <v>9</v>
      </c>
      <c r="D267" s="14" t="s">
        <v>12</v>
      </c>
      <c r="E267" s="21">
        <v>1562</v>
      </c>
      <c r="F267" s="22">
        <f>($E$4+$E$5)/12</f>
        <v>865.1666666666666</v>
      </c>
      <c r="H267" s="23"/>
      <c r="I267" s="15"/>
      <c r="J267" s="15"/>
      <c r="K267" s="15"/>
      <c r="O267" s="15"/>
    </row>
    <row r="268" spans="4:15" ht="12.75">
      <c r="D268" s="24" t="s">
        <v>13</v>
      </c>
      <c r="E268" s="24">
        <v>1563</v>
      </c>
      <c r="F268" s="24"/>
      <c r="G268" s="22">
        <f>F267</f>
        <v>865.1666666666666</v>
      </c>
      <c r="H268" s="23"/>
      <c r="I268" s="15"/>
      <c r="J268" s="15"/>
      <c r="K268" s="15"/>
      <c r="O268" s="15"/>
    </row>
    <row r="269" spans="4:15" ht="12.75">
      <c r="D269" s="24"/>
      <c r="E269" s="24"/>
      <c r="F269" s="24"/>
      <c r="G269" s="25"/>
      <c r="H269" s="23"/>
      <c r="I269" s="15"/>
      <c r="J269" s="15"/>
      <c r="K269" s="15"/>
      <c r="O269" s="15"/>
    </row>
    <row r="270" spans="3:15" ht="12.75">
      <c r="C270" s="14" t="s">
        <v>10</v>
      </c>
      <c r="D270" s="14" t="s">
        <v>12</v>
      </c>
      <c r="E270" s="21">
        <v>1563</v>
      </c>
      <c r="F270" s="21"/>
      <c r="G270" s="23"/>
      <c r="H270" s="22">
        <v>800.81</v>
      </c>
      <c r="J270" s="22"/>
      <c r="K270" s="22"/>
      <c r="O270" s="15"/>
    </row>
    <row r="271" spans="4:15" ht="12.75">
      <c r="D271" s="24" t="s">
        <v>13</v>
      </c>
      <c r="E271" s="14">
        <v>1562</v>
      </c>
      <c r="G271" s="23"/>
      <c r="H271" s="23"/>
      <c r="I271" s="27">
        <f>H270</f>
        <v>800.81</v>
      </c>
      <c r="J271" s="27"/>
      <c r="K271" s="27"/>
      <c r="O271" s="15"/>
    </row>
    <row r="272" spans="4:15" ht="12.75">
      <c r="D272" s="24"/>
      <c r="G272" s="23"/>
      <c r="H272" s="23"/>
      <c r="I272" s="27"/>
      <c r="J272" s="27"/>
      <c r="K272" s="27"/>
      <c r="O272" s="15"/>
    </row>
    <row r="273" spans="3:16" ht="12.75">
      <c r="C273" s="14" t="s">
        <v>11</v>
      </c>
      <c r="D273" s="21" t="s">
        <v>33</v>
      </c>
      <c r="E273" s="21"/>
      <c r="F273" s="21"/>
      <c r="G273" s="23"/>
      <c r="H273" s="23"/>
      <c r="I273" s="15"/>
      <c r="J273" s="15"/>
      <c r="K273" s="15"/>
      <c r="O273" s="15">
        <f>L265*7.25%/12</f>
        <v>9.057847916666654</v>
      </c>
      <c r="P273" s="22">
        <f>P263+O273</f>
        <v>271.3999437499998</v>
      </c>
    </row>
    <row r="274" spans="4:16" ht="12.75">
      <c r="D274" s="24"/>
      <c r="E274" s="24"/>
      <c r="F274" s="24"/>
      <c r="G274" s="23"/>
      <c r="H274" s="23"/>
      <c r="I274" s="15"/>
      <c r="J274" s="15"/>
      <c r="K274" s="15"/>
      <c r="O274" s="15"/>
      <c r="P274" s="27"/>
    </row>
    <row r="275" spans="9:15" ht="12.75">
      <c r="I275" s="15"/>
      <c r="J275" s="15"/>
      <c r="K275" s="15"/>
      <c r="L275" s="15">
        <f>F267-I271+L265</f>
        <v>1563.5866666666648</v>
      </c>
      <c r="M275" s="15"/>
      <c r="N275" s="15"/>
      <c r="O275" s="15"/>
    </row>
    <row r="276" spans="9:15" ht="12.75">
      <c r="I276" s="15"/>
      <c r="J276" s="15"/>
      <c r="K276" s="15"/>
      <c r="L276" s="15"/>
      <c r="M276" s="15"/>
      <c r="N276" s="15"/>
      <c r="O276" s="15"/>
    </row>
    <row r="277" spans="1:15" ht="12.75">
      <c r="A277" s="14">
        <v>2003</v>
      </c>
      <c r="B277" s="14" t="s">
        <v>15</v>
      </c>
      <c r="C277" s="14" t="s">
        <v>9</v>
      </c>
      <c r="D277" s="14" t="s">
        <v>12</v>
      </c>
      <c r="E277" s="21">
        <v>1562</v>
      </c>
      <c r="F277" s="22">
        <f>($E$4+$E$5)/12</f>
        <v>865.1666666666666</v>
      </c>
      <c r="H277" s="23"/>
      <c r="I277" s="15"/>
      <c r="J277" s="15"/>
      <c r="K277" s="15"/>
      <c r="O277" s="15"/>
    </row>
    <row r="278" spans="4:15" ht="12.75">
      <c r="D278" s="24" t="s">
        <v>13</v>
      </c>
      <c r="E278" s="24">
        <v>1563</v>
      </c>
      <c r="F278" s="24"/>
      <c r="G278" s="22">
        <f>F277</f>
        <v>865.1666666666666</v>
      </c>
      <c r="H278" s="23"/>
      <c r="I278" s="15"/>
      <c r="J278" s="15"/>
      <c r="K278" s="15"/>
      <c r="O278" s="15"/>
    </row>
    <row r="279" spans="4:15" ht="12.75">
      <c r="D279" s="24"/>
      <c r="E279" s="24"/>
      <c r="F279" s="24"/>
      <c r="G279" s="25"/>
      <c r="H279" s="23"/>
      <c r="I279" s="15"/>
      <c r="J279" s="15"/>
      <c r="K279" s="15"/>
      <c r="O279" s="15"/>
    </row>
    <row r="280" spans="3:15" ht="12.75">
      <c r="C280" s="14" t="s">
        <v>10</v>
      </c>
      <c r="D280" s="14" t="s">
        <v>12</v>
      </c>
      <c r="E280" s="21">
        <v>1563</v>
      </c>
      <c r="F280" s="21"/>
      <c r="G280" s="23"/>
      <c r="H280" s="22">
        <v>800.81</v>
      </c>
      <c r="J280" s="22"/>
      <c r="K280" s="22"/>
      <c r="O280" s="15"/>
    </row>
    <row r="281" spans="4:15" ht="12.75">
      <c r="D281" s="24" t="s">
        <v>13</v>
      </c>
      <c r="E281" s="14">
        <v>1562</v>
      </c>
      <c r="G281" s="23"/>
      <c r="H281" s="23"/>
      <c r="I281" s="27">
        <f>H280</f>
        <v>800.81</v>
      </c>
      <c r="J281" s="27"/>
      <c r="K281" s="27"/>
      <c r="O281" s="15"/>
    </row>
    <row r="282" spans="4:15" ht="12.75">
      <c r="D282" s="24"/>
      <c r="G282" s="23"/>
      <c r="H282" s="23"/>
      <c r="I282" s="27"/>
      <c r="J282" s="27"/>
      <c r="K282" s="27"/>
      <c r="O282" s="15"/>
    </row>
    <row r="283" spans="3:16" ht="12.75">
      <c r="C283" s="14" t="s">
        <v>11</v>
      </c>
      <c r="D283" s="21" t="s">
        <v>33</v>
      </c>
      <c r="E283" s="21"/>
      <c r="F283" s="21"/>
      <c r="G283" s="23"/>
      <c r="H283" s="23"/>
      <c r="I283" s="15"/>
      <c r="J283" s="15"/>
      <c r="K283" s="15"/>
      <c r="O283" s="15">
        <f>L275*7.25%/12</f>
        <v>9.446669444444433</v>
      </c>
      <c r="P283" s="22">
        <f>P273+O283</f>
        <v>280.8466131944442</v>
      </c>
    </row>
    <row r="284" spans="4:16" ht="12.75">
      <c r="D284" s="24"/>
      <c r="E284" s="24"/>
      <c r="F284" s="24"/>
      <c r="G284" s="23"/>
      <c r="H284" s="23"/>
      <c r="I284" s="15"/>
      <c r="J284" s="15"/>
      <c r="K284" s="15"/>
      <c r="O284" s="15"/>
      <c r="P284" s="27"/>
    </row>
    <row r="285" spans="9:15" ht="12.75">
      <c r="I285" s="15"/>
      <c r="J285" s="15"/>
      <c r="K285" s="15"/>
      <c r="L285" s="15">
        <f>F277-I281+L275</f>
        <v>1627.9433333333313</v>
      </c>
      <c r="M285" s="15"/>
      <c r="N285" s="15"/>
      <c r="O285" s="15"/>
    </row>
    <row r="286" spans="9:15" ht="12.75">
      <c r="I286" s="15"/>
      <c r="J286" s="15"/>
      <c r="K286" s="15"/>
      <c r="L286" s="15"/>
      <c r="M286" s="15"/>
      <c r="N286" s="15"/>
      <c r="O286" s="15"/>
    </row>
    <row r="287" spans="1:15" ht="12.75">
      <c r="A287" s="14">
        <v>2003</v>
      </c>
      <c r="B287" s="14" t="s">
        <v>16</v>
      </c>
      <c r="C287" s="14" t="s">
        <v>9</v>
      </c>
      <c r="D287" s="14" t="s">
        <v>12</v>
      </c>
      <c r="E287" s="21">
        <v>1562</v>
      </c>
      <c r="F287" s="22">
        <f>($E$4+$E$5)/12</f>
        <v>865.1666666666666</v>
      </c>
      <c r="H287" s="23"/>
      <c r="I287" s="15"/>
      <c r="J287" s="15"/>
      <c r="K287" s="15"/>
      <c r="O287" s="15"/>
    </row>
    <row r="288" spans="4:15" ht="12.75">
      <c r="D288" s="24" t="s">
        <v>13</v>
      </c>
      <c r="E288" s="24">
        <v>1563</v>
      </c>
      <c r="F288" s="24"/>
      <c r="G288" s="22">
        <f>F287</f>
        <v>865.1666666666666</v>
      </c>
      <c r="H288" s="23"/>
      <c r="I288" s="15"/>
      <c r="J288" s="15"/>
      <c r="K288" s="15"/>
      <c r="O288" s="15"/>
    </row>
    <row r="289" spans="4:15" ht="12.75">
      <c r="D289" s="24"/>
      <c r="E289" s="24"/>
      <c r="F289" s="24"/>
      <c r="G289" s="25"/>
      <c r="H289" s="23"/>
      <c r="I289" s="15"/>
      <c r="J289" s="15"/>
      <c r="K289" s="15"/>
      <c r="O289" s="15"/>
    </row>
    <row r="290" spans="3:15" ht="12.75">
      <c r="C290" s="14" t="s">
        <v>10</v>
      </c>
      <c r="D290" s="14" t="s">
        <v>12</v>
      </c>
      <c r="E290" s="21">
        <v>1563</v>
      </c>
      <c r="F290" s="21"/>
      <c r="G290" s="23"/>
      <c r="H290" s="22">
        <v>800.81</v>
      </c>
      <c r="J290" s="22"/>
      <c r="K290" s="22"/>
      <c r="O290" s="15"/>
    </row>
    <row r="291" spans="4:15" ht="12.75">
      <c r="D291" s="24" t="s">
        <v>13</v>
      </c>
      <c r="E291" s="14">
        <v>1562</v>
      </c>
      <c r="G291" s="23"/>
      <c r="H291" s="23"/>
      <c r="I291" s="27">
        <f>H290</f>
        <v>800.81</v>
      </c>
      <c r="J291" s="27"/>
      <c r="K291" s="27"/>
      <c r="O291" s="15"/>
    </row>
    <row r="292" spans="4:15" ht="12.75">
      <c r="D292" s="24"/>
      <c r="G292" s="23"/>
      <c r="H292" s="23"/>
      <c r="I292" s="27"/>
      <c r="J292" s="27"/>
      <c r="K292" s="27"/>
      <c r="O292" s="15"/>
    </row>
    <row r="293" spans="3:16" ht="12.75">
      <c r="C293" s="14" t="s">
        <v>11</v>
      </c>
      <c r="D293" s="21" t="s">
        <v>33</v>
      </c>
      <c r="E293" s="21"/>
      <c r="F293" s="21"/>
      <c r="G293" s="23"/>
      <c r="H293" s="23"/>
      <c r="I293" s="15"/>
      <c r="J293" s="15"/>
      <c r="K293" s="15"/>
      <c r="O293" s="15">
        <f>L285*7.25%/12</f>
        <v>9.835490972222209</v>
      </c>
      <c r="P293" s="22">
        <f>P283+O293</f>
        <v>290.6821041666664</v>
      </c>
    </row>
    <row r="294" spans="4:19" ht="12.75">
      <c r="D294" s="24"/>
      <c r="E294" s="24"/>
      <c r="F294" s="24"/>
      <c r="G294" s="23"/>
      <c r="H294" s="23"/>
      <c r="I294" s="15"/>
      <c r="J294" s="15"/>
      <c r="K294" s="15"/>
      <c r="O294" s="15"/>
      <c r="P294" s="27"/>
      <c r="Q294" s="28">
        <f>SUM(O176:O293)</f>
        <v>94.26570833333318</v>
      </c>
      <c r="R294" s="28">
        <f>SUM(F174:F292)</f>
        <v>10382</v>
      </c>
      <c r="S294" s="15">
        <f>SUM(I174:I291)</f>
        <v>10574.099999999999</v>
      </c>
    </row>
    <row r="295" spans="9:15" ht="12.75">
      <c r="I295" s="15"/>
      <c r="J295" s="15"/>
      <c r="K295" s="15"/>
      <c r="L295" s="15">
        <f>F287-I291+L285</f>
        <v>1692.299999999998</v>
      </c>
      <c r="M295" s="15"/>
      <c r="N295" s="15"/>
      <c r="O295" s="15"/>
    </row>
    <row r="296" spans="9:15" ht="12.75">
      <c r="I296" s="15"/>
      <c r="J296" s="15"/>
      <c r="K296" s="15"/>
      <c r="L296" s="15"/>
      <c r="M296" s="15"/>
      <c r="N296" s="15"/>
      <c r="O296" s="15"/>
    </row>
    <row r="297" spans="1:15" ht="12.75">
      <c r="A297" s="14">
        <v>2004</v>
      </c>
      <c r="B297" s="14" t="s">
        <v>17</v>
      </c>
      <c r="C297" s="14" t="s">
        <v>9</v>
      </c>
      <c r="D297" s="14" t="s">
        <v>12</v>
      </c>
      <c r="E297" s="21">
        <v>1562</v>
      </c>
      <c r="F297" s="22">
        <f>($E$4+$E$5)/12</f>
        <v>865.1666666666666</v>
      </c>
      <c r="H297" s="23"/>
      <c r="I297" s="15"/>
      <c r="J297" s="15"/>
      <c r="K297" s="15"/>
      <c r="O297" s="15"/>
    </row>
    <row r="298" spans="4:15" ht="12.75">
      <c r="D298" s="24" t="s">
        <v>13</v>
      </c>
      <c r="E298" s="24">
        <v>1563</v>
      </c>
      <c r="F298" s="24"/>
      <c r="G298" s="22">
        <f>F297</f>
        <v>865.1666666666666</v>
      </c>
      <c r="H298" s="23"/>
      <c r="I298" s="15"/>
      <c r="J298" s="15"/>
      <c r="K298" s="15"/>
      <c r="O298" s="15"/>
    </row>
    <row r="299" spans="4:15" ht="12.75">
      <c r="D299" s="24"/>
      <c r="E299" s="24"/>
      <c r="F299" s="24"/>
      <c r="G299" s="25"/>
      <c r="H299" s="23"/>
      <c r="I299" s="15"/>
      <c r="J299" s="15"/>
      <c r="K299" s="15"/>
      <c r="O299" s="15"/>
    </row>
    <row r="300" spans="3:15" ht="12.75">
      <c r="C300" s="14" t="s">
        <v>10</v>
      </c>
      <c r="D300" s="14" t="s">
        <v>12</v>
      </c>
      <c r="E300" s="21">
        <v>1563</v>
      </c>
      <c r="F300" s="21"/>
      <c r="G300" s="23"/>
      <c r="H300" s="22">
        <v>973.64</v>
      </c>
      <c r="J300" s="22"/>
      <c r="K300" s="22"/>
      <c r="O300" s="15"/>
    </row>
    <row r="301" spans="4:15" ht="12.75">
      <c r="D301" s="24" t="s">
        <v>13</v>
      </c>
      <c r="E301" s="14">
        <v>1562</v>
      </c>
      <c r="G301" s="23"/>
      <c r="H301" s="23"/>
      <c r="I301" s="27">
        <f>H300</f>
        <v>973.64</v>
      </c>
      <c r="J301" s="27"/>
      <c r="K301" s="27"/>
      <c r="O301" s="15"/>
    </row>
    <row r="302" spans="4:15" ht="12.75">
      <c r="D302" s="24"/>
      <c r="G302" s="23"/>
      <c r="H302" s="23"/>
      <c r="I302" s="27"/>
      <c r="J302" s="27"/>
      <c r="K302" s="27"/>
      <c r="O302" s="15"/>
    </row>
    <row r="303" spans="3:16" ht="12.75">
      <c r="C303" s="14" t="s">
        <v>11</v>
      </c>
      <c r="D303" s="21" t="s">
        <v>33</v>
      </c>
      <c r="E303" s="21"/>
      <c r="F303" s="21"/>
      <c r="G303" s="23"/>
      <c r="H303" s="23"/>
      <c r="I303" s="15"/>
      <c r="J303" s="15"/>
      <c r="K303" s="15"/>
      <c r="O303" s="15">
        <f>L295*7.25%/12</f>
        <v>10.224312499999987</v>
      </c>
      <c r="P303" s="22">
        <f>P293+O303</f>
        <v>300.9064166666664</v>
      </c>
    </row>
    <row r="304" spans="4:16" ht="12.75">
      <c r="D304" s="24"/>
      <c r="E304" s="24"/>
      <c r="F304" s="24"/>
      <c r="G304" s="23"/>
      <c r="H304" s="23"/>
      <c r="I304" s="15"/>
      <c r="J304" s="15"/>
      <c r="K304" s="15"/>
      <c r="O304" s="15"/>
      <c r="P304" s="27"/>
    </row>
    <row r="305" spans="9:15" ht="12.75">
      <c r="I305" s="15"/>
      <c r="J305" s="15"/>
      <c r="K305" s="15"/>
      <c r="L305" s="15">
        <f>F297-I301+L295</f>
        <v>1583.8266666666646</v>
      </c>
      <c r="M305" s="15"/>
      <c r="N305" s="15"/>
      <c r="O305" s="15"/>
    </row>
    <row r="306" spans="9:15" ht="12.75">
      <c r="I306" s="15"/>
      <c r="J306" s="15"/>
      <c r="K306" s="15"/>
      <c r="L306" s="15"/>
      <c r="M306" s="15"/>
      <c r="N306" s="15"/>
      <c r="O306" s="15"/>
    </row>
    <row r="307" spans="1:15" ht="12.75">
      <c r="A307" s="14">
        <v>2004</v>
      </c>
      <c r="B307" s="14" t="s">
        <v>18</v>
      </c>
      <c r="C307" s="14" t="s">
        <v>9</v>
      </c>
      <c r="D307" s="14" t="s">
        <v>12</v>
      </c>
      <c r="E307" s="21">
        <v>1562</v>
      </c>
      <c r="F307" s="22">
        <f>($E$4+$E$5)/12</f>
        <v>865.1666666666666</v>
      </c>
      <c r="H307" s="23"/>
      <c r="I307" s="15"/>
      <c r="J307" s="15"/>
      <c r="K307" s="15"/>
      <c r="O307" s="15"/>
    </row>
    <row r="308" spans="4:15" ht="12.75">
      <c r="D308" s="24" t="s">
        <v>13</v>
      </c>
      <c r="E308" s="24">
        <v>1563</v>
      </c>
      <c r="F308" s="24"/>
      <c r="G308" s="22">
        <f>F307</f>
        <v>865.1666666666666</v>
      </c>
      <c r="H308" s="23"/>
      <c r="I308" s="15"/>
      <c r="J308" s="15"/>
      <c r="K308" s="15"/>
      <c r="O308" s="15"/>
    </row>
    <row r="309" spans="4:15" ht="12.75">
      <c r="D309" s="24"/>
      <c r="E309" s="24"/>
      <c r="F309" s="24"/>
      <c r="G309" s="25"/>
      <c r="H309" s="23"/>
      <c r="I309" s="15"/>
      <c r="J309" s="15"/>
      <c r="K309" s="15"/>
      <c r="O309" s="15"/>
    </row>
    <row r="310" spans="3:15" ht="12.75">
      <c r="C310" s="14" t="s">
        <v>10</v>
      </c>
      <c r="D310" s="14" t="s">
        <v>12</v>
      </c>
      <c r="E310" s="21">
        <v>1563</v>
      </c>
      <c r="F310" s="21"/>
      <c r="G310" s="23"/>
      <c r="H310" s="22">
        <v>973.64</v>
      </c>
      <c r="J310" s="22"/>
      <c r="K310" s="22"/>
      <c r="O310" s="15"/>
    </row>
    <row r="311" spans="4:15" ht="12.75">
      <c r="D311" s="24" t="s">
        <v>13</v>
      </c>
      <c r="E311" s="14">
        <v>1562</v>
      </c>
      <c r="G311" s="23"/>
      <c r="H311" s="23"/>
      <c r="I311" s="27">
        <f>H310</f>
        <v>973.64</v>
      </c>
      <c r="J311" s="27"/>
      <c r="K311" s="27"/>
      <c r="O311" s="15"/>
    </row>
    <row r="312" spans="4:15" ht="12.75">
      <c r="D312" s="24"/>
      <c r="G312" s="23"/>
      <c r="H312" s="23"/>
      <c r="I312" s="27"/>
      <c r="J312" s="27"/>
      <c r="K312" s="27"/>
      <c r="O312" s="15"/>
    </row>
    <row r="313" spans="3:16" ht="12.75">
      <c r="C313" s="14" t="s">
        <v>11</v>
      </c>
      <c r="D313" s="21" t="s">
        <v>33</v>
      </c>
      <c r="E313" s="21"/>
      <c r="F313" s="21"/>
      <c r="G313" s="23"/>
      <c r="H313" s="23"/>
      <c r="I313" s="15"/>
      <c r="J313" s="15"/>
      <c r="K313" s="15"/>
      <c r="O313" s="15">
        <f>L305*7.25%/12</f>
        <v>9.568952777777765</v>
      </c>
      <c r="P313" s="22">
        <f>P303+O313</f>
        <v>310.4753694444442</v>
      </c>
    </row>
    <row r="314" spans="4:16" ht="12.75">
      <c r="D314" s="24"/>
      <c r="E314" s="24"/>
      <c r="F314" s="24"/>
      <c r="G314" s="23"/>
      <c r="H314" s="23"/>
      <c r="I314" s="15"/>
      <c r="J314" s="15"/>
      <c r="K314" s="15"/>
      <c r="O314" s="15"/>
      <c r="P314" s="27"/>
    </row>
    <row r="315" spans="9:15" ht="12.75">
      <c r="I315" s="15"/>
      <c r="J315" s="15"/>
      <c r="K315" s="15"/>
      <c r="L315" s="15">
        <f>F307-I311+L305</f>
        <v>1475.3533333333312</v>
      </c>
      <c r="M315" s="15"/>
      <c r="N315" s="15"/>
      <c r="O315" s="15"/>
    </row>
    <row r="316" spans="9:15" ht="12.75">
      <c r="I316" s="15"/>
      <c r="J316" s="15"/>
      <c r="K316" s="15"/>
      <c r="L316" s="15"/>
      <c r="M316" s="15"/>
      <c r="N316" s="15"/>
      <c r="O316" s="15"/>
    </row>
    <row r="317" spans="1:15" ht="12.75">
      <c r="A317" s="14">
        <v>2004</v>
      </c>
      <c r="B317" s="14" t="s">
        <v>19</v>
      </c>
      <c r="C317" s="14" t="s">
        <v>9</v>
      </c>
      <c r="D317" s="14" t="s">
        <v>12</v>
      </c>
      <c r="E317" s="21">
        <v>1562</v>
      </c>
      <c r="F317" s="22">
        <f>($E$4+$E$5)/12</f>
        <v>865.1666666666666</v>
      </c>
      <c r="H317" s="23"/>
      <c r="I317" s="15"/>
      <c r="J317" s="15"/>
      <c r="K317" s="15"/>
      <c r="O317" s="15"/>
    </row>
    <row r="318" spans="4:15" ht="12.75">
      <c r="D318" s="24" t="s">
        <v>13</v>
      </c>
      <c r="E318" s="24">
        <v>1563</v>
      </c>
      <c r="F318" s="24"/>
      <c r="G318" s="22">
        <f>F317</f>
        <v>865.1666666666666</v>
      </c>
      <c r="H318" s="23"/>
      <c r="I318" s="15"/>
      <c r="J318" s="15"/>
      <c r="K318" s="15"/>
      <c r="O318" s="15"/>
    </row>
    <row r="319" spans="4:15" ht="12.75">
      <c r="D319" s="24"/>
      <c r="E319" s="24"/>
      <c r="F319" s="24"/>
      <c r="G319" s="25"/>
      <c r="H319" s="23"/>
      <c r="I319" s="15"/>
      <c r="J319" s="15"/>
      <c r="K319" s="15"/>
      <c r="O319" s="15"/>
    </row>
    <row r="320" spans="3:15" ht="12.75">
      <c r="C320" s="14" t="s">
        <v>10</v>
      </c>
      <c r="D320" s="14" t="s">
        <v>12</v>
      </c>
      <c r="E320" s="21">
        <v>1563</v>
      </c>
      <c r="F320" s="21"/>
      <c r="G320" s="23"/>
      <c r="H320" s="22">
        <v>973.64</v>
      </c>
      <c r="J320" s="22"/>
      <c r="K320" s="22"/>
      <c r="O320" s="15"/>
    </row>
    <row r="321" spans="4:15" ht="12.75">
      <c r="D321" s="24" t="s">
        <v>13</v>
      </c>
      <c r="E321" s="14">
        <v>1562</v>
      </c>
      <c r="G321" s="23"/>
      <c r="H321" s="23"/>
      <c r="I321" s="27">
        <f>H320</f>
        <v>973.64</v>
      </c>
      <c r="J321" s="27"/>
      <c r="K321" s="27"/>
      <c r="O321" s="15"/>
    </row>
    <row r="322" spans="4:15" ht="12.75">
      <c r="D322" s="24"/>
      <c r="G322" s="23"/>
      <c r="H322" s="23"/>
      <c r="I322" s="27"/>
      <c r="J322" s="27"/>
      <c r="K322" s="27"/>
      <c r="O322" s="15"/>
    </row>
    <row r="323" spans="3:16" ht="12.75">
      <c r="C323" s="14" t="s">
        <v>11</v>
      </c>
      <c r="D323" s="21" t="s">
        <v>33</v>
      </c>
      <c r="E323" s="21"/>
      <c r="F323" s="21"/>
      <c r="G323" s="23"/>
      <c r="H323" s="23"/>
      <c r="I323" s="15"/>
      <c r="J323" s="15"/>
      <c r="K323" s="15"/>
      <c r="O323" s="15">
        <f>L315*7.25%/12</f>
        <v>8.913593055555543</v>
      </c>
      <c r="P323" s="22">
        <f>P313+O323</f>
        <v>319.38896249999976</v>
      </c>
    </row>
    <row r="324" spans="4:16" ht="12.75">
      <c r="D324" s="24"/>
      <c r="E324" s="24"/>
      <c r="F324" s="24"/>
      <c r="G324" s="23"/>
      <c r="H324" s="23"/>
      <c r="I324" s="15"/>
      <c r="J324" s="15"/>
      <c r="K324" s="15"/>
      <c r="O324" s="15"/>
      <c r="P324" s="27"/>
    </row>
    <row r="325" spans="9:15" ht="12.75">
      <c r="I325" s="15"/>
      <c r="J325" s="15"/>
      <c r="K325" s="15"/>
      <c r="L325" s="15">
        <f>F317-I321+L315</f>
        <v>1366.8799999999978</v>
      </c>
      <c r="M325" s="15"/>
      <c r="N325" s="15"/>
      <c r="O325" s="15"/>
    </row>
    <row r="326" spans="9:15" ht="12.75">
      <c r="I326" s="15"/>
      <c r="J326" s="15"/>
      <c r="K326" s="15"/>
      <c r="L326" s="15"/>
      <c r="M326" s="15"/>
      <c r="N326" s="15"/>
      <c r="O326" s="15"/>
    </row>
    <row r="327" spans="1:15" ht="12.75">
      <c r="A327" s="14">
        <v>2004</v>
      </c>
      <c r="B327" s="14" t="s">
        <v>20</v>
      </c>
      <c r="C327" s="14" t="s">
        <v>9</v>
      </c>
      <c r="D327" s="14" t="s">
        <v>12</v>
      </c>
      <c r="E327" s="21">
        <v>1562</v>
      </c>
      <c r="F327" s="22">
        <f>$E$7/12</f>
        <v>682.4166666666666</v>
      </c>
      <c r="H327" s="23"/>
      <c r="I327" s="15"/>
      <c r="J327" s="15"/>
      <c r="K327" s="15"/>
      <c r="O327" s="15"/>
    </row>
    <row r="328" spans="4:15" ht="12.75">
      <c r="D328" s="24" t="s">
        <v>13</v>
      </c>
      <c r="E328" s="24">
        <v>1563</v>
      </c>
      <c r="F328" s="24"/>
      <c r="G328" s="22">
        <f>F327</f>
        <v>682.4166666666666</v>
      </c>
      <c r="H328" s="23"/>
      <c r="I328" s="15"/>
      <c r="J328" s="15"/>
      <c r="K328" s="15"/>
      <c r="O328" s="15"/>
    </row>
    <row r="329" spans="4:15" ht="12.75">
      <c r="D329" s="24"/>
      <c r="E329" s="24"/>
      <c r="F329" s="24"/>
      <c r="G329" s="25"/>
      <c r="H329" s="23"/>
      <c r="I329" s="15"/>
      <c r="J329" s="15"/>
      <c r="K329" s="15"/>
      <c r="O329" s="15"/>
    </row>
    <row r="330" spans="3:15" ht="12.75">
      <c r="C330" s="14" t="s">
        <v>10</v>
      </c>
      <c r="D330" s="14" t="s">
        <v>12</v>
      </c>
      <c r="E330" s="21">
        <v>1563</v>
      </c>
      <c r="F330" s="21"/>
      <c r="G330" s="23"/>
      <c r="H330" s="22">
        <v>715.4</v>
      </c>
      <c r="J330" s="22"/>
      <c r="K330" s="22"/>
      <c r="O330" s="15"/>
    </row>
    <row r="331" spans="4:15" ht="12.75">
      <c r="D331" s="24" t="s">
        <v>13</v>
      </c>
      <c r="E331" s="14">
        <v>1562</v>
      </c>
      <c r="G331" s="23"/>
      <c r="H331" s="23"/>
      <c r="I331" s="27">
        <f>H330</f>
        <v>715.4</v>
      </c>
      <c r="J331" s="27"/>
      <c r="K331" s="27"/>
      <c r="O331" s="15"/>
    </row>
    <row r="332" spans="4:15" ht="12.75">
      <c r="D332" s="24"/>
      <c r="G332" s="23"/>
      <c r="H332" s="23"/>
      <c r="I332" s="27"/>
      <c r="J332" s="27"/>
      <c r="K332" s="27"/>
      <c r="O332" s="15"/>
    </row>
    <row r="333" spans="3:16" ht="12.75">
      <c r="C333" s="14" t="s">
        <v>11</v>
      </c>
      <c r="D333" s="21" t="s">
        <v>33</v>
      </c>
      <c r="E333" s="21"/>
      <c r="F333" s="21"/>
      <c r="G333" s="23"/>
      <c r="H333" s="23"/>
      <c r="I333" s="15"/>
      <c r="J333" s="15"/>
      <c r="K333" s="15"/>
      <c r="O333" s="15">
        <f>L325*7.25%/12</f>
        <v>8.25823333333332</v>
      </c>
      <c r="P333" s="22">
        <f>P323+O333</f>
        <v>327.64719583333306</v>
      </c>
    </row>
    <row r="334" spans="4:16" ht="12.75">
      <c r="D334" s="24"/>
      <c r="E334" s="24"/>
      <c r="F334" s="24"/>
      <c r="G334" s="23"/>
      <c r="H334" s="23"/>
      <c r="I334" s="15"/>
      <c r="J334" s="15"/>
      <c r="K334" s="15"/>
      <c r="O334" s="15"/>
      <c r="P334" s="27"/>
    </row>
    <row r="335" spans="9:15" ht="12.75">
      <c r="I335" s="15"/>
      <c r="J335" s="15"/>
      <c r="K335" s="15"/>
      <c r="L335" s="15">
        <f>F327-I331+L325</f>
        <v>1333.8966666666645</v>
      </c>
      <c r="M335" s="15"/>
      <c r="N335" s="15"/>
      <c r="O335" s="15"/>
    </row>
    <row r="336" spans="9:15" ht="12.75">
      <c r="I336" s="15"/>
      <c r="J336" s="15"/>
      <c r="K336" s="15"/>
      <c r="L336" s="15"/>
      <c r="M336" s="15"/>
      <c r="N336" s="15"/>
      <c r="O336" s="15"/>
    </row>
    <row r="337" spans="1:15" ht="12.75">
      <c r="A337" s="14">
        <v>2004</v>
      </c>
      <c r="B337" s="14" t="s">
        <v>21</v>
      </c>
      <c r="C337" s="14" t="s">
        <v>9</v>
      </c>
      <c r="D337" s="14" t="s">
        <v>12</v>
      </c>
      <c r="E337" s="21">
        <v>1562</v>
      </c>
      <c r="F337" s="22">
        <f>$E$7/12</f>
        <v>682.4166666666666</v>
      </c>
      <c r="H337" s="23"/>
      <c r="I337" s="15"/>
      <c r="J337" s="15"/>
      <c r="K337" s="15"/>
      <c r="O337" s="15"/>
    </row>
    <row r="338" spans="4:15" ht="12.75">
      <c r="D338" s="24" t="s">
        <v>13</v>
      </c>
      <c r="E338" s="24">
        <v>1563</v>
      </c>
      <c r="F338" s="24"/>
      <c r="G338" s="22">
        <f>F337</f>
        <v>682.4166666666666</v>
      </c>
      <c r="H338" s="23"/>
      <c r="I338" s="15"/>
      <c r="J338" s="15"/>
      <c r="K338" s="15"/>
      <c r="O338" s="15"/>
    </row>
    <row r="339" spans="4:15" ht="12.75">
      <c r="D339" s="24"/>
      <c r="E339" s="24"/>
      <c r="F339" s="24"/>
      <c r="G339" s="25"/>
      <c r="H339" s="23"/>
      <c r="I339" s="15"/>
      <c r="J339" s="15"/>
      <c r="K339" s="15"/>
      <c r="O339" s="15"/>
    </row>
    <row r="340" spans="3:15" ht="12.75">
      <c r="C340" s="14" t="s">
        <v>10</v>
      </c>
      <c r="D340" s="14" t="s">
        <v>12</v>
      </c>
      <c r="E340" s="21">
        <v>1563</v>
      </c>
      <c r="F340" s="21"/>
      <c r="G340" s="23"/>
      <c r="H340" s="22">
        <v>715.4</v>
      </c>
      <c r="J340" s="22"/>
      <c r="K340" s="22"/>
      <c r="O340" s="15"/>
    </row>
    <row r="341" spans="4:15" ht="12.75">
      <c r="D341" s="24" t="s">
        <v>13</v>
      </c>
      <c r="E341" s="14">
        <v>1562</v>
      </c>
      <c r="G341" s="23"/>
      <c r="H341" s="23"/>
      <c r="I341" s="27">
        <f>H340</f>
        <v>715.4</v>
      </c>
      <c r="J341" s="27"/>
      <c r="K341" s="27"/>
      <c r="O341" s="15"/>
    </row>
    <row r="342" spans="4:15" ht="12.75">
      <c r="D342" s="24"/>
      <c r="G342" s="23"/>
      <c r="H342" s="23"/>
      <c r="I342" s="27"/>
      <c r="J342" s="27"/>
      <c r="K342" s="27"/>
      <c r="O342" s="15"/>
    </row>
    <row r="343" spans="3:16" ht="12.75">
      <c r="C343" s="14" t="s">
        <v>11</v>
      </c>
      <c r="D343" s="21" t="s">
        <v>33</v>
      </c>
      <c r="E343" s="21"/>
      <c r="F343" s="21"/>
      <c r="G343" s="23"/>
      <c r="H343" s="23"/>
      <c r="I343" s="15"/>
      <c r="J343" s="15"/>
      <c r="K343" s="15"/>
      <c r="O343" s="15">
        <f>L335*7.25%/12</f>
        <v>8.058959027777764</v>
      </c>
      <c r="P343" s="22">
        <f>P333+O343</f>
        <v>335.7061548611108</v>
      </c>
    </row>
    <row r="344" spans="4:16" ht="12.75">
      <c r="D344" s="24"/>
      <c r="E344" s="24"/>
      <c r="F344" s="24"/>
      <c r="G344" s="23"/>
      <c r="H344" s="23"/>
      <c r="I344" s="15"/>
      <c r="J344" s="15"/>
      <c r="K344" s="15"/>
      <c r="O344" s="15"/>
      <c r="P344" s="27"/>
    </row>
    <row r="345" spans="9:15" ht="12.75">
      <c r="I345" s="15"/>
      <c r="J345" s="15"/>
      <c r="K345" s="15"/>
      <c r="L345" s="15">
        <f>F337-I341+L335</f>
        <v>1300.9133333333311</v>
      </c>
      <c r="M345" s="15"/>
      <c r="N345" s="15"/>
      <c r="O345" s="15"/>
    </row>
    <row r="346" spans="9:15" ht="12.75">
      <c r="I346" s="15"/>
      <c r="J346" s="15"/>
      <c r="K346" s="15"/>
      <c r="L346" s="15"/>
      <c r="M346" s="15"/>
      <c r="N346" s="15"/>
      <c r="O346" s="15"/>
    </row>
    <row r="347" spans="1:15" ht="12.75">
      <c r="A347" s="14">
        <v>2004</v>
      </c>
      <c r="B347" s="14" t="s">
        <v>22</v>
      </c>
      <c r="C347" s="14" t="s">
        <v>9</v>
      </c>
      <c r="D347" s="14" t="s">
        <v>12</v>
      </c>
      <c r="E347" s="21">
        <v>1562</v>
      </c>
      <c r="F347" s="22">
        <f>$E$7/12</f>
        <v>682.4166666666666</v>
      </c>
      <c r="H347" s="23"/>
      <c r="I347" s="15"/>
      <c r="J347" s="15"/>
      <c r="K347" s="15"/>
      <c r="O347" s="15"/>
    </row>
    <row r="348" spans="4:15" ht="12.75">
      <c r="D348" s="24" t="s">
        <v>13</v>
      </c>
      <c r="E348" s="24">
        <v>1563</v>
      </c>
      <c r="F348" s="24"/>
      <c r="G348" s="22">
        <f>F347</f>
        <v>682.4166666666666</v>
      </c>
      <c r="H348" s="23"/>
      <c r="I348" s="15"/>
      <c r="J348" s="15"/>
      <c r="K348" s="15"/>
      <c r="O348" s="15"/>
    </row>
    <row r="349" spans="4:15" ht="12.75">
      <c r="D349" s="24"/>
      <c r="E349" s="24"/>
      <c r="F349" s="24"/>
      <c r="G349" s="25"/>
      <c r="H349" s="23"/>
      <c r="I349" s="15"/>
      <c r="J349" s="15"/>
      <c r="K349" s="15"/>
      <c r="O349" s="15"/>
    </row>
    <row r="350" spans="3:15" ht="12.75">
      <c r="C350" s="14" t="s">
        <v>10</v>
      </c>
      <c r="D350" s="14" t="s">
        <v>12</v>
      </c>
      <c r="E350" s="21">
        <v>1563</v>
      </c>
      <c r="F350" s="21"/>
      <c r="G350" s="23"/>
      <c r="H350" s="22">
        <v>715.4</v>
      </c>
      <c r="J350" s="22"/>
      <c r="K350" s="22"/>
      <c r="O350" s="15"/>
    </row>
    <row r="351" spans="4:15" ht="12.75">
      <c r="D351" s="24" t="s">
        <v>13</v>
      </c>
      <c r="E351" s="14">
        <v>1562</v>
      </c>
      <c r="G351" s="23"/>
      <c r="H351" s="23"/>
      <c r="I351" s="27">
        <f>H350</f>
        <v>715.4</v>
      </c>
      <c r="J351" s="27"/>
      <c r="K351" s="27"/>
      <c r="O351" s="15"/>
    </row>
    <row r="352" spans="4:15" ht="12.75">
      <c r="D352" s="24"/>
      <c r="G352" s="23"/>
      <c r="H352" s="23"/>
      <c r="I352" s="27"/>
      <c r="J352" s="27"/>
      <c r="K352" s="27"/>
      <c r="O352" s="15"/>
    </row>
    <row r="353" spans="3:16" ht="12.75">
      <c r="C353" s="14" t="s">
        <v>11</v>
      </c>
      <c r="D353" s="21" t="s">
        <v>33</v>
      </c>
      <c r="E353" s="21"/>
      <c r="F353" s="21"/>
      <c r="G353" s="23"/>
      <c r="H353" s="23"/>
      <c r="I353" s="15"/>
      <c r="J353" s="15"/>
      <c r="K353" s="15"/>
      <c r="O353" s="15">
        <f>L345*7.25%/12</f>
        <v>7.859684722222209</v>
      </c>
      <c r="P353" s="22">
        <f>P343+O353</f>
        <v>343.565839583333</v>
      </c>
    </row>
    <row r="354" spans="4:16" ht="12.75">
      <c r="D354" s="24"/>
      <c r="E354" s="24"/>
      <c r="F354" s="24"/>
      <c r="G354" s="23"/>
      <c r="H354" s="23"/>
      <c r="I354" s="15"/>
      <c r="J354" s="15"/>
      <c r="K354" s="15"/>
      <c r="O354" s="15"/>
      <c r="P354" s="27"/>
    </row>
    <row r="355" spans="3:16" ht="12.75">
      <c r="C355" s="29" t="s">
        <v>26</v>
      </c>
      <c r="D355" s="21" t="s">
        <v>12</v>
      </c>
      <c r="E355" s="21">
        <v>1562</v>
      </c>
      <c r="F355" s="24"/>
      <c r="G355" s="23"/>
      <c r="H355" s="23"/>
      <c r="I355" s="15"/>
      <c r="J355" s="15">
        <v>622</v>
      </c>
      <c r="O355" s="15"/>
      <c r="P355" s="27"/>
    </row>
    <row r="356" spans="4:16" ht="12.75">
      <c r="D356" s="24" t="s">
        <v>13</v>
      </c>
      <c r="E356" s="24">
        <v>1563</v>
      </c>
      <c r="F356" s="24"/>
      <c r="G356" s="23"/>
      <c r="H356" s="23"/>
      <c r="I356" s="15"/>
      <c r="J356" s="15"/>
      <c r="K356" s="15">
        <f>J355</f>
        <v>622</v>
      </c>
      <c r="O356" s="15"/>
      <c r="P356" s="27"/>
    </row>
    <row r="357" spans="4:16" ht="12.75">
      <c r="D357" s="24"/>
      <c r="E357" s="24"/>
      <c r="F357" s="24"/>
      <c r="G357" s="23"/>
      <c r="H357" s="23"/>
      <c r="I357" s="15"/>
      <c r="J357" s="15"/>
      <c r="K357" s="15"/>
      <c r="L357" s="15">
        <f>F347-I351+L345+J355</f>
        <v>1889.9299999999978</v>
      </c>
      <c r="O357" s="15"/>
      <c r="P357" s="27"/>
    </row>
    <row r="358" spans="9:15" ht="12.75">
      <c r="I358" s="15"/>
      <c r="J358" s="15"/>
      <c r="K358" s="15"/>
      <c r="L358" s="15"/>
      <c r="M358" s="15"/>
      <c r="N358" s="15"/>
      <c r="O358" s="15"/>
    </row>
    <row r="359" spans="1:15" ht="12.75">
      <c r="A359" s="14">
        <v>2004</v>
      </c>
      <c r="B359" s="14" t="s">
        <v>23</v>
      </c>
      <c r="C359" s="14" t="s">
        <v>9</v>
      </c>
      <c r="D359" s="14" t="s">
        <v>12</v>
      </c>
      <c r="E359" s="21">
        <v>1562</v>
      </c>
      <c r="F359" s="22">
        <f>$E$7/12</f>
        <v>682.4166666666666</v>
      </c>
      <c r="H359" s="23"/>
      <c r="I359" s="15"/>
      <c r="J359" s="15"/>
      <c r="K359" s="15"/>
      <c r="O359" s="15"/>
    </row>
    <row r="360" spans="4:15" ht="12.75">
      <c r="D360" s="24" t="s">
        <v>13</v>
      </c>
      <c r="E360" s="24">
        <v>1563</v>
      </c>
      <c r="F360" s="24"/>
      <c r="G360" s="22">
        <f>F359</f>
        <v>682.4166666666666</v>
      </c>
      <c r="H360" s="23"/>
      <c r="I360" s="15"/>
      <c r="J360" s="15"/>
      <c r="K360" s="15"/>
      <c r="O360" s="15"/>
    </row>
    <row r="361" spans="4:15" ht="12.75">
      <c r="D361" s="24"/>
      <c r="E361" s="24"/>
      <c r="F361" s="24"/>
      <c r="G361" s="25"/>
      <c r="H361" s="23"/>
      <c r="I361" s="15"/>
      <c r="J361" s="15"/>
      <c r="K361" s="15"/>
      <c r="O361" s="15"/>
    </row>
    <row r="362" spans="3:15" ht="12.75">
      <c r="C362" s="14" t="s">
        <v>10</v>
      </c>
      <c r="D362" s="14" t="s">
        <v>12</v>
      </c>
      <c r="E362" s="21">
        <v>1563</v>
      </c>
      <c r="F362" s="21"/>
      <c r="G362" s="23"/>
      <c r="H362" s="22">
        <v>615.38</v>
      </c>
      <c r="J362" s="22"/>
      <c r="K362" s="22"/>
      <c r="O362" s="15"/>
    </row>
    <row r="363" spans="4:15" ht="12.75">
      <c r="D363" s="24" t="s">
        <v>13</v>
      </c>
      <c r="E363" s="14">
        <v>1562</v>
      </c>
      <c r="G363" s="23"/>
      <c r="H363" s="23"/>
      <c r="I363" s="27">
        <f>H362</f>
        <v>615.38</v>
      </c>
      <c r="J363" s="27"/>
      <c r="K363" s="27"/>
      <c r="O363" s="15"/>
    </row>
    <row r="364" spans="4:15" ht="12.75">
      <c r="D364" s="24"/>
      <c r="G364" s="23"/>
      <c r="H364" s="23"/>
      <c r="I364" s="27"/>
      <c r="J364" s="27"/>
      <c r="K364" s="27"/>
      <c r="O364" s="15"/>
    </row>
    <row r="365" spans="3:16" ht="12.75">
      <c r="C365" s="14" t="s">
        <v>11</v>
      </c>
      <c r="D365" s="21" t="s">
        <v>33</v>
      </c>
      <c r="E365" s="21"/>
      <c r="F365" s="21"/>
      <c r="G365" s="23"/>
      <c r="H365" s="23"/>
      <c r="I365" s="15"/>
      <c r="J365" s="15"/>
      <c r="K365" s="15"/>
      <c r="O365" s="15">
        <f>L357*7.25%/12</f>
        <v>11.418327083333319</v>
      </c>
      <c r="P365" s="22">
        <f>P353+O365</f>
        <v>354.98416666666634</v>
      </c>
    </row>
    <row r="366" spans="4:16" ht="12.75">
      <c r="D366" s="24"/>
      <c r="E366" s="24"/>
      <c r="F366" s="24"/>
      <c r="G366" s="23"/>
      <c r="H366" s="23"/>
      <c r="I366" s="15"/>
      <c r="J366" s="15"/>
      <c r="K366" s="15"/>
      <c r="O366" s="15"/>
      <c r="P366" s="27"/>
    </row>
    <row r="367" spans="9:15" ht="12.75">
      <c r="I367" s="15"/>
      <c r="J367" s="15"/>
      <c r="K367" s="15"/>
      <c r="L367" s="15">
        <f>F359-I363+L357</f>
        <v>1956.9666666666644</v>
      </c>
      <c r="M367" s="15"/>
      <c r="N367" s="15"/>
      <c r="O367" s="15"/>
    </row>
    <row r="368" spans="9:15" ht="12.75">
      <c r="I368" s="15"/>
      <c r="J368" s="15"/>
      <c r="K368" s="15"/>
      <c r="L368" s="15"/>
      <c r="M368" s="15"/>
      <c r="N368" s="15"/>
      <c r="O368" s="15"/>
    </row>
    <row r="369" spans="1:15" ht="12.75">
      <c r="A369" s="14">
        <v>2004</v>
      </c>
      <c r="B369" s="14" t="s">
        <v>24</v>
      </c>
      <c r="C369" s="14" t="s">
        <v>9</v>
      </c>
      <c r="D369" s="14" t="s">
        <v>12</v>
      </c>
      <c r="E369" s="21">
        <v>1562</v>
      </c>
      <c r="F369" s="22">
        <f>$E$7/12</f>
        <v>682.4166666666666</v>
      </c>
      <c r="H369" s="23"/>
      <c r="I369" s="15"/>
      <c r="J369" s="15"/>
      <c r="K369" s="15"/>
      <c r="O369" s="15"/>
    </row>
    <row r="370" spans="4:15" ht="12.75">
      <c r="D370" s="24" t="s">
        <v>13</v>
      </c>
      <c r="E370" s="24">
        <v>1563</v>
      </c>
      <c r="F370" s="24"/>
      <c r="G370" s="22">
        <f>F369</f>
        <v>682.4166666666666</v>
      </c>
      <c r="H370" s="23"/>
      <c r="I370" s="15"/>
      <c r="J370" s="15"/>
      <c r="K370" s="15"/>
      <c r="O370" s="15"/>
    </row>
    <row r="371" spans="4:15" ht="12.75">
      <c r="D371" s="24"/>
      <c r="E371" s="24"/>
      <c r="F371" s="24"/>
      <c r="G371" s="25"/>
      <c r="H371" s="23"/>
      <c r="I371" s="15"/>
      <c r="J371" s="15"/>
      <c r="K371" s="15"/>
      <c r="O371" s="15"/>
    </row>
    <row r="372" spans="3:15" ht="12.75">
      <c r="C372" s="14" t="s">
        <v>10</v>
      </c>
      <c r="D372" s="14" t="s">
        <v>12</v>
      </c>
      <c r="E372" s="21">
        <v>1563</v>
      </c>
      <c r="F372" s="21"/>
      <c r="G372" s="23"/>
      <c r="H372" s="22">
        <v>615.38</v>
      </c>
      <c r="J372" s="22"/>
      <c r="K372" s="22"/>
      <c r="O372" s="15"/>
    </row>
    <row r="373" spans="4:15" ht="12.75">
      <c r="D373" s="24" t="s">
        <v>13</v>
      </c>
      <c r="E373" s="14">
        <v>1562</v>
      </c>
      <c r="G373" s="23"/>
      <c r="H373" s="23"/>
      <c r="I373" s="27">
        <f>H372</f>
        <v>615.38</v>
      </c>
      <c r="J373" s="27"/>
      <c r="K373" s="27"/>
      <c r="O373" s="15"/>
    </row>
    <row r="374" spans="4:15" ht="12.75">
      <c r="D374" s="24"/>
      <c r="G374" s="23"/>
      <c r="H374" s="23"/>
      <c r="I374" s="27"/>
      <c r="J374" s="27"/>
      <c r="K374" s="27"/>
      <c r="O374" s="15"/>
    </row>
    <row r="375" spans="3:16" ht="12.75">
      <c r="C375" s="14" t="s">
        <v>11</v>
      </c>
      <c r="D375" s="21" t="s">
        <v>33</v>
      </c>
      <c r="E375" s="21"/>
      <c r="F375" s="21"/>
      <c r="G375" s="23"/>
      <c r="H375" s="23"/>
      <c r="I375" s="15"/>
      <c r="J375" s="15"/>
      <c r="K375" s="15"/>
      <c r="O375" s="15">
        <f>L367*7.25%/12</f>
        <v>11.823340277777762</v>
      </c>
      <c r="P375" s="22">
        <f>P365+O375</f>
        <v>366.8075069444441</v>
      </c>
    </row>
    <row r="376" spans="4:16" ht="12.75">
      <c r="D376" s="24"/>
      <c r="E376" s="24"/>
      <c r="F376" s="24"/>
      <c r="G376" s="23"/>
      <c r="H376" s="23"/>
      <c r="I376" s="15"/>
      <c r="J376" s="15"/>
      <c r="K376" s="15"/>
      <c r="O376" s="15"/>
      <c r="P376" s="27"/>
    </row>
    <row r="377" spans="9:15" ht="12.75">
      <c r="I377" s="15"/>
      <c r="J377" s="15"/>
      <c r="K377" s="15"/>
      <c r="L377" s="15">
        <f>F369-I373+L367</f>
        <v>2024.003333333331</v>
      </c>
      <c r="M377" s="15"/>
      <c r="N377" s="15"/>
      <c r="O377" s="15"/>
    </row>
    <row r="378" spans="9:15" ht="12.75">
      <c r="I378" s="15"/>
      <c r="J378" s="15"/>
      <c r="K378" s="15"/>
      <c r="L378" s="15"/>
      <c r="M378" s="15"/>
      <c r="N378" s="15"/>
      <c r="O378" s="15"/>
    </row>
    <row r="379" spans="1:15" ht="12.75">
      <c r="A379" s="14">
        <v>2004</v>
      </c>
      <c r="B379" s="14" t="s">
        <v>25</v>
      </c>
      <c r="C379" s="14" t="s">
        <v>9</v>
      </c>
      <c r="D379" s="14" t="s">
        <v>12</v>
      </c>
      <c r="E379" s="21">
        <v>1562</v>
      </c>
      <c r="F379" s="22">
        <f>$E$7/12</f>
        <v>682.4166666666666</v>
      </c>
      <c r="H379" s="23"/>
      <c r="I379" s="15"/>
      <c r="J379" s="15"/>
      <c r="K379" s="15"/>
      <c r="O379" s="15"/>
    </row>
    <row r="380" spans="4:15" ht="12.75">
      <c r="D380" s="24" t="s">
        <v>13</v>
      </c>
      <c r="E380" s="24">
        <v>1563</v>
      </c>
      <c r="F380" s="24"/>
      <c r="G380" s="22">
        <f>F379</f>
        <v>682.4166666666666</v>
      </c>
      <c r="H380" s="23"/>
      <c r="I380" s="15"/>
      <c r="J380" s="15"/>
      <c r="K380" s="15"/>
      <c r="O380" s="15"/>
    </row>
    <row r="381" spans="4:15" ht="12.75">
      <c r="D381" s="24"/>
      <c r="E381" s="24"/>
      <c r="F381" s="24"/>
      <c r="G381" s="25"/>
      <c r="H381" s="23"/>
      <c r="I381" s="15"/>
      <c r="J381" s="15"/>
      <c r="K381" s="15"/>
      <c r="O381" s="15"/>
    </row>
    <row r="382" spans="3:15" ht="12.75">
      <c r="C382" s="14" t="s">
        <v>10</v>
      </c>
      <c r="D382" s="14" t="s">
        <v>12</v>
      </c>
      <c r="E382" s="21">
        <v>1563</v>
      </c>
      <c r="F382" s="21"/>
      <c r="G382" s="23"/>
      <c r="H382" s="22">
        <v>615.38</v>
      </c>
      <c r="J382" s="22"/>
      <c r="K382" s="22"/>
      <c r="O382" s="15"/>
    </row>
    <row r="383" spans="4:15" ht="12.75">
      <c r="D383" s="24" t="s">
        <v>13</v>
      </c>
      <c r="E383" s="14">
        <v>1562</v>
      </c>
      <c r="G383" s="23"/>
      <c r="H383" s="23"/>
      <c r="I383" s="27">
        <f>H382</f>
        <v>615.38</v>
      </c>
      <c r="J383" s="27"/>
      <c r="K383" s="27"/>
      <c r="O383" s="15"/>
    </row>
    <row r="384" spans="4:15" ht="12.75">
      <c r="D384" s="24"/>
      <c r="G384" s="23"/>
      <c r="H384" s="23"/>
      <c r="I384" s="27"/>
      <c r="J384" s="27"/>
      <c r="K384" s="27"/>
      <c r="O384" s="15"/>
    </row>
    <row r="385" spans="3:16" ht="12.75">
      <c r="C385" s="14" t="s">
        <v>11</v>
      </c>
      <c r="D385" s="21" t="s">
        <v>33</v>
      </c>
      <c r="E385" s="21"/>
      <c r="F385" s="21"/>
      <c r="G385" s="23"/>
      <c r="H385" s="23"/>
      <c r="I385" s="15"/>
      <c r="J385" s="15"/>
      <c r="K385" s="15"/>
      <c r="O385" s="15">
        <f>L377*7.25%/12</f>
        <v>12.228353472222208</v>
      </c>
      <c r="P385" s="22">
        <f>P375+O385</f>
        <v>379.0358604166663</v>
      </c>
    </row>
    <row r="386" spans="4:16" ht="12.75">
      <c r="D386" s="24"/>
      <c r="E386" s="24"/>
      <c r="F386" s="24"/>
      <c r="G386" s="23"/>
      <c r="H386" s="23"/>
      <c r="I386" s="15"/>
      <c r="J386" s="15"/>
      <c r="K386" s="15"/>
      <c r="O386" s="15"/>
      <c r="P386" s="27"/>
    </row>
    <row r="387" spans="9:15" ht="12.75">
      <c r="I387" s="15"/>
      <c r="J387" s="15"/>
      <c r="K387" s="15"/>
      <c r="L387" s="15">
        <f>F379-I383+L377</f>
        <v>2091.0399999999977</v>
      </c>
      <c r="M387" s="15"/>
      <c r="N387" s="15"/>
      <c r="O387" s="15"/>
    </row>
    <row r="388" spans="9:15" ht="12.75">
      <c r="I388" s="15"/>
      <c r="J388" s="15"/>
      <c r="K388" s="15"/>
      <c r="L388" s="15"/>
      <c r="M388" s="15"/>
      <c r="N388" s="15"/>
      <c r="O388" s="15"/>
    </row>
    <row r="389" spans="1:15" ht="12.75">
      <c r="A389" s="14">
        <v>2004</v>
      </c>
      <c r="B389" s="14" t="s">
        <v>8</v>
      </c>
      <c r="C389" s="14" t="s">
        <v>9</v>
      </c>
      <c r="D389" s="14" t="s">
        <v>12</v>
      </c>
      <c r="E389" s="21">
        <v>1562</v>
      </c>
      <c r="F389" s="22">
        <f>$E$7/12</f>
        <v>682.4166666666666</v>
      </c>
      <c r="H389" s="23"/>
      <c r="I389" s="15"/>
      <c r="J389" s="15"/>
      <c r="K389" s="15"/>
      <c r="O389" s="15"/>
    </row>
    <row r="390" spans="4:15" ht="12.75">
      <c r="D390" s="24" t="s">
        <v>13</v>
      </c>
      <c r="E390" s="24">
        <v>1563</v>
      </c>
      <c r="F390" s="24"/>
      <c r="G390" s="22">
        <f>F389</f>
        <v>682.4166666666666</v>
      </c>
      <c r="H390" s="23"/>
      <c r="I390" s="15"/>
      <c r="J390" s="15"/>
      <c r="K390" s="15"/>
      <c r="O390" s="15"/>
    </row>
    <row r="391" spans="4:15" ht="12.75">
      <c r="D391" s="24"/>
      <c r="E391" s="24"/>
      <c r="F391" s="24"/>
      <c r="G391" s="25"/>
      <c r="H391" s="23"/>
      <c r="I391" s="15"/>
      <c r="J391" s="15"/>
      <c r="K391" s="15"/>
      <c r="O391" s="15"/>
    </row>
    <row r="392" spans="3:15" ht="12.75">
      <c r="C392" s="14" t="s">
        <v>10</v>
      </c>
      <c r="D392" s="14" t="s">
        <v>12</v>
      </c>
      <c r="E392" s="21">
        <v>1563</v>
      </c>
      <c r="F392" s="21"/>
      <c r="G392" s="23"/>
      <c r="H392" s="22">
        <v>557.16</v>
      </c>
      <c r="J392" s="22"/>
      <c r="K392" s="22"/>
      <c r="O392" s="15"/>
    </row>
    <row r="393" spans="4:15" ht="12.75">
      <c r="D393" s="24" t="s">
        <v>13</v>
      </c>
      <c r="E393" s="14">
        <v>1562</v>
      </c>
      <c r="G393" s="23"/>
      <c r="H393" s="23"/>
      <c r="I393" s="27">
        <f>H392</f>
        <v>557.16</v>
      </c>
      <c r="J393" s="27"/>
      <c r="K393" s="27"/>
      <c r="O393" s="15"/>
    </row>
    <row r="394" spans="4:15" ht="12.75">
      <c r="D394" s="24"/>
      <c r="G394" s="23"/>
      <c r="H394" s="23"/>
      <c r="I394" s="27"/>
      <c r="J394" s="27"/>
      <c r="K394" s="27"/>
      <c r="O394" s="15"/>
    </row>
    <row r="395" spans="3:16" ht="12.75">
      <c r="C395" s="14" t="s">
        <v>11</v>
      </c>
      <c r="D395" s="21" t="s">
        <v>33</v>
      </c>
      <c r="E395" s="21"/>
      <c r="F395" s="21"/>
      <c r="G395" s="23"/>
      <c r="H395" s="23"/>
      <c r="I395" s="15"/>
      <c r="J395" s="15"/>
      <c r="K395" s="15"/>
      <c r="O395" s="15">
        <f>L387*7.25%/12</f>
        <v>12.633366666666651</v>
      </c>
      <c r="P395" s="22">
        <f>P385+O395</f>
        <v>391.66922708333294</v>
      </c>
    </row>
    <row r="396" spans="4:16" ht="12.75">
      <c r="D396" s="24"/>
      <c r="E396" s="24"/>
      <c r="F396" s="24"/>
      <c r="G396" s="23"/>
      <c r="H396" s="23"/>
      <c r="I396" s="15"/>
      <c r="J396" s="15"/>
      <c r="K396" s="15"/>
      <c r="O396" s="15"/>
      <c r="P396" s="27"/>
    </row>
    <row r="397" spans="9:15" ht="12.75">
      <c r="I397" s="15"/>
      <c r="J397" s="15"/>
      <c r="K397" s="15"/>
      <c r="L397" s="15">
        <f>F389-I393+L387</f>
        <v>2216.2966666666644</v>
      </c>
      <c r="M397" s="15"/>
      <c r="N397" s="15"/>
      <c r="O397" s="15"/>
    </row>
    <row r="398" spans="9:15" ht="12.75">
      <c r="I398" s="15"/>
      <c r="J398" s="15"/>
      <c r="K398" s="15"/>
      <c r="L398" s="15"/>
      <c r="M398" s="15"/>
      <c r="N398" s="15"/>
      <c r="O398" s="15"/>
    </row>
    <row r="399" spans="1:15" ht="12.75">
      <c r="A399" s="14">
        <v>2004</v>
      </c>
      <c r="B399" s="14" t="s">
        <v>15</v>
      </c>
      <c r="C399" s="14" t="s">
        <v>9</v>
      </c>
      <c r="D399" s="14" t="s">
        <v>12</v>
      </c>
      <c r="E399" s="21">
        <v>1562</v>
      </c>
      <c r="F399" s="22">
        <f>$E$7/12</f>
        <v>682.4166666666666</v>
      </c>
      <c r="H399" s="23"/>
      <c r="I399" s="15"/>
      <c r="J399" s="15"/>
      <c r="K399" s="15"/>
      <c r="O399" s="15"/>
    </row>
    <row r="400" spans="4:15" ht="12.75">
      <c r="D400" s="24" t="s">
        <v>13</v>
      </c>
      <c r="E400" s="24">
        <v>1563</v>
      </c>
      <c r="F400" s="24"/>
      <c r="G400" s="22">
        <f>F399</f>
        <v>682.4166666666666</v>
      </c>
      <c r="H400" s="23"/>
      <c r="I400" s="15"/>
      <c r="J400" s="15"/>
      <c r="K400" s="15"/>
      <c r="O400" s="15"/>
    </row>
    <row r="401" spans="4:15" ht="12.75">
      <c r="D401" s="24"/>
      <c r="E401" s="24"/>
      <c r="F401" s="24"/>
      <c r="G401" s="25"/>
      <c r="H401" s="23"/>
      <c r="I401" s="15"/>
      <c r="J401" s="15"/>
      <c r="K401" s="15"/>
      <c r="O401" s="15"/>
    </row>
    <row r="402" spans="3:15" ht="12.75">
      <c r="C402" s="14" t="s">
        <v>10</v>
      </c>
      <c r="D402" s="14" t="s">
        <v>12</v>
      </c>
      <c r="E402" s="21">
        <v>1563</v>
      </c>
      <c r="F402" s="21"/>
      <c r="G402" s="23"/>
      <c r="H402" s="22">
        <v>557.16</v>
      </c>
      <c r="J402" s="22"/>
      <c r="K402" s="22"/>
      <c r="O402" s="15"/>
    </row>
    <row r="403" spans="4:15" ht="12.75">
      <c r="D403" s="24" t="s">
        <v>13</v>
      </c>
      <c r="E403" s="14">
        <v>1562</v>
      </c>
      <c r="G403" s="23"/>
      <c r="H403" s="23"/>
      <c r="I403" s="27">
        <f>H402</f>
        <v>557.16</v>
      </c>
      <c r="J403" s="27"/>
      <c r="K403" s="27"/>
      <c r="O403" s="15"/>
    </row>
    <row r="404" spans="4:15" ht="12.75">
      <c r="D404" s="24"/>
      <c r="G404" s="23"/>
      <c r="H404" s="23"/>
      <c r="I404" s="27"/>
      <c r="J404" s="27"/>
      <c r="K404" s="27"/>
      <c r="O404" s="15"/>
    </row>
    <row r="405" spans="3:16" ht="12.75">
      <c r="C405" s="14" t="s">
        <v>11</v>
      </c>
      <c r="D405" s="21" t="s">
        <v>33</v>
      </c>
      <c r="E405" s="21"/>
      <c r="F405" s="21"/>
      <c r="G405" s="23"/>
      <c r="H405" s="23"/>
      <c r="I405" s="15"/>
      <c r="J405" s="15"/>
      <c r="K405" s="15"/>
      <c r="O405" s="15">
        <f>L397*7.25%/12</f>
        <v>13.390125694444428</v>
      </c>
      <c r="P405" s="22">
        <f>P395+O405</f>
        <v>405.05935277777735</v>
      </c>
    </row>
    <row r="406" spans="4:16" ht="12.75">
      <c r="D406" s="24"/>
      <c r="E406" s="24"/>
      <c r="F406" s="24"/>
      <c r="G406" s="23"/>
      <c r="H406" s="23"/>
      <c r="I406" s="15"/>
      <c r="J406" s="15"/>
      <c r="K406" s="15"/>
      <c r="O406" s="15"/>
      <c r="P406" s="27"/>
    </row>
    <row r="407" spans="8:15" ht="12.75">
      <c r="H407" s="28"/>
      <c r="I407" s="15"/>
      <c r="J407" s="15"/>
      <c r="K407" s="15"/>
      <c r="L407" s="15">
        <f>F399-I403+L397</f>
        <v>2341.553333333331</v>
      </c>
      <c r="M407" s="15"/>
      <c r="N407" s="15"/>
      <c r="O407" s="15"/>
    </row>
    <row r="408" spans="8:15" ht="12.75">
      <c r="H408" s="28"/>
      <c r="I408" s="15"/>
      <c r="J408" s="15"/>
      <c r="K408" s="15"/>
      <c r="L408" s="15"/>
      <c r="M408" s="15"/>
      <c r="N408" s="15"/>
      <c r="O408" s="15"/>
    </row>
    <row r="409" spans="1:15" ht="12.75">
      <c r="A409" s="14">
        <v>2004</v>
      </c>
      <c r="B409" s="14" t="s">
        <v>16</v>
      </c>
      <c r="C409" s="14" t="s">
        <v>9</v>
      </c>
      <c r="D409" s="14" t="s">
        <v>12</v>
      </c>
      <c r="E409" s="21">
        <v>1562</v>
      </c>
      <c r="F409" s="22">
        <f>$E$7/12</f>
        <v>682.4166666666666</v>
      </c>
      <c r="H409" s="15"/>
      <c r="I409" s="15"/>
      <c r="J409" s="15"/>
      <c r="K409" s="15"/>
      <c r="O409" s="15"/>
    </row>
    <row r="410" spans="4:15" ht="12.75">
      <c r="D410" s="24" t="s">
        <v>13</v>
      </c>
      <c r="E410" s="24">
        <v>1563</v>
      </c>
      <c r="F410" s="24"/>
      <c r="G410" s="22">
        <f>F409</f>
        <v>682.4166666666666</v>
      </c>
      <c r="H410" s="15"/>
      <c r="I410" s="15"/>
      <c r="J410" s="15"/>
      <c r="K410" s="15"/>
      <c r="O410" s="15"/>
    </row>
    <row r="411" spans="4:15" ht="12.75">
      <c r="D411" s="24"/>
      <c r="E411" s="24"/>
      <c r="F411" s="24"/>
      <c r="G411" s="25"/>
      <c r="H411" s="15"/>
      <c r="I411" s="15"/>
      <c r="J411" s="15"/>
      <c r="K411" s="15"/>
      <c r="O411" s="15"/>
    </row>
    <row r="412" spans="3:15" ht="12.75">
      <c r="C412" s="14" t="s">
        <v>10</v>
      </c>
      <c r="D412" s="14" t="s">
        <v>12</v>
      </c>
      <c r="E412" s="21">
        <v>1563</v>
      </c>
      <c r="F412" s="21"/>
      <c r="G412" s="23"/>
      <c r="H412" s="22">
        <v>557.16</v>
      </c>
      <c r="J412" s="22"/>
      <c r="K412" s="22"/>
      <c r="O412" s="15"/>
    </row>
    <row r="413" spans="4:15" ht="12.75">
      <c r="D413" s="24" t="s">
        <v>13</v>
      </c>
      <c r="E413" s="14">
        <v>1562</v>
      </c>
      <c r="G413" s="23"/>
      <c r="H413" s="15"/>
      <c r="I413" s="27">
        <f>H412</f>
        <v>557.16</v>
      </c>
      <c r="J413" s="27"/>
      <c r="K413" s="27"/>
      <c r="O413" s="15"/>
    </row>
    <row r="414" spans="4:15" ht="12.75">
      <c r="D414" s="24"/>
      <c r="G414" s="23"/>
      <c r="H414" s="15"/>
      <c r="I414" s="27"/>
      <c r="J414" s="27"/>
      <c r="K414" s="27"/>
      <c r="O414" s="15"/>
    </row>
    <row r="415" spans="3:16" ht="12.75">
      <c r="C415" s="14" t="s">
        <v>11</v>
      </c>
      <c r="D415" s="21" t="s">
        <v>33</v>
      </c>
      <c r="E415" s="21"/>
      <c r="F415" s="21"/>
      <c r="G415" s="23"/>
      <c r="H415" s="15"/>
      <c r="I415" s="15"/>
      <c r="J415" s="15"/>
      <c r="K415" s="15"/>
      <c r="O415" s="15">
        <f>L407*7.25%/12</f>
        <v>14.146884722222206</v>
      </c>
      <c r="P415" s="22">
        <f>P405+O415</f>
        <v>419.20623749999953</v>
      </c>
    </row>
    <row r="416" spans="4:16" ht="12.75">
      <c r="D416" s="24"/>
      <c r="E416" s="24"/>
      <c r="F416" s="24"/>
      <c r="G416" s="23"/>
      <c r="H416" s="15"/>
      <c r="I416" s="15"/>
      <c r="J416" s="15"/>
      <c r="K416" s="15"/>
      <c r="O416" s="15"/>
      <c r="P416" s="27"/>
    </row>
    <row r="417" spans="8:19" ht="12.75">
      <c r="H417" s="28"/>
      <c r="I417" s="15"/>
      <c r="J417" s="15"/>
      <c r="K417" s="15"/>
      <c r="L417" s="15">
        <f>F409-I413+L407</f>
        <v>2466.8099999999977</v>
      </c>
      <c r="M417" s="15"/>
      <c r="N417" s="15"/>
      <c r="O417" s="15"/>
      <c r="Q417" s="28">
        <f>SUM(O297:O415)</f>
        <v>128.52413333333317</v>
      </c>
      <c r="R417" s="28">
        <f>SUM(F297:F413)</f>
        <v>8737.250000000002</v>
      </c>
      <c r="S417" s="15">
        <f>SUM(I300:I413)</f>
        <v>8584.74</v>
      </c>
    </row>
    <row r="418" spans="8:15" ht="12.75">
      <c r="H418" s="28"/>
      <c r="I418" s="15"/>
      <c r="J418" s="15"/>
      <c r="K418" s="15"/>
      <c r="L418" s="15"/>
      <c r="M418" s="15"/>
      <c r="N418" s="15"/>
      <c r="O418" s="15"/>
    </row>
    <row r="419" spans="1:15" ht="12.75">
      <c r="A419" s="14">
        <v>2005</v>
      </c>
      <c r="B419" s="14" t="s">
        <v>17</v>
      </c>
      <c r="C419" s="14" t="s">
        <v>9</v>
      </c>
      <c r="D419" s="14" t="s">
        <v>12</v>
      </c>
      <c r="E419" s="21">
        <v>1562</v>
      </c>
      <c r="F419" s="22">
        <f>$E$7/12</f>
        <v>682.4166666666666</v>
      </c>
      <c r="H419" s="15"/>
      <c r="I419" s="15"/>
      <c r="J419" s="15"/>
      <c r="K419" s="15"/>
      <c r="O419" s="15"/>
    </row>
    <row r="420" spans="4:15" ht="12.75">
      <c r="D420" s="24" t="s">
        <v>13</v>
      </c>
      <c r="E420" s="24">
        <v>1563</v>
      </c>
      <c r="F420" s="24"/>
      <c r="G420" s="22">
        <f>F419</f>
        <v>682.4166666666666</v>
      </c>
      <c r="H420" s="15"/>
      <c r="I420" s="15"/>
      <c r="J420" s="15"/>
      <c r="K420" s="15"/>
      <c r="O420" s="15"/>
    </row>
    <row r="421" spans="4:15" ht="12.75">
      <c r="D421" s="24"/>
      <c r="E421" s="24"/>
      <c r="F421" s="24"/>
      <c r="G421" s="25"/>
      <c r="H421" s="15"/>
      <c r="I421" s="15"/>
      <c r="J421" s="15"/>
      <c r="K421" s="15"/>
      <c r="O421" s="15"/>
    </row>
    <row r="422" spans="3:15" ht="12.75">
      <c r="C422" s="14" t="s">
        <v>10</v>
      </c>
      <c r="D422" s="14" t="s">
        <v>12</v>
      </c>
      <c r="E422" s="21">
        <v>1563</v>
      </c>
      <c r="F422" s="21"/>
      <c r="G422" s="23"/>
      <c r="H422" s="15">
        <f>2592.68/3</f>
        <v>864.2266666666666</v>
      </c>
      <c r="I422" s="22"/>
      <c r="J422" s="22"/>
      <c r="K422" s="22"/>
      <c r="O422" s="15"/>
    </row>
    <row r="423" spans="4:15" ht="12.75">
      <c r="D423" s="24" t="s">
        <v>13</v>
      </c>
      <c r="E423" s="14">
        <v>1562</v>
      </c>
      <c r="G423" s="23"/>
      <c r="H423" s="15"/>
      <c r="I423" s="27">
        <f>H422</f>
        <v>864.2266666666666</v>
      </c>
      <c r="J423" s="27"/>
      <c r="K423" s="27"/>
      <c r="O423" s="15"/>
    </row>
    <row r="424" spans="4:15" ht="12.75">
      <c r="D424" s="24"/>
      <c r="G424" s="23"/>
      <c r="H424" s="15"/>
      <c r="I424" s="27"/>
      <c r="J424" s="27"/>
      <c r="K424" s="27"/>
      <c r="O424" s="15"/>
    </row>
    <row r="425" spans="3:16" ht="12.75">
      <c r="C425" s="14" t="s">
        <v>11</v>
      </c>
      <c r="D425" s="21" t="s">
        <v>33</v>
      </c>
      <c r="E425" s="21"/>
      <c r="F425" s="21"/>
      <c r="G425" s="23"/>
      <c r="H425" s="15"/>
      <c r="I425" s="15"/>
      <c r="J425" s="15"/>
      <c r="K425" s="15"/>
      <c r="O425" s="15">
        <f>L417*7.25%/12</f>
        <v>14.903643749999985</v>
      </c>
      <c r="P425" s="22">
        <f>P415+O425</f>
        <v>434.1098812499995</v>
      </c>
    </row>
    <row r="426" spans="4:16" ht="12.75">
      <c r="D426" s="24"/>
      <c r="E426" s="24"/>
      <c r="F426" s="24"/>
      <c r="G426" s="23"/>
      <c r="H426" s="15"/>
      <c r="I426" s="15"/>
      <c r="J426" s="15"/>
      <c r="K426" s="15"/>
      <c r="O426" s="15"/>
      <c r="P426" s="27"/>
    </row>
    <row r="427" spans="8:15" ht="12.75">
      <c r="H427" s="15"/>
      <c r="I427" s="15"/>
      <c r="J427" s="15"/>
      <c r="K427" s="15"/>
      <c r="L427" s="15">
        <f>F419-I423+L417</f>
        <v>2284.9999999999977</v>
      </c>
      <c r="M427" s="15"/>
      <c r="N427" s="15"/>
      <c r="O427" s="15"/>
    </row>
    <row r="428" spans="8:15" ht="12.75">
      <c r="H428" s="15"/>
      <c r="I428" s="15"/>
      <c r="J428" s="15"/>
      <c r="K428" s="15"/>
      <c r="L428" s="15"/>
      <c r="M428" s="15"/>
      <c r="N428" s="15"/>
      <c r="O428" s="15"/>
    </row>
    <row r="429" spans="1:15" ht="12.75">
      <c r="A429" s="14">
        <v>2005</v>
      </c>
      <c r="B429" s="14" t="s">
        <v>18</v>
      </c>
      <c r="C429" s="14" t="s">
        <v>9</v>
      </c>
      <c r="D429" s="14" t="s">
        <v>12</v>
      </c>
      <c r="E429" s="21">
        <v>1562</v>
      </c>
      <c r="F429" s="22">
        <f>$E$7/12</f>
        <v>682.4166666666666</v>
      </c>
      <c r="H429" s="15"/>
      <c r="I429" s="15"/>
      <c r="J429" s="15"/>
      <c r="K429" s="15"/>
      <c r="O429" s="15"/>
    </row>
    <row r="430" spans="4:15" ht="12.75">
      <c r="D430" s="24" t="s">
        <v>13</v>
      </c>
      <c r="E430" s="24">
        <v>1563</v>
      </c>
      <c r="F430" s="24"/>
      <c r="G430" s="22">
        <f>F429</f>
        <v>682.4166666666666</v>
      </c>
      <c r="H430" s="15"/>
      <c r="I430" s="15"/>
      <c r="J430" s="15"/>
      <c r="K430" s="15"/>
      <c r="O430" s="15"/>
    </row>
    <row r="431" spans="4:15" ht="12.75">
      <c r="D431" s="24"/>
      <c r="E431" s="24"/>
      <c r="F431" s="24"/>
      <c r="G431" s="25"/>
      <c r="H431" s="15"/>
      <c r="I431" s="15"/>
      <c r="J431" s="15"/>
      <c r="K431" s="15"/>
      <c r="O431" s="15"/>
    </row>
    <row r="432" spans="3:15" ht="12.75">
      <c r="C432" s="14" t="s">
        <v>10</v>
      </c>
      <c r="D432" s="14" t="s">
        <v>12</v>
      </c>
      <c r="E432" s="21">
        <v>1563</v>
      </c>
      <c r="F432" s="21"/>
      <c r="G432" s="23"/>
      <c r="H432" s="15">
        <f>2592.68/3</f>
        <v>864.2266666666666</v>
      </c>
      <c r="I432" s="22"/>
      <c r="J432" s="22"/>
      <c r="K432" s="22"/>
      <c r="O432" s="15"/>
    </row>
    <row r="433" spans="4:15" ht="12.75">
      <c r="D433" s="24" t="s">
        <v>13</v>
      </c>
      <c r="E433" s="14">
        <v>1562</v>
      </c>
      <c r="G433" s="23"/>
      <c r="H433" s="15"/>
      <c r="I433" s="27">
        <f>H432</f>
        <v>864.2266666666666</v>
      </c>
      <c r="J433" s="27"/>
      <c r="K433" s="27"/>
      <c r="O433" s="15"/>
    </row>
    <row r="434" spans="4:15" ht="12.75">
      <c r="D434" s="24"/>
      <c r="G434" s="23"/>
      <c r="H434" s="15"/>
      <c r="I434" s="27"/>
      <c r="J434" s="27"/>
      <c r="K434" s="27"/>
      <c r="O434" s="15"/>
    </row>
    <row r="435" spans="3:16" ht="12.75">
      <c r="C435" s="14" t="s">
        <v>11</v>
      </c>
      <c r="D435" s="21" t="s">
        <v>33</v>
      </c>
      <c r="E435" s="21"/>
      <c r="F435" s="21"/>
      <c r="G435" s="23"/>
      <c r="H435" s="15"/>
      <c r="I435" s="15"/>
      <c r="J435" s="15"/>
      <c r="K435" s="15"/>
      <c r="O435" s="15">
        <f>L427*7.25%/12</f>
        <v>13.805208333333319</v>
      </c>
      <c r="P435" s="22">
        <f>P425+O435</f>
        <v>447.9150895833328</v>
      </c>
    </row>
    <row r="436" spans="4:16" ht="12.75">
      <c r="D436" s="24"/>
      <c r="E436" s="24"/>
      <c r="F436" s="24"/>
      <c r="G436" s="23"/>
      <c r="H436" s="15"/>
      <c r="I436" s="15"/>
      <c r="J436" s="15"/>
      <c r="K436" s="15"/>
      <c r="O436" s="15"/>
      <c r="P436" s="27"/>
    </row>
    <row r="437" spans="8:15" ht="12.75">
      <c r="H437" s="15"/>
      <c r="I437" s="15"/>
      <c r="J437" s="15"/>
      <c r="K437" s="15"/>
      <c r="L437" s="15">
        <f>F429-I433+L427</f>
        <v>2103.189999999998</v>
      </c>
      <c r="M437" s="15"/>
      <c r="N437" s="15"/>
      <c r="O437" s="15"/>
    </row>
    <row r="438" spans="8:15" ht="12.75">
      <c r="H438" s="15"/>
      <c r="I438" s="15"/>
      <c r="J438" s="15"/>
      <c r="K438" s="15"/>
      <c r="L438" s="15"/>
      <c r="M438" s="15"/>
      <c r="N438" s="15"/>
      <c r="O438" s="15"/>
    </row>
    <row r="439" spans="1:15" ht="12.75">
      <c r="A439" s="14">
        <v>2005</v>
      </c>
      <c r="B439" s="14" t="s">
        <v>19</v>
      </c>
      <c r="C439" s="14" t="s">
        <v>9</v>
      </c>
      <c r="D439" s="14" t="s">
        <v>12</v>
      </c>
      <c r="E439" s="21">
        <v>1562</v>
      </c>
      <c r="F439" s="22">
        <f>$E$7/12</f>
        <v>682.4166666666666</v>
      </c>
      <c r="H439" s="15"/>
      <c r="I439" s="15"/>
      <c r="J439" s="15"/>
      <c r="K439" s="15"/>
      <c r="O439" s="15"/>
    </row>
    <row r="440" spans="4:15" ht="12.75">
      <c r="D440" s="24" t="s">
        <v>13</v>
      </c>
      <c r="E440" s="24">
        <v>1563</v>
      </c>
      <c r="F440" s="24"/>
      <c r="G440" s="22">
        <f>F439</f>
        <v>682.4166666666666</v>
      </c>
      <c r="H440" s="15"/>
      <c r="I440" s="15"/>
      <c r="J440" s="15"/>
      <c r="K440" s="15"/>
      <c r="O440" s="15"/>
    </row>
    <row r="441" spans="4:15" ht="12.75">
      <c r="D441" s="24"/>
      <c r="E441" s="24"/>
      <c r="F441" s="24"/>
      <c r="G441" s="25"/>
      <c r="H441" s="15"/>
      <c r="I441" s="15"/>
      <c r="J441" s="15"/>
      <c r="K441" s="15"/>
      <c r="O441" s="15"/>
    </row>
    <row r="442" spans="3:15" ht="12.75">
      <c r="C442" s="14" t="s">
        <v>10</v>
      </c>
      <c r="D442" s="14" t="s">
        <v>12</v>
      </c>
      <c r="E442" s="21">
        <v>1563</v>
      </c>
      <c r="F442" s="21"/>
      <c r="G442" s="23"/>
      <c r="H442" s="15">
        <f>2592.68/3</f>
        <v>864.2266666666666</v>
      </c>
      <c r="I442" s="22"/>
      <c r="J442" s="22"/>
      <c r="K442" s="22"/>
      <c r="O442" s="15"/>
    </row>
    <row r="443" spans="4:15" ht="12.75">
      <c r="D443" s="24" t="s">
        <v>13</v>
      </c>
      <c r="E443" s="14">
        <v>1562</v>
      </c>
      <c r="G443" s="23"/>
      <c r="H443" s="15"/>
      <c r="I443" s="27">
        <f>H442</f>
        <v>864.2266666666666</v>
      </c>
      <c r="J443" s="27"/>
      <c r="K443" s="27"/>
      <c r="O443" s="15"/>
    </row>
    <row r="444" spans="4:15" ht="12.75">
      <c r="D444" s="24"/>
      <c r="G444" s="23"/>
      <c r="H444" s="15"/>
      <c r="I444" s="27"/>
      <c r="J444" s="27"/>
      <c r="K444" s="27"/>
      <c r="O444" s="15"/>
    </row>
    <row r="445" spans="3:16" ht="12.75">
      <c r="C445" s="14" t="s">
        <v>11</v>
      </c>
      <c r="D445" s="21" t="s">
        <v>33</v>
      </c>
      <c r="E445" s="21"/>
      <c r="F445" s="21"/>
      <c r="G445" s="23"/>
      <c r="H445" s="15"/>
      <c r="I445" s="15"/>
      <c r="J445" s="15"/>
      <c r="K445" s="15"/>
      <c r="O445" s="15">
        <f>L437*7.25%/12</f>
        <v>12.706772916666653</v>
      </c>
      <c r="P445" s="22">
        <f>P435+O445</f>
        <v>460.62186249999945</v>
      </c>
    </row>
    <row r="446" spans="4:16" ht="12.75">
      <c r="D446" s="24"/>
      <c r="E446" s="24"/>
      <c r="F446" s="24"/>
      <c r="G446" s="23"/>
      <c r="H446" s="15"/>
      <c r="I446" s="15"/>
      <c r="J446" s="15"/>
      <c r="K446" s="15"/>
      <c r="O446" s="15"/>
      <c r="P446" s="27"/>
    </row>
    <row r="447" spans="8:15" ht="12.75">
      <c r="H447" s="15"/>
      <c r="I447" s="15"/>
      <c r="J447" s="15"/>
      <c r="K447" s="15"/>
      <c r="L447" s="15">
        <f>F439-I443+L437</f>
        <v>1921.3799999999978</v>
      </c>
      <c r="M447" s="15"/>
      <c r="N447" s="15"/>
      <c r="O447" s="15"/>
    </row>
    <row r="448" spans="8:15" ht="12.75">
      <c r="H448" s="15"/>
      <c r="I448" s="15"/>
      <c r="J448" s="15"/>
      <c r="K448" s="15"/>
      <c r="L448" s="15"/>
      <c r="M448" s="15"/>
      <c r="N448" s="15"/>
      <c r="O448" s="15"/>
    </row>
    <row r="449" spans="1:15" ht="12.75">
      <c r="A449" s="14">
        <v>2005</v>
      </c>
      <c r="B449" s="14" t="s">
        <v>20</v>
      </c>
      <c r="C449" s="14" t="s">
        <v>9</v>
      </c>
      <c r="D449" s="14" t="s">
        <v>12</v>
      </c>
      <c r="E449" s="21">
        <v>1562</v>
      </c>
      <c r="F449" s="22">
        <f>($E$12/13)</f>
        <v>675.4615384615385</v>
      </c>
      <c r="H449" s="15"/>
      <c r="I449" s="15"/>
      <c r="J449" s="15"/>
      <c r="K449" s="15"/>
      <c r="O449" s="15"/>
    </row>
    <row r="450" spans="4:15" ht="12.75">
      <c r="D450" s="24" t="s">
        <v>13</v>
      </c>
      <c r="E450" s="24">
        <v>1563</v>
      </c>
      <c r="F450" s="24"/>
      <c r="G450" s="22">
        <f>F449</f>
        <v>675.4615384615385</v>
      </c>
      <c r="H450" s="15"/>
      <c r="I450" s="15"/>
      <c r="J450" s="15"/>
      <c r="K450" s="15"/>
      <c r="O450" s="15"/>
    </row>
    <row r="451" spans="4:15" ht="12.75">
      <c r="D451" s="24"/>
      <c r="E451" s="24"/>
      <c r="F451" s="24"/>
      <c r="G451" s="25"/>
      <c r="H451" s="15"/>
      <c r="I451" s="15"/>
      <c r="J451" s="15"/>
      <c r="K451" s="15"/>
      <c r="O451" s="15"/>
    </row>
    <row r="452" spans="3:15" ht="12.75">
      <c r="C452" s="14" t="s">
        <v>10</v>
      </c>
      <c r="D452" s="14" t="s">
        <v>12</v>
      </c>
      <c r="E452" s="21">
        <v>1563</v>
      </c>
      <c r="F452" s="21"/>
      <c r="G452" s="23"/>
      <c r="H452" s="15">
        <f>5646.73/9</f>
        <v>627.4144444444444</v>
      </c>
      <c r="I452" s="22"/>
      <c r="J452" s="22"/>
      <c r="K452" s="22"/>
      <c r="O452" s="15"/>
    </row>
    <row r="453" spans="4:15" ht="12.75">
      <c r="D453" s="24" t="s">
        <v>13</v>
      </c>
      <c r="E453" s="14">
        <v>1562</v>
      </c>
      <c r="G453" s="23"/>
      <c r="H453" s="15"/>
      <c r="I453" s="27">
        <f>H452</f>
        <v>627.4144444444444</v>
      </c>
      <c r="J453" s="27"/>
      <c r="K453" s="27"/>
      <c r="O453" s="15"/>
    </row>
    <row r="454" spans="4:15" ht="12.75">
      <c r="D454" s="24"/>
      <c r="G454" s="23"/>
      <c r="H454" s="15"/>
      <c r="I454" s="27"/>
      <c r="J454" s="27"/>
      <c r="K454" s="27"/>
      <c r="O454" s="15"/>
    </row>
    <row r="455" spans="3:16" ht="12.75">
      <c r="C455" s="14" t="s">
        <v>11</v>
      </c>
      <c r="D455" s="21" t="s">
        <v>33</v>
      </c>
      <c r="E455" s="21"/>
      <c r="F455" s="21"/>
      <c r="G455" s="23"/>
      <c r="H455" s="15"/>
      <c r="I455" s="15"/>
      <c r="J455" s="15"/>
      <c r="K455" s="15"/>
      <c r="O455" s="15">
        <f>L447*7.25%/12</f>
        <v>11.608337499999985</v>
      </c>
      <c r="P455" s="22">
        <f>P445+O455</f>
        <v>472.23019999999946</v>
      </c>
    </row>
    <row r="456" spans="4:16" ht="12.75">
      <c r="D456" s="24"/>
      <c r="E456" s="24"/>
      <c r="F456" s="24"/>
      <c r="G456" s="23"/>
      <c r="H456" s="15"/>
      <c r="I456" s="15"/>
      <c r="J456" s="15"/>
      <c r="K456" s="15"/>
      <c r="O456" s="15"/>
      <c r="P456" s="27"/>
    </row>
    <row r="457" spans="8:15" ht="12.75">
      <c r="H457" s="15"/>
      <c r="I457" s="15"/>
      <c r="J457" s="15"/>
      <c r="K457" s="15"/>
      <c r="L457" s="15">
        <f>F449-I453+L447</f>
        <v>1969.4270940170918</v>
      </c>
      <c r="M457" s="15"/>
      <c r="N457" s="15"/>
      <c r="O457" s="15"/>
    </row>
    <row r="458" spans="8:15" ht="12.75">
      <c r="H458" s="15"/>
      <c r="I458" s="15"/>
      <c r="J458" s="15"/>
      <c r="K458" s="15"/>
      <c r="L458" s="15"/>
      <c r="M458" s="15"/>
      <c r="N458" s="15"/>
      <c r="O458" s="15"/>
    </row>
    <row r="459" spans="1:15" ht="12.75">
      <c r="A459" s="14">
        <v>2005</v>
      </c>
      <c r="B459" s="14" t="s">
        <v>21</v>
      </c>
      <c r="C459" s="14" t="s">
        <v>9</v>
      </c>
      <c r="D459" s="14" t="s">
        <v>12</v>
      </c>
      <c r="E459" s="21">
        <v>1562</v>
      </c>
      <c r="F459" s="22">
        <f>($E$12/13)</f>
        <v>675.4615384615385</v>
      </c>
      <c r="H459" s="15"/>
      <c r="I459" s="15"/>
      <c r="J459" s="15"/>
      <c r="K459" s="15"/>
      <c r="O459" s="15"/>
    </row>
    <row r="460" spans="4:15" ht="12.75">
      <c r="D460" s="24" t="s">
        <v>13</v>
      </c>
      <c r="E460" s="24">
        <v>1563</v>
      </c>
      <c r="F460" s="24"/>
      <c r="G460" s="22">
        <f>F459</f>
        <v>675.4615384615385</v>
      </c>
      <c r="H460" s="15"/>
      <c r="I460" s="15"/>
      <c r="J460" s="15"/>
      <c r="K460" s="15"/>
      <c r="O460" s="15"/>
    </row>
    <row r="461" spans="4:15" ht="12.75">
      <c r="D461" s="24"/>
      <c r="E461" s="24"/>
      <c r="F461" s="24"/>
      <c r="G461" s="25"/>
      <c r="H461" s="15"/>
      <c r="I461" s="15"/>
      <c r="J461" s="15"/>
      <c r="K461" s="15"/>
      <c r="O461" s="15"/>
    </row>
    <row r="462" spans="3:15" ht="12.75">
      <c r="C462" s="14" t="s">
        <v>10</v>
      </c>
      <c r="D462" s="14" t="s">
        <v>12</v>
      </c>
      <c r="E462" s="21">
        <v>1563</v>
      </c>
      <c r="F462" s="21"/>
      <c r="G462" s="23"/>
      <c r="H462" s="15">
        <f>5646.73/9</f>
        <v>627.4144444444444</v>
      </c>
      <c r="I462" s="22"/>
      <c r="J462" s="22"/>
      <c r="K462" s="22"/>
      <c r="O462" s="15"/>
    </row>
    <row r="463" spans="4:15" ht="12.75">
      <c r="D463" s="24" t="s">
        <v>13</v>
      </c>
      <c r="E463" s="14">
        <v>1562</v>
      </c>
      <c r="G463" s="23"/>
      <c r="H463" s="15"/>
      <c r="I463" s="27">
        <f>H462</f>
        <v>627.4144444444444</v>
      </c>
      <c r="J463" s="27"/>
      <c r="K463" s="27"/>
      <c r="O463" s="15"/>
    </row>
    <row r="464" spans="4:15" ht="12.75">
      <c r="D464" s="24"/>
      <c r="G464" s="23"/>
      <c r="H464" s="15"/>
      <c r="I464" s="27"/>
      <c r="J464" s="27"/>
      <c r="K464" s="27"/>
      <c r="O464" s="15"/>
    </row>
    <row r="465" spans="3:16" ht="12.75">
      <c r="C465" s="14" t="s">
        <v>11</v>
      </c>
      <c r="D465" s="21" t="s">
        <v>33</v>
      </c>
      <c r="E465" s="21"/>
      <c r="F465" s="21"/>
      <c r="G465" s="23"/>
      <c r="H465" s="15"/>
      <c r="I465" s="15"/>
      <c r="J465" s="15"/>
      <c r="K465" s="15"/>
      <c r="O465" s="15">
        <f>L457*7.25%/12</f>
        <v>11.89862202635326</v>
      </c>
      <c r="P465" s="22">
        <f>P455+O465</f>
        <v>484.12882202635274</v>
      </c>
    </row>
    <row r="466" spans="4:16" ht="12.75">
      <c r="D466" s="24"/>
      <c r="E466" s="24"/>
      <c r="F466" s="24"/>
      <c r="G466" s="23"/>
      <c r="H466" s="15"/>
      <c r="I466" s="15"/>
      <c r="J466" s="15"/>
      <c r="K466" s="15"/>
      <c r="O466" s="15"/>
      <c r="P466" s="27"/>
    </row>
    <row r="467" spans="8:15" ht="12.75">
      <c r="H467" s="15"/>
      <c r="I467" s="15"/>
      <c r="J467" s="15"/>
      <c r="K467" s="15"/>
      <c r="L467" s="15">
        <f>F459-I463+L457</f>
        <v>2017.4741880341858</v>
      </c>
      <c r="M467" s="15"/>
      <c r="N467" s="15"/>
      <c r="O467" s="15"/>
    </row>
    <row r="468" spans="8:15" ht="12.75">
      <c r="H468" s="15"/>
      <c r="I468" s="15"/>
      <c r="J468" s="15"/>
      <c r="K468" s="15"/>
      <c r="L468" s="15"/>
      <c r="M468" s="15"/>
      <c r="N468" s="15"/>
      <c r="O468" s="15"/>
    </row>
    <row r="469" spans="1:15" ht="12.75">
      <c r="A469" s="14">
        <v>2005</v>
      </c>
      <c r="B469" s="14" t="s">
        <v>22</v>
      </c>
      <c r="C469" s="14" t="s">
        <v>9</v>
      </c>
      <c r="D469" s="14" t="s">
        <v>12</v>
      </c>
      <c r="E469" s="21">
        <v>1562</v>
      </c>
      <c r="F469" s="22">
        <f>($E$12/13)</f>
        <v>675.4615384615385</v>
      </c>
      <c r="H469" s="15"/>
      <c r="I469" s="15"/>
      <c r="J469" s="15"/>
      <c r="K469" s="15"/>
      <c r="O469" s="15"/>
    </row>
    <row r="470" spans="4:15" ht="12.75">
      <c r="D470" s="24" t="s">
        <v>13</v>
      </c>
      <c r="E470" s="24">
        <v>1563</v>
      </c>
      <c r="F470" s="24"/>
      <c r="G470" s="22">
        <f>F469</f>
        <v>675.4615384615385</v>
      </c>
      <c r="H470" s="15"/>
      <c r="I470" s="15"/>
      <c r="J470" s="15"/>
      <c r="K470" s="15"/>
      <c r="O470" s="15"/>
    </row>
    <row r="471" spans="4:15" ht="12.75">
      <c r="D471" s="24"/>
      <c r="E471" s="24"/>
      <c r="F471" s="24"/>
      <c r="G471" s="25"/>
      <c r="H471" s="15"/>
      <c r="I471" s="15"/>
      <c r="J471" s="15"/>
      <c r="K471" s="15"/>
      <c r="O471" s="15"/>
    </row>
    <row r="472" spans="3:15" ht="12.75">
      <c r="C472" s="14" t="s">
        <v>10</v>
      </c>
      <c r="D472" s="14" t="s">
        <v>12</v>
      </c>
      <c r="E472" s="21">
        <v>1563</v>
      </c>
      <c r="F472" s="21"/>
      <c r="G472" s="23"/>
      <c r="H472" s="15">
        <f>5646.73/9</f>
        <v>627.4144444444444</v>
      </c>
      <c r="I472" s="22"/>
      <c r="J472" s="22"/>
      <c r="K472" s="22"/>
      <c r="O472" s="15"/>
    </row>
    <row r="473" spans="4:15" ht="12.75">
      <c r="D473" s="24" t="s">
        <v>13</v>
      </c>
      <c r="E473" s="14">
        <v>1562</v>
      </c>
      <c r="G473" s="23"/>
      <c r="H473" s="15"/>
      <c r="I473" s="27">
        <f>H472</f>
        <v>627.4144444444444</v>
      </c>
      <c r="J473" s="27"/>
      <c r="K473" s="27"/>
      <c r="O473" s="15"/>
    </row>
    <row r="474" spans="4:15" ht="12.75">
      <c r="D474" s="24"/>
      <c r="G474" s="23"/>
      <c r="H474" s="15"/>
      <c r="I474" s="27"/>
      <c r="J474" s="27"/>
      <c r="K474" s="27"/>
      <c r="O474" s="15"/>
    </row>
    <row r="475" spans="3:16" ht="12.75">
      <c r="C475" s="14" t="s">
        <v>11</v>
      </c>
      <c r="D475" s="21" t="s">
        <v>33</v>
      </c>
      <c r="E475" s="21"/>
      <c r="F475" s="21"/>
      <c r="G475" s="23"/>
      <c r="H475" s="15"/>
      <c r="I475" s="15"/>
      <c r="J475" s="15"/>
      <c r="K475" s="15"/>
      <c r="O475" s="15">
        <f>L467*7.25%/12</f>
        <v>12.18890655270654</v>
      </c>
      <c r="P475" s="22">
        <f>P465+O475</f>
        <v>496.3177285790593</v>
      </c>
    </row>
    <row r="476" spans="4:16" ht="12.75">
      <c r="D476" s="21"/>
      <c r="E476" s="21"/>
      <c r="F476" s="21"/>
      <c r="G476" s="23"/>
      <c r="H476" s="15"/>
      <c r="I476" s="15"/>
      <c r="J476" s="15"/>
      <c r="K476" s="15"/>
      <c r="O476" s="15"/>
      <c r="P476" s="22"/>
    </row>
    <row r="477" spans="3:16" ht="12.75">
      <c r="C477" s="29" t="s">
        <v>26</v>
      </c>
      <c r="D477" s="21" t="s">
        <v>12</v>
      </c>
      <c r="E477" s="21">
        <v>1562</v>
      </c>
      <c r="F477" s="24"/>
      <c r="G477" s="23"/>
      <c r="H477" s="15"/>
      <c r="I477" s="15"/>
      <c r="J477" s="15">
        <v>602</v>
      </c>
      <c r="L477" s="15"/>
      <c r="O477" s="15"/>
      <c r="P477" s="22"/>
    </row>
    <row r="478" spans="4:16" ht="12.75">
      <c r="D478" s="24" t="s">
        <v>13</v>
      </c>
      <c r="E478" s="24">
        <v>1563</v>
      </c>
      <c r="F478" s="24"/>
      <c r="G478" s="23"/>
      <c r="H478" s="15"/>
      <c r="I478" s="15"/>
      <c r="J478" s="15"/>
      <c r="K478" s="15">
        <f>J477</f>
        <v>602</v>
      </c>
      <c r="L478" s="15"/>
      <c r="O478" s="15"/>
      <c r="P478" s="22"/>
    </row>
    <row r="479" spans="3:16" ht="12.75">
      <c r="C479" s="14" t="s">
        <v>71</v>
      </c>
      <c r="D479" s="21" t="s">
        <v>12</v>
      </c>
      <c r="E479" s="21">
        <v>1563</v>
      </c>
      <c r="F479" s="24"/>
      <c r="G479" s="23"/>
      <c r="H479" s="15"/>
      <c r="I479" s="15"/>
      <c r="J479" s="15">
        <v>210</v>
      </c>
      <c r="L479" s="15"/>
      <c r="O479" s="15"/>
      <c r="P479" s="22"/>
    </row>
    <row r="480" spans="4:16" ht="12.75">
      <c r="D480" s="24" t="s">
        <v>13</v>
      </c>
      <c r="E480" s="24">
        <v>1562</v>
      </c>
      <c r="F480" s="24"/>
      <c r="G480" s="23"/>
      <c r="H480" s="15"/>
      <c r="I480" s="15"/>
      <c r="J480" s="15"/>
      <c r="K480" s="15">
        <f>J479</f>
        <v>210</v>
      </c>
      <c r="L480" s="15"/>
      <c r="O480" s="15"/>
      <c r="P480" s="22"/>
    </row>
    <row r="481" spans="4:16" ht="12.75">
      <c r="D481" s="21"/>
      <c r="E481" s="21"/>
      <c r="F481" s="21"/>
      <c r="G481" s="23"/>
      <c r="H481" s="15"/>
      <c r="I481" s="15"/>
      <c r="J481" s="15"/>
      <c r="K481" s="15"/>
      <c r="L481" s="15">
        <f>F469-I473+J477-K480+L467</f>
        <v>2457.5212820512797</v>
      </c>
      <c r="O481" s="15"/>
      <c r="P481" s="22"/>
    </row>
    <row r="482" spans="4:16" ht="12.75">
      <c r="D482" s="21"/>
      <c r="E482" s="21"/>
      <c r="F482" s="21"/>
      <c r="G482" s="23"/>
      <c r="H482" s="15"/>
      <c r="I482" s="15"/>
      <c r="J482" s="15"/>
      <c r="K482" s="15"/>
      <c r="L482" s="15"/>
      <c r="O482" s="15"/>
      <c r="P482" s="22"/>
    </row>
    <row r="483" spans="4:16" ht="12.75">
      <c r="D483" s="21"/>
      <c r="E483" s="21"/>
      <c r="F483" s="21"/>
      <c r="G483" s="23"/>
      <c r="H483" s="15"/>
      <c r="I483" s="15"/>
      <c r="J483" s="15"/>
      <c r="K483" s="15"/>
      <c r="L483" s="15"/>
      <c r="O483" s="15"/>
      <c r="P483" s="22"/>
    </row>
    <row r="484" spans="4:16" ht="12.75">
      <c r="D484" s="21"/>
      <c r="E484" s="21"/>
      <c r="F484" s="21"/>
      <c r="G484" s="23"/>
      <c r="H484" s="15"/>
      <c r="I484" s="15"/>
      <c r="J484" s="15"/>
      <c r="K484" s="15"/>
      <c r="O484" s="15"/>
      <c r="P484" s="22"/>
    </row>
    <row r="485" spans="1:15" ht="12.75">
      <c r="A485" s="14">
        <v>2005</v>
      </c>
      <c r="B485" s="14" t="s">
        <v>23</v>
      </c>
      <c r="C485" s="14" t="s">
        <v>9</v>
      </c>
      <c r="D485" s="14" t="s">
        <v>12</v>
      </c>
      <c r="E485" s="21">
        <v>1562</v>
      </c>
      <c r="F485" s="22">
        <f>($E$12/13)</f>
        <v>675.4615384615385</v>
      </c>
      <c r="H485" s="15"/>
      <c r="I485" s="15"/>
      <c r="J485" s="15"/>
      <c r="K485" s="15"/>
      <c r="O485" s="15"/>
    </row>
    <row r="486" spans="4:15" ht="12.75">
      <c r="D486" s="24" t="s">
        <v>13</v>
      </c>
      <c r="E486" s="24">
        <v>1563</v>
      </c>
      <c r="F486" s="24"/>
      <c r="G486" s="22">
        <f>F485</f>
        <v>675.4615384615385</v>
      </c>
      <c r="H486" s="15"/>
      <c r="I486" s="15"/>
      <c r="J486" s="15"/>
      <c r="K486" s="15"/>
      <c r="O486" s="15"/>
    </row>
    <row r="487" spans="4:15" ht="12.75">
      <c r="D487" s="24"/>
      <c r="E487" s="24"/>
      <c r="F487" s="24"/>
      <c r="G487" s="25"/>
      <c r="H487" s="15"/>
      <c r="I487" s="15"/>
      <c r="J487" s="15"/>
      <c r="K487" s="15"/>
      <c r="O487" s="15"/>
    </row>
    <row r="488" spans="3:15" ht="12.75">
      <c r="C488" s="14" t="s">
        <v>10</v>
      </c>
      <c r="D488" s="14" t="s">
        <v>12</v>
      </c>
      <c r="E488" s="21">
        <v>1563</v>
      </c>
      <c r="F488" s="21"/>
      <c r="G488" s="23"/>
      <c r="H488" s="15">
        <f>5646.73/9</f>
        <v>627.4144444444444</v>
      </c>
      <c r="I488" s="22"/>
      <c r="J488" s="22"/>
      <c r="K488" s="22"/>
      <c r="O488" s="15"/>
    </row>
    <row r="489" spans="4:15" ht="12.75">
      <c r="D489" s="24" t="s">
        <v>13</v>
      </c>
      <c r="E489" s="14">
        <v>1562</v>
      </c>
      <c r="G489" s="23"/>
      <c r="H489" s="15"/>
      <c r="I489" s="27">
        <f>H488</f>
        <v>627.4144444444444</v>
      </c>
      <c r="J489" s="27"/>
      <c r="K489" s="27"/>
      <c r="O489" s="15"/>
    </row>
    <row r="490" spans="4:15" ht="12.75">
      <c r="D490" s="24"/>
      <c r="G490" s="23"/>
      <c r="H490" s="15"/>
      <c r="I490" s="27"/>
      <c r="J490" s="27"/>
      <c r="K490" s="27"/>
      <c r="O490" s="15"/>
    </row>
    <row r="491" spans="3:16" ht="12.75">
      <c r="C491" s="14" t="s">
        <v>11</v>
      </c>
      <c r="D491" s="21" t="s">
        <v>33</v>
      </c>
      <c r="E491" s="21"/>
      <c r="F491" s="21"/>
      <c r="G491" s="23"/>
      <c r="H491" s="15"/>
      <c r="I491" s="15"/>
      <c r="J491" s="15"/>
      <c r="K491" s="15"/>
      <c r="O491" s="15">
        <f>L481*7.25%/12</f>
        <v>14.847524412393147</v>
      </c>
      <c r="P491" s="22">
        <f>P475+O491</f>
        <v>511.16525299145246</v>
      </c>
    </row>
    <row r="492" spans="4:16" ht="12.75">
      <c r="D492" s="21"/>
      <c r="E492" s="21"/>
      <c r="F492" s="21"/>
      <c r="G492" s="23"/>
      <c r="H492" s="15"/>
      <c r="I492" s="15"/>
      <c r="J492" s="15"/>
      <c r="K492" s="15"/>
      <c r="O492" s="15"/>
      <c r="P492" s="22"/>
    </row>
    <row r="493" spans="4:16" ht="12.75">
      <c r="D493" s="21"/>
      <c r="E493" s="21"/>
      <c r="F493" s="21"/>
      <c r="G493" s="23"/>
      <c r="H493" s="15"/>
      <c r="I493" s="15"/>
      <c r="J493" s="15"/>
      <c r="K493" s="15"/>
      <c r="L493" s="15">
        <f>F485-I489+L481</f>
        <v>2505.5683760683737</v>
      </c>
      <c r="O493" s="15"/>
      <c r="P493" s="22"/>
    </row>
    <row r="494" spans="4:16" ht="12.75">
      <c r="D494" s="21"/>
      <c r="E494" s="21"/>
      <c r="F494" s="21"/>
      <c r="G494" s="23"/>
      <c r="H494" s="15"/>
      <c r="I494" s="15"/>
      <c r="J494" s="15"/>
      <c r="K494" s="15"/>
      <c r="O494" s="15"/>
      <c r="P494" s="22"/>
    </row>
    <row r="495" spans="1:15" ht="12.75">
      <c r="A495" s="14">
        <v>2005</v>
      </c>
      <c r="B495" s="14" t="s">
        <v>39</v>
      </c>
      <c r="C495" s="14" t="s">
        <v>9</v>
      </c>
      <c r="D495" s="14" t="s">
        <v>12</v>
      </c>
      <c r="E495" s="21">
        <v>1562</v>
      </c>
      <c r="F495" s="22">
        <f>($E$12/13)</f>
        <v>675.4615384615385</v>
      </c>
      <c r="H495" s="15"/>
      <c r="I495" s="15"/>
      <c r="J495" s="15"/>
      <c r="K495" s="15"/>
      <c r="O495" s="15"/>
    </row>
    <row r="496" spans="4:15" ht="12.75">
      <c r="D496" s="24" t="s">
        <v>13</v>
      </c>
      <c r="E496" s="24">
        <v>1563</v>
      </c>
      <c r="F496" s="24"/>
      <c r="G496" s="22">
        <f>F495</f>
        <v>675.4615384615385</v>
      </c>
      <c r="H496" s="15"/>
      <c r="I496" s="15"/>
      <c r="J496" s="15"/>
      <c r="K496" s="15"/>
      <c r="O496" s="15"/>
    </row>
    <row r="497" spans="4:15" ht="12.75">
      <c r="D497" s="24"/>
      <c r="E497" s="24"/>
      <c r="F497" s="24"/>
      <c r="G497" s="25"/>
      <c r="H497" s="15"/>
      <c r="I497" s="15"/>
      <c r="J497" s="15"/>
      <c r="K497" s="15"/>
      <c r="O497" s="15"/>
    </row>
    <row r="498" spans="3:15" ht="12.75">
      <c r="C498" s="14" t="s">
        <v>10</v>
      </c>
      <c r="D498" s="14" t="s">
        <v>12</v>
      </c>
      <c r="E498" s="21">
        <v>1563</v>
      </c>
      <c r="F498" s="21"/>
      <c r="G498" s="23"/>
      <c r="H498" s="15">
        <f>5646.73/9</f>
        <v>627.4144444444444</v>
      </c>
      <c r="I498" s="22"/>
      <c r="J498" s="22"/>
      <c r="K498" s="22"/>
      <c r="O498" s="15"/>
    </row>
    <row r="499" spans="4:15" ht="12.75">
      <c r="D499" s="24" t="s">
        <v>13</v>
      </c>
      <c r="E499" s="14">
        <v>1562</v>
      </c>
      <c r="G499" s="23"/>
      <c r="H499" s="15"/>
      <c r="I499" s="27">
        <f>H498</f>
        <v>627.4144444444444</v>
      </c>
      <c r="J499" s="27"/>
      <c r="K499" s="27"/>
      <c r="O499" s="15"/>
    </row>
    <row r="500" spans="4:15" ht="12.75">
      <c r="D500" s="24"/>
      <c r="G500" s="23"/>
      <c r="H500" s="15"/>
      <c r="I500" s="27"/>
      <c r="J500" s="27"/>
      <c r="K500" s="27"/>
      <c r="O500" s="15"/>
    </row>
    <row r="501" spans="3:16" ht="12.75">
      <c r="C501" s="14" t="s">
        <v>11</v>
      </c>
      <c r="D501" s="21" t="s">
        <v>33</v>
      </c>
      <c r="E501" s="21"/>
      <c r="F501" s="21"/>
      <c r="G501" s="23"/>
      <c r="H501" s="15"/>
      <c r="I501" s="15"/>
      <c r="J501" s="15"/>
      <c r="K501" s="15"/>
      <c r="O501" s="15">
        <f>L493*7.25%/12</f>
        <v>15.137808938746424</v>
      </c>
      <c r="P501" s="22">
        <f>P491+O501</f>
        <v>526.3030619301989</v>
      </c>
    </row>
    <row r="502" spans="4:16" ht="12.75">
      <c r="D502" s="21"/>
      <c r="E502" s="21"/>
      <c r="F502" s="21"/>
      <c r="G502" s="23"/>
      <c r="H502" s="15"/>
      <c r="I502" s="15"/>
      <c r="J502" s="15"/>
      <c r="K502" s="15"/>
      <c r="O502" s="15"/>
      <c r="P502" s="22"/>
    </row>
    <row r="503" spans="4:16" ht="12.75">
      <c r="D503" s="21"/>
      <c r="E503" s="21"/>
      <c r="F503" s="21"/>
      <c r="G503" s="23"/>
      <c r="H503" s="15"/>
      <c r="I503" s="15"/>
      <c r="J503" s="15"/>
      <c r="K503" s="15"/>
      <c r="L503" s="15">
        <f>F495-I499+L493</f>
        <v>2553.6154700854677</v>
      </c>
      <c r="O503" s="15"/>
      <c r="P503" s="22"/>
    </row>
    <row r="504" spans="4:16" ht="12.75">
      <c r="D504" s="21"/>
      <c r="E504" s="21"/>
      <c r="F504" s="21"/>
      <c r="G504" s="23"/>
      <c r="H504" s="15"/>
      <c r="I504" s="15"/>
      <c r="J504" s="15"/>
      <c r="K504" s="15"/>
      <c r="O504" s="15"/>
      <c r="P504" s="22"/>
    </row>
    <row r="505" spans="1:15" ht="12.75">
      <c r="A505" s="14">
        <v>2005</v>
      </c>
      <c r="B505" s="14" t="s">
        <v>38</v>
      </c>
      <c r="C505" s="14" t="s">
        <v>9</v>
      </c>
      <c r="D505" s="14" t="s">
        <v>12</v>
      </c>
      <c r="E505" s="21">
        <v>1562</v>
      </c>
      <c r="F505" s="22">
        <f>($E$12/13)</f>
        <v>675.4615384615385</v>
      </c>
      <c r="H505" s="15"/>
      <c r="I505" s="15"/>
      <c r="J505" s="15"/>
      <c r="K505" s="15"/>
      <c r="O505" s="15"/>
    </row>
    <row r="506" spans="4:15" ht="12.75">
      <c r="D506" s="24" t="s">
        <v>13</v>
      </c>
      <c r="E506" s="24">
        <v>1563</v>
      </c>
      <c r="F506" s="24"/>
      <c r="G506" s="22">
        <f>F505</f>
        <v>675.4615384615385</v>
      </c>
      <c r="H506" s="15"/>
      <c r="I506" s="15"/>
      <c r="J506" s="15"/>
      <c r="K506" s="15"/>
      <c r="O506" s="15"/>
    </row>
    <row r="507" spans="4:15" ht="12.75">
      <c r="D507" s="24"/>
      <c r="E507" s="24"/>
      <c r="F507" s="24"/>
      <c r="G507" s="25"/>
      <c r="H507" s="15"/>
      <c r="I507" s="15"/>
      <c r="J507" s="15"/>
      <c r="K507" s="15"/>
      <c r="O507" s="15"/>
    </row>
    <row r="508" spans="3:15" ht="12.75">
      <c r="C508" s="14" t="s">
        <v>10</v>
      </c>
      <c r="D508" s="14" t="s">
        <v>12</v>
      </c>
      <c r="E508" s="21">
        <v>1563</v>
      </c>
      <c r="F508" s="21"/>
      <c r="G508" s="23"/>
      <c r="H508" s="15">
        <f>5646.73/9</f>
        <v>627.4144444444444</v>
      </c>
      <c r="I508" s="22"/>
      <c r="J508" s="22"/>
      <c r="K508" s="22"/>
      <c r="O508" s="15"/>
    </row>
    <row r="509" spans="4:15" ht="12.75">
      <c r="D509" s="24" t="s">
        <v>13</v>
      </c>
      <c r="E509" s="14">
        <v>1562</v>
      </c>
      <c r="G509" s="23"/>
      <c r="H509" s="15"/>
      <c r="I509" s="27">
        <f>H508</f>
        <v>627.4144444444444</v>
      </c>
      <c r="J509" s="27"/>
      <c r="K509" s="27"/>
      <c r="O509" s="15"/>
    </row>
    <row r="510" spans="4:15" ht="12.75">
      <c r="D510" s="24"/>
      <c r="G510" s="23"/>
      <c r="H510" s="15"/>
      <c r="I510" s="27"/>
      <c r="J510" s="27"/>
      <c r="K510" s="27"/>
      <c r="O510" s="15"/>
    </row>
    <row r="511" spans="3:16" ht="12.75">
      <c r="C511" s="14" t="s">
        <v>11</v>
      </c>
      <c r="D511" s="21" t="s">
        <v>33</v>
      </c>
      <c r="E511" s="21"/>
      <c r="F511" s="21"/>
      <c r="G511" s="23"/>
      <c r="H511" s="15"/>
      <c r="I511" s="15"/>
      <c r="J511" s="15"/>
      <c r="K511" s="15"/>
      <c r="O511" s="15">
        <f>L503*7.25%/12</f>
        <v>15.4280934650997</v>
      </c>
      <c r="P511" s="22">
        <f>P501+O511</f>
        <v>541.7311553952985</v>
      </c>
    </row>
    <row r="512" spans="4:16" ht="12.75">
      <c r="D512" s="21"/>
      <c r="E512" s="21"/>
      <c r="F512" s="21"/>
      <c r="G512" s="23"/>
      <c r="H512" s="15"/>
      <c r="I512" s="15"/>
      <c r="J512" s="15"/>
      <c r="K512" s="15"/>
      <c r="O512" s="15"/>
      <c r="P512" s="22"/>
    </row>
    <row r="513" spans="4:16" ht="12.75">
      <c r="D513" s="21"/>
      <c r="E513" s="21"/>
      <c r="F513" s="21"/>
      <c r="G513" s="23"/>
      <c r="H513" s="15"/>
      <c r="I513" s="15"/>
      <c r="J513" s="15"/>
      <c r="K513" s="15"/>
      <c r="L513" s="15">
        <f>F505-I509+L503</f>
        <v>2601.6625641025616</v>
      </c>
      <c r="O513" s="15"/>
      <c r="P513" s="22"/>
    </row>
    <row r="514" spans="4:16" ht="12.75">
      <c r="D514" s="21"/>
      <c r="E514" s="21"/>
      <c r="F514" s="21"/>
      <c r="G514" s="23"/>
      <c r="H514" s="15"/>
      <c r="I514" s="15"/>
      <c r="J514" s="15"/>
      <c r="K514" s="15"/>
      <c r="O514" s="15"/>
      <c r="P514" s="22"/>
    </row>
    <row r="515" spans="1:15" ht="12.75">
      <c r="A515" s="14">
        <v>2005</v>
      </c>
      <c r="B515" s="14" t="s">
        <v>37</v>
      </c>
      <c r="C515" s="14" t="s">
        <v>9</v>
      </c>
      <c r="D515" s="14" t="s">
        <v>12</v>
      </c>
      <c r="E515" s="21">
        <v>1562</v>
      </c>
      <c r="F515" s="22">
        <f>($E$12/13)</f>
        <v>675.4615384615385</v>
      </c>
      <c r="H515" s="15"/>
      <c r="I515" s="15"/>
      <c r="J515" s="15"/>
      <c r="K515" s="15"/>
      <c r="O515" s="15"/>
    </row>
    <row r="516" spans="4:15" ht="12.75">
      <c r="D516" s="24" t="s">
        <v>13</v>
      </c>
      <c r="E516" s="24">
        <v>1563</v>
      </c>
      <c r="F516" s="24"/>
      <c r="G516" s="22">
        <f>F515</f>
        <v>675.4615384615385</v>
      </c>
      <c r="H516" s="15"/>
      <c r="I516" s="15"/>
      <c r="J516" s="15"/>
      <c r="K516" s="15"/>
      <c r="O516" s="15"/>
    </row>
    <row r="517" spans="4:15" ht="12.75">
      <c r="D517" s="24"/>
      <c r="E517" s="24"/>
      <c r="F517" s="24"/>
      <c r="G517" s="25"/>
      <c r="H517" s="15"/>
      <c r="I517" s="15"/>
      <c r="J517" s="15"/>
      <c r="K517" s="15"/>
      <c r="O517" s="15"/>
    </row>
    <row r="518" spans="3:15" ht="12.75">
      <c r="C518" s="14" t="s">
        <v>10</v>
      </c>
      <c r="D518" s="14" t="s">
        <v>12</v>
      </c>
      <c r="E518" s="21">
        <v>1563</v>
      </c>
      <c r="F518" s="21"/>
      <c r="G518" s="23"/>
      <c r="H518" s="15">
        <f>5646.73/9</f>
        <v>627.4144444444444</v>
      </c>
      <c r="I518" s="22"/>
      <c r="J518" s="22"/>
      <c r="K518" s="22"/>
      <c r="O518" s="15"/>
    </row>
    <row r="519" spans="4:15" ht="12.75">
      <c r="D519" s="24" t="s">
        <v>13</v>
      </c>
      <c r="E519" s="14">
        <v>1562</v>
      </c>
      <c r="G519" s="23"/>
      <c r="H519" s="15"/>
      <c r="I519" s="27">
        <f>H518</f>
        <v>627.4144444444444</v>
      </c>
      <c r="J519" s="27"/>
      <c r="K519" s="27"/>
      <c r="O519" s="15"/>
    </row>
    <row r="520" spans="4:15" ht="12.75">
      <c r="D520" s="24"/>
      <c r="G520" s="23"/>
      <c r="H520" s="15"/>
      <c r="I520" s="27"/>
      <c r="J520" s="27"/>
      <c r="K520" s="27"/>
      <c r="O520" s="15"/>
    </row>
    <row r="521" spans="3:16" ht="12.75">
      <c r="C521" s="14" t="s">
        <v>11</v>
      </c>
      <c r="D521" s="21" t="s">
        <v>33</v>
      </c>
      <c r="E521" s="21"/>
      <c r="F521" s="21"/>
      <c r="G521" s="23"/>
      <c r="H521" s="15"/>
      <c r="I521" s="15"/>
      <c r="J521" s="15"/>
      <c r="K521" s="15"/>
      <c r="O521" s="15">
        <f>L513*7.25%/12</f>
        <v>15.718377991452975</v>
      </c>
      <c r="P521" s="22">
        <f>P511+O521</f>
        <v>557.4495333867515</v>
      </c>
    </row>
    <row r="522" spans="4:16" ht="12.75">
      <c r="D522" s="21"/>
      <c r="E522" s="21"/>
      <c r="F522" s="21"/>
      <c r="G522" s="23"/>
      <c r="H522" s="15"/>
      <c r="I522" s="15"/>
      <c r="J522" s="15"/>
      <c r="K522" s="15"/>
      <c r="O522" s="15"/>
      <c r="P522" s="22"/>
    </row>
    <row r="523" spans="4:16" ht="12.75">
      <c r="D523" s="21"/>
      <c r="E523" s="21"/>
      <c r="F523" s="21"/>
      <c r="G523" s="23"/>
      <c r="H523" s="15"/>
      <c r="I523" s="15"/>
      <c r="J523" s="15"/>
      <c r="K523" s="15"/>
      <c r="L523" s="15">
        <f>F515-I519+L513</f>
        <v>2649.7096581196556</v>
      </c>
      <c r="O523" s="15"/>
      <c r="P523" s="22"/>
    </row>
    <row r="524" spans="4:16" ht="12.75">
      <c r="D524" s="21"/>
      <c r="E524" s="21"/>
      <c r="F524" s="21"/>
      <c r="G524" s="23"/>
      <c r="H524" s="15"/>
      <c r="I524" s="15"/>
      <c r="J524" s="15"/>
      <c r="K524" s="15"/>
      <c r="O524" s="15"/>
      <c r="P524" s="22"/>
    </row>
    <row r="525" spans="1:15" ht="12.75">
      <c r="A525" s="14">
        <v>2005</v>
      </c>
      <c r="B525" s="14" t="s">
        <v>36</v>
      </c>
      <c r="C525" s="14" t="s">
        <v>9</v>
      </c>
      <c r="D525" s="14" t="s">
        <v>12</v>
      </c>
      <c r="E525" s="21">
        <v>1562</v>
      </c>
      <c r="F525" s="22">
        <f>($E$12/13)</f>
        <v>675.4615384615385</v>
      </c>
      <c r="H525" s="15"/>
      <c r="I525" s="15"/>
      <c r="J525" s="15"/>
      <c r="K525" s="15"/>
      <c r="O525" s="15"/>
    </row>
    <row r="526" spans="4:15" ht="12.75">
      <c r="D526" s="24" t="s">
        <v>13</v>
      </c>
      <c r="E526" s="24">
        <v>1563</v>
      </c>
      <c r="F526" s="24"/>
      <c r="G526" s="22">
        <f>F525</f>
        <v>675.4615384615385</v>
      </c>
      <c r="H526" s="15"/>
      <c r="I526" s="15"/>
      <c r="J526" s="15"/>
      <c r="K526" s="15"/>
      <c r="O526" s="15"/>
    </row>
    <row r="527" spans="4:15" ht="12.75">
      <c r="D527" s="24"/>
      <c r="E527" s="24"/>
      <c r="F527" s="24"/>
      <c r="G527" s="25"/>
      <c r="H527" s="15"/>
      <c r="I527" s="15"/>
      <c r="J527" s="15"/>
      <c r="K527" s="15"/>
      <c r="O527" s="15"/>
    </row>
    <row r="528" spans="3:15" ht="12.75">
      <c r="C528" s="14" t="s">
        <v>10</v>
      </c>
      <c r="D528" s="14" t="s">
        <v>12</v>
      </c>
      <c r="E528" s="21">
        <v>1563</v>
      </c>
      <c r="F528" s="21"/>
      <c r="G528" s="23"/>
      <c r="H528" s="15">
        <f>5646.73/9</f>
        <v>627.4144444444444</v>
      </c>
      <c r="I528" s="22"/>
      <c r="J528" s="22"/>
      <c r="K528" s="22"/>
      <c r="O528" s="15"/>
    </row>
    <row r="529" spans="4:15" ht="12.75">
      <c r="D529" s="24" t="s">
        <v>13</v>
      </c>
      <c r="E529" s="14">
        <v>1562</v>
      </c>
      <c r="G529" s="23"/>
      <c r="H529" s="15"/>
      <c r="I529" s="27">
        <f>H528</f>
        <v>627.4144444444444</v>
      </c>
      <c r="J529" s="27"/>
      <c r="K529" s="27"/>
      <c r="O529" s="15"/>
    </row>
    <row r="530" spans="4:15" ht="12.75">
      <c r="D530" s="24"/>
      <c r="G530" s="23"/>
      <c r="H530" s="15"/>
      <c r="I530" s="27"/>
      <c r="J530" s="27"/>
      <c r="K530" s="27"/>
      <c r="O530" s="15"/>
    </row>
    <row r="531" spans="3:16" ht="12.75">
      <c r="C531" s="14" t="s">
        <v>11</v>
      </c>
      <c r="D531" s="21" t="s">
        <v>33</v>
      </c>
      <c r="E531" s="21"/>
      <c r="F531" s="21"/>
      <c r="G531" s="23"/>
      <c r="H531" s="15"/>
      <c r="I531" s="15"/>
      <c r="J531" s="15"/>
      <c r="K531" s="15"/>
      <c r="O531" s="15">
        <f>L523*7.25%/12</f>
        <v>16.00866251780625</v>
      </c>
      <c r="P531" s="22">
        <f>P521+O531</f>
        <v>573.4581959045577</v>
      </c>
    </row>
    <row r="532" spans="4:16" ht="12.75">
      <c r="D532" s="21"/>
      <c r="E532" s="21"/>
      <c r="F532" s="21"/>
      <c r="G532" s="23"/>
      <c r="H532" s="15"/>
      <c r="I532" s="15"/>
      <c r="J532" s="15"/>
      <c r="K532" s="15"/>
      <c r="O532" s="15"/>
      <c r="P532" s="22"/>
    </row>
    <row r="533" spans="4:16" ht="12.75">
      <c r="D533" s="21"/>
      <c r="E533" s="21"/>
      <c r="F533" s="21"/>
      <c r="G533" s="23"/>
      <c r="H533" s="15"/>
      <c r="I533" s="15"/>
      <c r="J533" s="15"/>
      <c r="K533" s="15"/>
      <c r="L533" s="15">
        <f>F525-I529+L523</f>
        <v>2697.7567521367496</v>
      </c>
      <c r="O533" s="15"/>
      <c r="P533" s="22"/>
    </row>
    <row r="534" spans="4:16" ht="12.75">
      <c r="D534" s="21"/>
      <c r="E534" s="21"/>
      <c r="F534" s="21"/>
      <c r="G534" s="23"/>
      <c r="H534" s="15"/>
      <c r="I534" s="15"/>
      <c r="J534" s="15"/>
      <c r="K534" s="15"/>
      <c r="O534" s="15"/>
      <c r="P534" s="22"/>
    </row>
    <row r="535" spans="1:15" ht="12.75">
      <c r="A535" s="14">
        <v>2005</v>
      </c>
      <c r="B535" s="14" t="s">
        <v>35</v>
      </c>
      <c r="C535" s="14" t="s">
        <v>9</v>
      </c>
      <c r="D535" s="14" t="s">
        <v>12</v>
      </c>
      <c r="E535" s="21">
        <v>1562</v>
      </c>
      <c r="F535" s="22">
        <f>($E$12/13)</f>
        <v>675.4615384615385</v>
      </c>
      <c r="H535" s="15"/>
      <c r="I535" s="15"/>
      <c r="J535" s="15"/>
      <c r="K535" s="15"/>
      <c r="O535" s="15"/>
    </row>
    <row r="536" spans="4:15" ht="12.75">
      <c r="D536" s="24" t="s">
        <v>13</v>
      </c>
      <c r="E536" s="24">
        <v>1563</v>
      </c>
      <c r="F536" s="24"/>
      <c r="G536" s="22">
        <f>F535</f>
        <v>675.4615384615385</v>
      </c>
      <c r="H536" s="15"/>
      <c r="I536" s="15"/>
      <c r="J536" s="15"/>
      <c r="K536" s="15"/>
      <c r="O536" s="15"/>
    </row>
    <row r="537" spans="4:15" ht="12.75">
      <c r="D537" s="24"/>
      <c r="E537" s="24"/>
      <c r="F537" s="24"/>
      <c r="G537" s="25"/>
      <c r="H537" s="15"/>
      <c r="I537" s="15"/>
      <c r="J537" s="15"/>
      <c r="K537" s="15"/>
      <c r="O537" s="15"/>
    </row>
    <row r="538" spans="3:15" ht="12.75">
      <c r="C538" s="14" t="s">
        <v>10</v>
      </c>
      <c r="D538" s="14" t="s">
        <v>12</v>
      </c>
      <c r="E538" s="21">
        <v>1563</v>
      </c>
      <c r="F538" s="21"/>
      <c r="G538" s="23"/>
      <c r="H538" s="15">
        <f>5646.73/9</f>
        <v>627.4144444444444</v>
      </c>
      <c r="I538" s="22"/>
      <c r="J538" s="22"/>
      <c r="K538" s="22"/>
      <c r="O538" s="15"/>
    </row>
    <row r="539" spans="4:15" ht="12.75">
      <c r="D539" s="24" t="s">
        <v>13</v>
      </c>
      <c r="E539" s="14">
        <v>1562</v>
      </c>
      <c r="G539" s="23"/>
      <c r="H539" s="15"/>
      <c r="I539" s="27">
        <f>H538</f>
        <v>627.4144444444444</v>
      </c>
      <c r="J539" s="27"/>
      <c r="K539" s="27"/>
      <c r="O539" s="15"/>
    </row>
    <row r="540" spans="4:15" ht="12.75">
      <c r="D540" s="24"/>
      <c r="G540" s="23"/>
      <c r="H540" s="15"/>
      <c r="I540" s="27"/>
      <c r="J540" s="27"/>
      <c r="K540" s="27"/>
      <c r="O540" s="15"/>
    </row>
    <row r="541" spans="3:16" ht="12.75">
      <c r="C541" s="14" t="s">
        <v>11</v>
      </c>
      <c r="D541" s="21" t="s">
        <v>33</v>
      </c>
      <c r="E541" s="21"/>
      <c r="F541" s="21"/>
      <c r="G541" s="23"/>
      <c r="H541" s="15"/>
      <c r="I541" s="15"/>
      <c r="J541" s="15"/>
      <c r="K541" s="15"/>
      <c r="O541" s="15">
        <f>L533*7.25%/12</f>
        <v>16.29894704415953</v>
      </c>
      <c r="P541" s="30">
        <f>P531+O541</f>
        <v>589.7571429487172</v>
      </c>
    </row>
    <row r="542" spans="4:16" ht="12.75">
      <c r="D542" s="21"/>
      <c r="E542" s="21"/>
      <c r="F542" s="21"/>
      <c r="G542" s="23"/>
      <c r="H542" s="15"/>
      <c r="I542" s="15"/>
      <c r="J542" s="15"/>
      <c r="K542" s="15"/>
      <c r="O542" s="15"/>
      <c r="P542" s="22"/>
    </row>
    <row r="543" spans="4:19" ht="12.75">
      <c r="D543" s="21"/>
      <c r="E543" s="21"/>
      <c r="F543" s="21"/>
      <c r="G543" s="23"/>
      <c r="H543" s="15"/>
      <c r="I543" s="15"/>
      <c r="J543" s="15"/>
      <c r="K543" s="15"/>
      <c r="L543" s="15">
        <f>F535-I539+L533</f>
        <v>2745.8038461538436</v>
      </c>
      <c r="O543" s="15"/>
      <c r="P543" s="22"/>
      <c r="Q543" s="28">
        <f>SUM(O419:O541)</f>
        <v>170.55090544871774</v>
      </c>
      <c r="R543" s="28">
        <f>SUM(F419:F539)</f>
        <v>8126.403846153845</v>
      </c>
      <c r="S543" s="28">
        <f>SUM(I420:I540)</f>
        <v>8239.41</v>
      </c>
    </row>
    <row r="544" spans="1:15" ht="12.75">
      <c r="A544" s="14">
        <v>2006</v>
      </c>
      <c r="B544" s="14" t="s">
        <v>40</v>
      </c>
      <c r="C544" s="14" t="s">
        <v>9</v>
      </c>
      <c r="D544" s="14" t="s">
        <v>12</v>
      </c>
      <c r="E544" s="21">
        <v>1562</v>
      </c>
      <c r="F544" s="22">
        <f>($E$12/13)</f>
        <v>675.4615384615385</v>
      </c>
      <c r="H544" s="15"/>
      <c r="I544" s="15"/>
      <c r="J544" s="15"/>
      <c r="K544" s="15"/>
      <c r="O544" s="15"/>
    </row>
    <row r="545" spans="4:15" ht="12.75">
      <c r="D545" s="24" t="s">
        <v>13</v>
      </c>
      <c r="E545" s="24">
        <v>1563</v>
      </c>
      <c r="F545" s="24"/>
      <c r="G545" s="22">
        <f>F544</f>
        <v>675.4615384615385</v>
      </c>
      <c r="H545" s="15"/>
      <c r="I545" s="15"/>
      <c r="J545" s="15"/>
      <c r="K545" s="15"/>
      <c r="O545" s="15"/>
    </row>
    <row r="546" spans="4:15" ht="12.75">
      <c r="D546" s="24"/>
      <c r="E546" s="24"/>
      <c r="F546" s="24"/>
      <c r="G546" s="25"/>
      <c r="H546" s="15"/>
      <c r="I546" s="15"/>
      <c r="J546" s="15"/>
      <c r="K546" s="15"/>
      <c r="O546" s="15"/>
    </row>
    <row r="547" spans="3:15" ht="12.75">
      <c r="C547" s="14" t="s">
        <v>10</v>
      </c>
      <c r="D547" s="14" t="s">
        <v>12</v>
      </c>
      <c r="E547" s="21">
        <v>1563</v>
      </c>
      <c r="F547" s="21"/>
      <c r="G547" s="23"/>
      <c r="H547" s="15">
        <v>756.57</v>
      </c>
      <c r="I547" s="22"/>
      <c r="J547" s="22"/>
      <c r="K547" s="22"/>
      <c r="O547" s="15"/>
    </row>
    <row r="548" spans="4:15" ht="12.75">
      <c r="D548" s="24" t="s">
        <v>13</v>
      </c>
      <c r="E548" s="14">
        <v>1562</v>
      </c>
      <c r="G548" s="23"/>
      <c r="H548" s="15"/>
      <c r="I548" s="27">
        <f>H547</f>
        <v>756.57</v>
      </c>
      <c r="J548" s="27"/>
      <c r="K548" s="27"/>
      <c r="O548" s="15"/>
    </row>
    <row r="549" spans="4:15" ht="12.75">
      <c r="D549" s="24"/>
      <c r="G549" s="23"/>
      <c r="H549" s="15"/>
      <c r="I549" s="27"/>
      <c r="J549" s="27"/>
      <c r="K549" s="27"/>
      <c r="O549" s="15"/>
    </row>
    <row r="550" spans="4:15" ht="12.75">
      <c r="D550" s="24"/>
      <c r="G550" s="23"/>
      <c r="H550" s="15"/>
      <c r="I550" s="27"/>
      <c r="J550" s="27"/>
      <c r="K550" s="27"/>
      <c r="O550" s="15"/>
    </row>
    <row r="551" spans="3:16" ht="12.75">
      <c r="C551" s="14" t="s">
        <v>11</v>
      </c>
      <c r="D551" s="21" t="s">
        <v>33</v>
      </c>
      <c r="E551" s="21"/>
      <c r="F551" s="21"/>
      <c r="G551" s="23"/>
      <c r="H551" s="15"/>
      <c r="I551" s="15"/>
      <c r="J551" s="15"/>
      <c r="K551" s="15"/>
      <c r="O551" s="15">
        <f>L543*7.25%/12</f>
        <v>16.589231570512805</v>
      </c>
      <c r="P551" s="22">
        <f>P541+O551</f>
        <v>606.3463745192299</v>
      </c>
    </row>
    <row r="552" spans="4:16" ht="12.75">
      <c r="D552" s="21"/>
      <c r="E552" s="21"/>
      <c r="F552" s="21"/>
      <c r="G552" s="23"/>
      <c r="H552" s="15"/>
      <c r="I552" s="15"/>
      <c r="J552" s="15"/>
      <c r="K552" s="15"/>
      <c r="O552" s="15"/>
      <c r="P552" s="22"/>
    </row>
    <row r="553" spans="4:16" ht="12.75">
      <c r="D553" s="21"/>
      <c r="E553" s="21"/>
      <c r="F553" s="21"/>
      <c r="G553" s="23"/>
      <c r="H553" s="15"/>
      <c r="I553" s="15"/>
      <c r="J553" s="15"/>
      <c r="K553" s="15"/>
      <c r="L553" s="15">
        <f>F544-I548+L543</f>
        <v>2664.695384615382</v>
      </c>
      <c r="O553" s="15"/>
      <c r="P553" s="22"/>
    </row>
    <row r="554" spans="4:16" ht="12.75">
      <c r="D554" s="21"/>
      <c r="E554" s="21"/>
      <c r="F554" s="21"/>
      <c r="G554" s="23"/>
      <c r="H554" s="15"/>
      <c r="I554" s="15"/>
      <c r="J554" s="15"/>
      <c r="K554" s="15"/>
      <c r="O554" s="15"/>
      <c r="P554" s="22"/>
    </row>
    <row r="555" spans="4:16" ht="12.75">
      <c r="D555" s="21"/>
      <c r="E555" s="21"/>
      <c r="F555" s="21"/>
      <c r="G555" s="23"/>
      <c r="H555" s="15"/>
      <c r="I555" s="15"/>
      <c r="J555" s="15"/>
      <c r="K555" s="15"/>
      <c r="O555" s="15"/>
      <c r="P555" s="22"/>
    </row>
    <row r="556" spans="1:15" ht="12.75">
      <c r="A556" s="14">
        <v>2006</v>
      </c>
      <c r="B556" s="14" t="s">
        <v>41</v>
      </c>
      <c r="C556" s="14" t="s">
        <v>9</v>
      </c>
      <c r="D556" s="14" t="s">
        <v>12</v>
      </c>
      <c r="E556" s="21">
        <v>1562</v>
      </c>
      <c r="F556" s="22">
        <f>($E$12/13)</f>
        <v>675.4615384615385</v>
      </c>
      <c r="H556" s="15"/>
      <c r="I556" s="15"/>
      <c r="J556" s="15"/>
      <c r="K556" s="15"/>
      <c r="O556" s="15"/>
    </row>
    <row r="557" spans="4:15" ht="12.75">
      <c r="D557" s="24" t="s">
        <v>13</v>
      </c>
      <c r="E557" s="24">
        <v>1563</v>
      </c>
      <c r="F557" s="24"/>
      <c r="G557" s="22">
        <f>F556</f>
        <v>675.4615384615385</v>
      </c>
      <c r="H557" s="15"/>
      <c r="I557" s="15"/>
      <c r="J557" s="15"/>
      <c r="K557" s="15"/>
      <c r="O557" s="15"/>
    </row>
    <row r="558" spans="4:15" ht="12.75">
      <c r="D558" s="24"/>
      <c r="E558" s="24"/>
      <c r="F558" s="24"/>
      <c r="G558" s="25"/>
      <c r="H558" s="15"/>
      <c r="I558" s="15"/>
      <c r="J558" s="15"/>
      <c r="K558" s="15"/>
      <c r="O558" s="15"/>
    </row>
    <row r="559" spans="3:15" ht="12.75">
      <c r="C559" s="14" t="s">
        <v>10</v>
      </c>
      <c r="D559" s="14" t="s">
        <v>12</v>
      </c>
      <c r="E559" s="21">
        <v>1563</v>
      </c>
      <c r="F559" s="21"/>
      <c r="G559" s="23"/>
      <c r="H559" s="15">
        <v>671.84</v>
      </c>
      <c r="I559" s="22"/>
      <c r="J559" s="22"/>
      <c r="K559" s="22"/>
      <c r="O559" s="15"/>
    </row>
    <row r="560" spans="4:15" ht="12.75">
      <c r="D560" s="24" t="s">
        <v>13</v>
      </c>
      <c r="E560" s="14">
        <v>1562</v>
      </c>
      <c r="G560" s="23"/>
      <c r="H560" s="15"/>
      <c r="I560" s="27">
        <f>H559</f>
        <v>671.84</v>
      </c>
      <c r="J560" s="27"/>
      <c r="K560" s="27"/>
      <c r="O560" s="15"/>
    </row>
    <row r="561" spans="4:15" ht="12.75">
      <c r="D561" s="24"/>
      <c r="G561" s="23"/>
      <c r="H561" s="15"/>
      <c r="I561" s="27"/>
      <c r="J561" s="27"/>
      <c r="K561" s="27"/>
      <c r="O561" s="15"/>
    </row>
    <row r="562" spans="3:16" ht="12.75">
      <c r="C562" s="14" t="s">
        <v>11</v>
      </c>
      <c r="D562" s="21" t="s">
        <v>33</v>
      </c>
      <c r="E562" s="21"/>
      <c r="F562" s="21"/>
      <c r="G562" s="23"/>
      <c r="H562" s="15"/>
      <c r="I562" s="15"/>
      <c r="J562" s="15"/>
      <c r="K562" s="15"/>
      <c r="O562" s="15">
        <f>L553*7.25%/12</f>
        <v>16.099201282051265</v>
      </c>
      <c r="P562" s="22">
        <f>P551+O562</f>
        <v>622.4455758012812</v>
      </c>
    </row>
    <row r="563" spans="4:16" ht="12.75">
      <c r="D563" s="21"/>
      <c r="E563" s="21"/>
      <c r="F563" s="21"/>
      <c r="G563" s="23"/>
      <c r="H563" s="15"/>
      <c r="I563" s="15"/>
      <c r="J563" s="15"/>
      <c r="K563" s="15"/>
      <c r="O563" s="15"/>
      <c r="P563" s="22"/>
    </row>
    <row r="564" spans="4:16" ht="12.75">
      <c r="D564" s="21"/>
      <c r="E564" s="21"/>
      <c r="F564" s="21"/>
      <c r="G564" s="23"/>
      <c r="H564" s="15"/>
      <c r="I564" s="15"/>
      <c r="J564" s="15"/>
      <c r="K564" s="15"/>
      <c r="L564" s="15">
        <f>F556-I560+L553</f>
        <v>2668.3169230769204</v>
      </c>
      <c r="O564" s="15"/>
      <c r="P564" s="22"/>
    </row>
    <row r="565" spans="1:15" ht="12.75">
      <c r="A565" s="14">
        <v>2006</v>
      </c>
      <c r="B565" s="14" t="s">
        <v>42</v>
      </c>
      <c r="C565" s="14" t="s">
        <v>9</v>
      </c>
      <c r="D565" s="14" t="s">
        <v>12</v>
      </c>
      <c r="E565" s="21">
        <v>1562</v>
      </c>
      <c r="F565" s="22">
        <f>($E$12/13)</f>
        <v>675.4615384615385</v>
      </c>
      <c r="H565" s="15"/>
      <c r="I565" s="15"/>
      <c r="J565" s="15"/>
      <c r="K565" s="15"/>
      <c r="O565" s="15"/>
    </row>
    <row r="566" spans="4:15" ht="12.75">
      <c r="D566" s="24" t="s">
        <v>13</v>
      </c>
      <c r="E566" s="24">
        <v>1563</v>
      </c>
      <c r="F566" s="24"/>
      <c r="G566" s="22">
        <f>F565</f>
        <v>675.4615384615385</v>
      </c>
      <c r="H566" s="15"/>
      <c r="I566" s="15"/>
      <c r="J566" s="15"/>
      <c r="K566" s="15"/>
      <c r="O566" s="15"/>
    </row>
    <row r="567" spans="4:15" ht="12.75">
      <c r="D567" s="24"/>
      <c r="E567" s="24"/>
      <c r="F567" s="24"/>
      <c r="G567" s="25"/>
      <c r="H567" s="15"/>
      <c r="I567" s="15"/>
      <c r="J567" s="15"/>
      <c r="K567" s="15"/>
      <c r="O567" s="15"/>
    </row>
    <row r="568" spans="3:15" ht="12.75">
      <c r="C568" s="14" t="s">
        <v>10</v>
      </c>
      <c r="D568" s="14" t="s">
        <v>12</v>
      </c>
      <c r="E568" s="21">
        <v>1563</v>
      </c>
      <c r="F568" s="21"/>
      <c r="G568" s="23"/>
      <c r="H568" s="15">
        <v>1048.52</v>
      </c>
      <c r="I568" s="22"/>
      <c r="J568" s="22"/>
      <c r="K568" s="22"/>
      <c r="O568" s="15"/>
    </row>
    <row r="569" spans="4:15" ht="12.75">
      <c r="D569" s="24" t="s">
        <v>13</v>
      </c>
      <c r="E569" s="14">
        <v>1562</v>
      </c>
      <c r="G569" s="23"/>
      <c r="H569" s="15"/>
      <c r="I569" s="27">
        <f>H568</f>
        <v>1048.52</v>
      </c>
      <c r="J569" s="27"/>
      <c r="K569" s="27"/>
      <c r="O569" s="15"/>
    </row>
    <row r="570" spans="4:15" ht="12.75">
      <c r="D570" s="24"/>
      <c r="G570" s="23"/>
      <c r="H570" s="15"/>
      <c r="I570" s="27"/>
      <c r="J570" s="27"/>
      <c r="K570" s="27"/>
      <c r="O570" s="15"/>
    </row>
    <row r="571" spans="3:16" ht="12.75">
      <c r="C571" s="14" t="s">
        <v>11</v>
      </c>
      <c r="D571" s="21" t="s">
        <v>33</v>
      </c>
      <c r="E571" s="21"/>
      <c r="F571" s="21"/>
      <c r="G571" s="23"/>
      <c r="H571" s="15"/>
      <c r="I571" s="15"/>
      <c r="J571" s="15"/>
      <c r="K571" s="15"/>
      <c r="O571" s="15">
        <f>L564*7.25%/12</f>
        <v>16.12108141025639</v>
      </c>
      <c r="P571" s="22">
        <f>P562+O571</f>
        <v>638.5666572115375</v>
      </c>
    </row>
    <row r="572" spans="4:16" ht="12.75">
      <c r="D572" s="21"/>
      <c r="E572" s="21"/>
      <c r="F572" s="21"/>
      <c r="G572" s="23"/>
      <c r="H572" s="15"/>
      <c r="I572" s="15"/>
      <c r="J572" s="15"/>
      <c r="K572" s="15"/>
      <c r="O572" s="15"/>
      <c r="P572" s="22"/>
    </row>
    <row r="573" spans="4:16" ht="12.75">
      <c r="D573" s="21"/>
      <c r="E573" s="21"/>
      <c r="F573" s="21"/>
      <c r="G573" s="23"/>
      <c r="H573" s="15"/>
      <c r="I573" s="15"/>
      <c r="J573" s="15"/>
      <c r="K573" s="15"/>
      <c r="L573" s="15">
        <f>F565-I569+L564</f>
        <v>2295.258461538459</v>
      </c>
      <c r="O573" s="15"/>
      <c r="P573" s="22"/>
    </row>
    <row r="574" spans="1:15" ht="12.75">
      <c r="A574" s="14">
        <v>2006</v>
      </c>
      <c r="B574" s="14" t="s">
        <v>43</v>
      </c>
      <c r="C574" s="14" t="s">
        <v>9</v>
      </c>
      <c r="D574" s="14" t="s">
        <v>12</v>
      </c>
      <c r="E574" s="21">
        <v>1562</v>
      </c>
      <c r="F574" s="22">
        <f>($E$12/13)</f>
        <v>675.4615384615385</v>
      </c>
      <c r="H574" s="15"/>
      <c r="I574" s="15"/>
      <c r="J574" s="15"/>
      <c r="K574" s="15"/>
      <c r="O574" s="15"/>
    </row>
    <row r="575" spans="4:15" ht="12.75">
      <c r="D575" s="24" t="s">
        <v>13</v>
      </c>
      <c r="E575" s="24">
        <v>1563</v>
      </c>
      <c r="F575" s="24"/>
      <c r="G575" s="22">
        <f>F574</f>
        <v>675.4615384615385</v>
      </c>
      <c r="H575" s="15"/>
      <c r="I575" s="15"/>
      <c r="J575" s="15"/>
      <c r="K575" s="15"/>
      <c r="O575" s="15"/>
    </row>
    <row r="576" spans="4:15" ht="12.75">
      <c r="D576" s="24"/>
      <c r="E576" s="24"/>
      <c r="F576" s="24"/>
      <c r="G576" s="25"/>
      <c r="H576" s="15"/>
      <c r="I576" s="15"/>
      <c r="J576" s="15"/>
      <c r="K576" s="15"/>
      <c r="O576" s="15"/>
    </row>
    <row r="577" spans="3:15" ht="12.75">
      <c r="C577" s="14" t="s">
        <v>10</v>
      </c>
      <c r="D577" s="14" t="s">
        <v>12</v>
      </c>
      <c r="E577" s="21">
        <v>1563</v>
      </c>
      <c r="F577" s="21"/>
      <c r="G577" s="23"/>
      <c r="H577" s="15">
        <v>607.67</v>
      </c>
      <c r="I577" s="22"/>
      <c r="J577" s="22"/>
      <c r="K577" s="22"/>
      <c r="O577" s="15"/>
    </row>
    <row r="578" spans="4:15" ht="12.75">
      <c r="D578" s="24" t="s">
        <v>13</v>
      </c>
      <c r="E578" s="14">
        <v>1562</v>
      </c>
      <c r="G578" s="23"/>
      <c r="H578" s="15"/>
      <c r="I578" s="27">
        <f>H577</f>
        <v>607.67</v>
      </c>
      <c r="J578" s="27"/>
      <c r="K578" s="27"/>
      <c r="O578" s="15"/>
    </row>
    <row r="579" spans="4:15" ht="12.75">
      <c r="D579" s="24"/>
      <c r="G579" s="23"/>
      <c r="H579" s="15"/>
      <c r="I579" s="27"/>
      <c r="J579" s="27"/>
      <c r="K579" s="27"/>
      <c r="O579" s="15"/>
    </row>
    <row r="580" spans="3:16" ht="12.75">
      <c r="C580" s="14" t="s">
        <v>11</v>
      </c>
      <c r="D580" s="21" t="s">
        <v>33</v>
      </c>
      <c r="E580" s="21"/>
      <c r="F580" s="21"/>
      <c r="G580" s="23"/>
      <c r="H580" s="15"/>
      <c r="I580" s="15"/>
      <c r="J580" s="15"/>
      <c r="K580" s="15"/>
      <c r="O580" s="15">
        <f>L573*7.25%/12</f>
        <v>13.867186538461523</v>
      </c>
      <c r="P580" s="22">
        <f>P571+O580</f>
        <v>652.433843749999</v>
      </c>
    </row>
    <row r="581" spans="4:16" ht="12.75">
      <c r="D581" s="21"/>
      <c r="E581" s="21"/>
      <c r="F581" s="21"/>
      <c r="G581" s="23"/>
      <c r="H581" s="15"/>
      <c r="I581" s="15"/>
      <c r="J581" s="15"/>
      <c r="K581" s="15"/>
      <c r="O581" s="15"/>
      <c r="P581" s="22"/>
    </row>
    <row r="582" spans="4:17" ht="12.75">
      <c r="D582" s="21"/>
      <c r="E582" s="21"/>
      <c r="F582" s="21"/>
      <c r="G582" s="23"/>
      <c r="H582" s="15"/>
      <c r="I582" s="15"/>
      <c r="J582" s="15"/>
      <c r="K582" s="15"/>
      <c r="L582" s="15">
        <f>F574-I578+L573</f>
        <v>2363.0499999999975</v>
      </c>
      <c r="O582" s="15"/>
      <c r="P582" s="22"/>
      <c r="Q582" s="28"/>
    </row>
    <row r="583" spans="1:15" ht="12.75">
      <c r="A583" s="14">
        <v>2006</v>
      </c>
      <c r="B583" s="14" t="s">
        <v>21</v>
      </c>
      <c r="C583" s="14" t="s">
        <v>9</v>
      </c>
      <c r="D583" s="14" t="s">
        <v>12</v>
      </c>
      <c r="E583" s="21">
        <v>1562</v>
      </c>
      <c r="F583" s="30"/>
      <c r="H583" s="15"/>
      <c r="I583" s="15"/>
      <c r="J583" s="15"/>
      <c r="K583" s="15"/>
      <c r="O583" s="15"/>
    </row>
    <row r="584" spans="4:15" ht="12.75">
      <c r="D584" s="24" t="s">
        <v>13</v>
      </c>
      <c r="E584" s="24">
        <v>1563</v>
      </c>
      <c r="F584" s="24"/>
      <c r="G584" s="22">
        <f>F583</f>
        <v>0</v>
      </c>
      <c r="H584" s="15"/>
      <c r="I584" s="15"/>
      <c r="J584" s="15"/>
      <c r="K584" s="15"/>
      <c r="O584" s="15"/>
    </row>
    <row r="585" spans="4:15" ht="12.75">
      <c r="D585" s="24"/>
      <c r="E585" s="24"/>
      <c r="F585" s="24"/>
      <c r="G585" s="25"/>
      <c r="H585" s="15"/>
      <c r="I585" s="15"/>
      <c r="J585" s="15"/>
      <c r="K585" s="15"/>
      <c r="O585" s="15"/>
    </row>
    <row r="586" spans="3:15" ht="12.75">
      <c r="C586" s="14" t="s">
        <v>10</v>
      </c>
      <c r="D586" s="14" t="s">
        <v>12</v>
      </c>
      <c r="E586" s="21">
        <v>1563</v>
      </c>
      <c r="F586" s="21"/>
      <c r="G586" s="23"/>
      <c r="H586" s="15">
        <v>487.18</v>
      </c>
      <c r="I586" s="22"/>
      <c r="J586" s="22"/>
      <c r="K586" s="22"/>
      <c r="O586" s="15"/>
    </row>
    <row r="587" spans="4:15" ht="12.75">
      <c r="D587" s="24" t="s">
        <v>13</v>
      </c>
      <c r="E587" s="14">
        <v>1562</v>
      </c>
      <c r="G587" s="23"/>
      <c r="H587" s="15"/>
      <c r="I587" s="27">
        <f>H586</f>
        <v>487.18</v>
      </c>
      <c r="J587" s="27"/>
      <c r="K587" s="27"/>
      <c r="O587" s="15"/>
    </row>
    <row r="588" spans="4:15" ht="12.75">
      <c r="D588" s="24"/>
      <c r="G588" s="23"/>
      <c r="H588" s="15"/>
      <c r="I588" s="27"/>
      <c r="J588" s="27"/>
      <c r="K588" s="27"/>
      <c r="O588" s="15"/>
    </row>
    <row r="589" spans="3:16" ht="12.75">
      <c r="C589" s="14" t="s">
        <v>11</v>
      </c>
      <c r="D589" s="21" t="s">
        <v>33</v>
      </c>
      <c r="E589" s="21"/>
      <c r="F589" s="21"/>
      <c r="G589" s="23"/>
      <c r="H589" s="15"/>
      <c r="I589" s="15"/>
      <c r="J589" s="15"/>
      <c r="K589" s="15"/>
      <c r="O589" s="15">
        <f>L582*4.15%/12</f>
        <v>8.172214583333325</v>
      </c>
      <c r="P589" s="22">
        <f>P580+O589</f>
        <v>660.6060583333324</v>
      </c>
    </row>
    <row r="590" spans="4:16" ht="12.75">
      <c r="D590" s="21"/>
      <c r="E590" s="21"/>
      <c r="F590" s="21"/>
      <c r="G590" s="23"/>
      <c r="H590" s="15"/>
      <c r="I590" s="15"/>
      <c r="J590" s="15"/>
      <c r="K590" s="15"/>
      <c r="O590" s="15"/>
      <c r="P590" s="22"/>
    </row>
    <row r="591" spans="4:16" ht="12.75">
      <c r="D591" s="21"/>
      <c r="E591" s="21"/>
      <c r="F591" s="21"/>
      <c r="G591" s="23"/>
      <c r="H591" s="15"/>
      <c r="I591" s="15"/>
      <c r="J591" s="15"/>
      <c r="K591" s="15"/>
      <c r="L591" s="15">
        <f>F583-I587+L582</f>
        <v>1875.8699999999974</v>
      </c>
      <c r="O591" s="15"/>
      <c r="P591" s="22"/>
    </row>
    <row r="592" spans="1:15" ht="12.75">
      <c r="A592" s="14">
        <v>2006</v>
      </c>
      <c r="B592" s="14" t="s">
        <v>22</v>
      </c>
      <c r="C592" s="14" t="s">
        <v>9</v>
      </c>
      <c r="D592" s="14" t="s">
        <v>12</v>
      </c>
      <c r="E592" s="21">
        <v>1562</v>
      </c>
      <c r="F592" s="22"/>
      <c r="H592" s="15"/>
      <c r="I592" s="15"/>
      <c r="J592" s="15"/>
      <c r="K592" s="15"/>
      <c r="O592" s="15"/>
    </row>
    <row r="593" spans="4:15" ht="12.75">
      <c r="D593" s="24" t="s">
        <v>13</v>
      </c>
      <c r="E593" s="24">
        <v>1563</v>
      </c>
      <c r="F593" s="24"/>
      <c r="G593" s="22">
        <f>F592</f>
        <v>0</v>
      </c>
      <c r="H593" s="15"/>
      <c r="I593" s="15"/>
      <c r="J593" s="15"/>
      <c r="K593" s="15"/>
      <c r="O593" s="15"/>
    </row>
    <row r="594" spans="4:15" ht="12.75">
      <c r="D594" s="24"/>
      <c r="E594" s="24"/>
      <c r="F594" s="24"/>
      <c r="G594" s="25"/>
      <c r="H594" s="15"/>
      <c r="I594" s="15"/>
      <c r="J594" s="15"/>
      <c r="K594" s="15"/>
      <c r="O594" s="15"/>
    </row>
    <row r="595" spans="3:15" ht="12.75">
      <c r="C595" s="14" t="s">
        <v>10</v>
      </c>
      <c r="D595" s="14" t="s">
        <v>12</v>
      </c>
      <c r="E595" s="21">
        <v>1563</v>
      </c>
      <c r="F595" s="21"/>
      <c r="G595" s="23"/>
      <c r="H595" s="15">
        <v>324.91</v>
      </c>
      <c r="I595" s="22"/>
      <c r="J595" s="22"/>
      <c r="K595" s="22"/>
      <c r="O595" s="15"/>
    </row>
    <row r="596" spans="4:15" ht="12.75">
      <c r="D596" s="24" t="s">
        <v>13</v>
      </c>
      <c r="E596" s="14">
        <v>1562</v>
      </c>
      <c r="G596" s="23"/>
      <c r="H596" s="15"/>
      <c r="I596" s="27">
        <f>H595</f>
        <v>324.91</v>
      </c>
      <c r="J596" s="27"/>
      <c r="K596" s="27"/>
      <c r="O596" s="15"/>
    </row>
    <row r="597" spans="4:15" ht="12.75">
      <c r="D597" s="24"/>
      <c r="G597" s="23"/>
      <c r="H597" s="15"/>
      <c r="I597" s="27"/>
      <c r="J597" s="27"/>
      <c r="K597" s="27"/>
      <c r="O597" s="15"/>
    </row>
    <row r="598" spans="3:19" ht="12.75">
      <c r="C598" s="14" t="s">
        <v>11</v>
      </c>
      <c r="D598" s="21" t="s">
        <v>33</v>
      </c>
      <c r="E598" s="21"/>
      <c r="F598" s="21"/>
      <c r="G598" s="23"/>
      <c r="H598" s="15"/>
      <c r="I598" s="15"/>
      <c r="J598" s="15"/>
      <c r="K598" s="15"/>
      <c r="O598" s="15">
        <f>L591*4.15%/12</f>
        <v>6.487383749999991</v>
      </c>
      <c r="P598" s="22">
        <f>P589+O598</f>
        <v>667.0934420833323</v>
      </c>
      <c r="Q598" s="28">
        <f>SUM(O543:O598)</f>
        <v>77.3362991346153</v>
      </c>
      <c r="R598" s="28">
        <f>SUM(F544:F596)</f>
        <v>2701.846153846154</v>
      </c>
      <c r="S598" s="28">
        <f>SUM(I544:I596)</f>
        <v>3896.69</v>
      </c>
    </row>
    <row r="599" spans="4:16" ht="12.75">
      <c r="D599" s="21"/>
      <c r="E599" s="21"/>
      <c r="F599" s="21"/>
      <c r="G599" s="23"/>
      <c r="H599" s="15"/>
      <c r="I599" s="15"/>
      <c r="J599" s="15"/>
      <c r="K599" s="15"/>
      <c r="O599" s="15"/>
      <c r="P599" s="22"/>
    </row>
    <row r="600" spans="4:16" ht="12.75">
      <c r="D600" s="21"/>
      <c r="E600" s="21"/>
      <c r="F600" s="21"/>
      <c r="G600" s="23"/>
      <c r="H600" s="15"/>
      <c r="I600" s="15"/>
      <c r="J600" s="15"/>
      <c r="K600" s="15"/>
      <c r="L600" s="15">
        <f>F592-I596+L591</f>
        <v>1550.9599999999973</v>
      </c>
      <c r="O600" s="15"/>
      <c r="P600" s="22"/>
    </row>
    <row r="601" spans="4:16" ht="12.75">
      <c r="D601" s="21"/>
      <c r="E601" s="21"/>
      <c r="F601" s="21"/>
      <c r="G601" s="23"/>
      <c r="H601" s="15"/>
      <c r="I601" s="15"/>
      <c r="J601" s="15"/>
      <c r="K601" s="15"/>
      <c r="O601" s="15"/>
      <c r="P601" s="22"/>
    </row>
    <row r="602" spans="4:19" ht="12.75">
      <c r="D602" s="21"/>
      <c r="E602" s="21"/>
      <c r="F602" s="31">
        <f>SUM(F22:F601)</f>
        <v>40329.50000000003</v>
      </c>
      <c r="G602" s="31">
        <f>SUM(G22:G601)</f>
        <v>40329.50000000003</v>
      </c>
      <c r="H602" s="31">
        <f>SUM(H22:H601)</f>
        <v>40414.54</v>
      </c>
      <c r="I602" s="31">
        <f>SUM(I22:I601)</f>
        <v>40414.54</v>
      </c>
      <c r="J602" s="15"/>
      <c r="K602" s="15"/>
      <c r="O602" s="15"/>
      <c r="P602" s="22"/>
      <c r="Q602" s="31">
        <f>SUM(Q22:Q601)</f>
        <v>667.0934420833325</v>
      </c>
      <c r="R602" s="31">
        <f>SUM(R22:R601)</f>
        <v>40329.5</v>
      </c>
      <c r="S602" s="31">
        <f>SUM(S22:S601)</f>
        <v>40414.53999999999</v>
      </c>
    </row>
    <row r="603" spans="4:16" ht="12.75">
      <c r="D603" s="21"/>
      <c r="E603" s="21"/>
      <c r="F603" s="21"/>
      <c r="G603" s="23"/>
      <c r="H603" s="15"/>
      <c r="I603" s="15"/>
      <c r="J603" s="15"/>
      <c r="K603" s="15"/>
      <c r="O603" s="15"/>
      <c r="P603" s="22"/>
    </row>
    <row r="604" spans="4:16" ht="12.75">
      <c r="D604" s="21"/>
      <c r="E604" s="21"/>
      <c r="F604" s="21"/>
      <c r="G604" s="23"/>
      <c r="H604" s="15"/>
      <c r="I604" s="15"/>
      <c r="J604" s="15"/>
      <c r="K604" s="15"/>
      <c r="O604" s="15"/>
      <c r="P604" s="22"/>
    </row>
    <row r="605" spans="4:16" ht="12.75">
      <c r="D605" s="21"/>
      <c r="E605" s="21"/>
      <c r="F605" s="21"/>
      <c r="G605" s="23"/>
      <c r="H605" s="15"/>
      <c r="I605" s="15"/>
      <c r="J605" s="15"/>
      <c r="K605" s="15"/>
      <c r="O605" s="15"/>
      <c r="P605" s="22"/>
    </row>
    <row r="606" spans="4:16" ht="12.75">
      <c r="D606" s="21"/>
      <c r="E606" s="21"/>
      <c r="F606" s="21"/>
      <c r="G606" s="23"/>
      <c r="H606" s="15"/>
      <c r="I606" s="15"/>
      <c r="J606" s="15"/>
      <c r="K606" s="15"/>
      <c r="O606" s="15"/>
      <c r="P606" s="22"/>
    </row>
    <row r="607" spans="4:16" ht="12.75">
      <c r="D607" s="21"/>
      <c r="E607" s="21"/>
      <c r="F607" s="21"/>
      <c r="G607" s="23"/>
      <c r="H607" s="15"/>
      <c r="I607" s="15"/>
      <c r="J607" s="15"/>
      <c r="K607" s="15"/>
      <c r="O607" s="15"/>
      <c r="P607" s="22"/>
    </row>
    <row r="608" spans="4:16" ht="12.75">
      <c r="D608" s="21"/>
      <c r="E608" s="21"/>
      <c r="F608" s="21"/>
      <c r="G608" s="23"/>
      <c r="H608" s="15"/>
      <c r="I608" s="15"/>
      <c r="J608" s="15"/>
      <c r="K608" s="15"/>
      <c r="O608" s="15"/>
      <c r="P608" s="22"/>
    </row>
    <row r="609" spans="4:16" ht="12.75">
      <c r="D609" s="21"/>
      <c r="E609" s="21"/>
      <c r="F609" s="21"/>
      <c r="G609" s="23"/>
      <c r="H609" s="15"/>
      <c r="I609" s="15"/>
      <c r="J609" s="15"/>
      <c r="K609" s="15"/>
      <c r="O609" s="15"/>
      <c r="P609" s="22"/>
    </row>
    <row r="610" spans="4:16" ht="12.75">
      <c r="D610" s="21"/>
      <c r="E610" s="21"/>
      <c r="F610" s="21"/>
      <c r="G610" s="23"/>
      <c r="H610" s="15"/>
      <c r="I610" s="15"/>
      <c r="J610" s="15"/>
      <c r="K610" s="15"/>
      <c r="O610" s="15"/>
      <c r="P610" s="22"/>
    </row>
    <row r="611" spans="4:16" ht="12.75">
      <c r="D611" s="21"/>
      <c r="E611" s="21"/>
      <c r="F611" s="21"/>
      <c r="G611" s="23"/>
      <c r="H611" s="15"/>
      <c r="I611" s="15"/>
      <c r="J611" s="15"/>
      <c r="K611" s="15"/>
      <c r="O611" s="15"/>
      <c r="P611" s="22"/>
    </row>
    <row r="612" spans="4:16" ht="12.75">
      <c r="D612" s="21"/>
      <c r="E612" s="21"/>
      <c r="F612" s="21"/>
      <c r="G612" s="23"/>
      <c r="H612" s="15"/>
      <c r="I612" s="15"/>
      <c r="J612" s="15"/>
      <c r="K612" s="15"/>
      <c r="O612" s="15"/>
      <c r="P612" s="22"/>
    </row>
    <row r="613" spans="4:16" ht="12.75">
      <c r="D613" s="21"/>
      <c r="E613" s="21"/>
      <c r="F613" s="21"/>
      <c r="G613" s="23"/>
      <c r="H613" s="15"/>
      <c r="I613" s="15"/>
      <c r="J613" s="15"/>
      <c r="K613" s="15"/>
      <c r="O613" s="15"/>
      <c r="P613" s="22"/>
    </row>
    <row r="614" spans="4:16" ht="12.75">
      <c r="D614" s="21"/>
      <c r="E614" s="21"/>
      <c r="F614" s="21"/>
      <c r="G614" s="23"/>
      <c r="H614" s="15"/>
      <c r="I614" s="15"/>
      <c r="J614" s="15"/>
      <c r="K614" s="15"/>
      <c r="O614" s="15"/>
      <c r="P614" s="22"/>
    </row>
    <row r="615" spans="4:16" ht="12.75">
      <c r="D615" s="21"/>
      <c r="E615" s="21"/>
      <c r="F615" s="21"/>
      <c r="G615" s="23"/>
      <c r="H615" s="15"/>
      <c r="I615" s="15"/>
      <c r="J615" s="15"/>
      <c r="K615" s="15"/>
      <c r="O615" s="15"/>
      <c r="P615" s="22"/>
    </row>
    <row r="616" spans="4:16" ht="12.75">
      <c r="D616" s="21"/>
      <c r="E616" s="21"/>
      <c r="F616" s="21"/>
      <c r="G616" s="23"/>
      <c r="H616" s="15"/>
      <c r="I616" s="15"/>
      <c r="J616" s="15"/>
      <c r="K616" s="15"/>
      <c r="O616" s="15"/>
      <c r="P616" s="22"/>
    </row>
    <row r="617" spans="4:16" ht="12.75">
      <c r="D617" s="21"/>
      <c r="E617" s="21"/>
      <c r="F617" s="21"/>
      <c r="G617" s="23"/>
      <c r="H617" s="15"/>
      <c r="I617" s="15"/>
      <c r="J617" s="15"/>
      <c r="K617" s="15"/>
      <c r="O617" s="15"/>
      <c r="P617" s="22"/>
    </row>
    <row r="618" spans="4:16" ht="12.75">
      <c r="D618" s="21"/>
      <c r="E618" s="21"/>
      <c r="F618" s="21"/>
      <c r="G618" s="23"/>
      <c r="H618" s="15"/>
      <c r="I618" s="15"/>
      <c r="J618" s="15"/>
      <c r="K618" s="15"/>
      <c r="O618" s="15"/>
      <c r="P618" s="22"/>
    </row>
    <row r="619" spans="4:16" ht="12.75">
      <c r="D619" s="21"/>
      <c r="E619" s="21"/>
      <c r="F619" s="21"/>
      <c r="G619" s="23"/>
      <c r="H619" s="15"/>
      <c r="I619" s="15"/>
      <c r="J619" s="15"/>
      <c r="K619" s="15"/>
      <c r="O619" s="15"/>
      <c r="P619" s="22"/>
    </row>
    <row r="620" spans="4:16" ht="12.75">
      <c r="D620" s="21"/>
      <c r="E620" s="21"/>
      <c r="F620" s="21"/>
      <c r="G620" s="23"/>
      <c r="H620" s="15"/>
      <c r="I620" s="15"/>
      <c r="J620" s="15"/>
      <c r="K620" s="15"/>
      <c r="O620" s="15"/>
      <c r="P620" s="22"/>
    </row>
    <row r="621" spans="4:16" ht="12.75">
      <c r="D621" s="21"/>
      <c r="E621" s="21"/>
      <c r="F621" s="21"/>
      <c r="G621" s="23"/>
      <c r="H621" s="15"/>
      <c r="I621" s="15"/>
      <c r="J621" s="15"/>
      <c r="K621" s="15"/>
      <c r="O621" s="15"/>
      <c r="P621" s="22"/>
    </row>
    <row r="622" spans="4:16" ht="12.75">
      <c r="D622" s="21"/>
      <c r="E622" s="21"/>
      <c r="F622" s="21"/>
      <c r="G622" s="23"/>
      <c r="H622" s="15"/>
      <c r="I622" s="15"/>
      <c r="J622" s="15"/>
      <c r="K622" s="15"/>
      <c r="O622" s="15"/>
      <c r="P622" s="22"/>
    </row>
    <row r="623" spans="4:16" ht="12.75">
      <c r="D623" s="21"/>
      <c r="E623" s="21"/>
      <c r="F623" s="21"/>
      <c r="G623" s="23"/>
      <c r="H623" s="15"/>
      <c r="I623" s="15"/>
      <c r="J623" s="15"/>
      <c r="K623" s="15"/>
      <c r="O623" s="15"/>
      <c r="P623" s="22"/>
    </row>
    <row r="624" spans="4:16" ht="12.75">
      <c r="D624" s="21"/>
      <c r="E624" s="21"/>
      <c r="F624" s="21"/>
      <c r="G624" s="23"/>
      <c r="H624" s="15"/>
      <c r="I624" s="15"/>
      <c r="J624" s="15"/>
      <c r="K624" s="15"/>
      <c r="O624" s="15"/>
      <c r="P624" s="22"/>
    </row>
    <row r="625" spans="4:16" ht="12.75">
      <c r="D625" s="21"/>
      <c r="E625" s="21"/>
      <c r="F625" s="21"/>
      <c r="G625" s="23"/>
      <c r="H625" s="15"/>
      <c r="I625" s="15"/>
      <c r="J625" s="15"/>
      <c r="K625" s="15"/>
      <c r="O625" s="15"/>
      <c r="P625" s="22"/>
    </row>
    <row r="626" spans="4:16" ht="12.75">
      <c r="D626" s="21"/>
      <c r="E626" s="21"/>
      <c r="F626" s="21"/>
      <c r="G626" s="23"/>
      <c r="H626" s="15"/>
      <c r="I626" s="15"/>
      <c r="J626" s="15"/>
      <c r="K626" s="15"/>
      <c r="O626" s="15"/>
      <c r="P626" s="22"/>
    </row>
    <row r="627" spans="4:16" ht="12.75">
      <c r="D627" s="21"/>
      <c r="E627" s="21"/>
      <c r="F627" s="21"/>
      <c r="G627" s="23"/>
      <c r="H627" s="15"/>
      <c r="I627" s="15"/>
      <c r="J627" s="15"/>
      <c r="K627" s="15"/>
      <c r="O627" s="15"/>
      <c r="P627" s="22"/>
    </row>
    <row r="628" spans="4:16" ht="12.75">
      <c r="D628" s="21"/>
      <c r="E628" s="21"/>
      <c r="F628" s="21"/>
      <c r="G628" s="23"/>
      <c r="H628" s="15"/>
      <c r="I628" s="15"/>
      <c r="J628" s="15"/>
      <c r="K628" s="15"/>
      <c r="O628" s="15"/>
      <c r="P628" s="22"/>
    </row>
    <row r="629" spans="4:16" ht="12.75">
      <c r="D629" s="21"/>
      <c r="E629" s="21"/>
      <c r="F629" s="21"/>
      <c r="G629" s="23"/>
      <c r="H629" s="15"/>
      <c r="I629" s="15"/>
      <c r="J629" s="15"/>
      <c r="K629" s="15"/>
      <c r="O629" s="15"/>
      <c r="P629" s="22"/>
    </row>
    <row r="630" spans="4:16" ht="12.75">
      <c r="D630" s="21"/>
      <c r="E630" s="21"/>
      <c r="F630" s="21"/>
      <c r="G630" s="23"/>
      <c r="H630" s="15"/>
      <c r="I630" s="15"/>
      <c r="J630" s="15"/>
      <c r="K630" s="15"/>
      <c r="O630" s="15"/>
      <c r="P630" s="22"/>
    </row>
    <row r="631" spans="4:16" ht="12.75">
      <c r="D631" s="21"/>
      <c r="E631" s="21"/>
      <c r="F631" s="21"/>
      <c r="G631" s="23"/>
      <c r="H631" s="15"/>
      <c r="I631" s="15"/>
      <c r="J631" s="15"/>
      <c r="K631" s="15"/>
      <c r="O631" s="15"/>
      <c r="P631" s="22"/>
    </row>
    <row r="632" spans="4:16" ht="12.75">
      <c r="D632" s="21"/>
      <c r="E632" s="21"/>
      <c r="F632" s="21"/>
      <c r="G632" s="23"/>
      <c r="H632" s="15"/>
      <c r="I632" s="15"/>
      <c r="J632" s="15"/>
      <c r="K632" s="15"/>
      <c r="O632" s="15"/>
      <c r="P632" s="22"/>
    </row>
    <row r="633" spans="4:16" ht="12.75">
      <c r="D633" s="21"/>
      <c r="E633" s="21"/>
      <c r="F633" s="21"/>
      <c r="G633" s="23"/>
      <c r="H633" s="15"/>
      <c r="I633" s="15"/>
      <c r="J633" s="15"/>
      <c r="K633" s="15"/>
      <c r="O633" s="15"/>
      <c r="P633" s="22"/>
    </row>
    <row r="634" spans="4:16" ht="12.75">
      <c r="D634" s="21"/>
      <c r="E634" s="21"/>
      <c r="F634" s="21"/>
      <c r="G634" s="23"/>
      <c r="H634" s="15"/>
      <c r="I634" s="15"/>
      <c r="J634" s="15"/>
      <c r="K634" s="15"/>
      <c r="O634" s="15"/>
      <c r="P634" s="22"/>
    </row>
    <row r="635" spans="4:16" ht="12.75">
      <c r="D635" s="21"/>
      <c r="E635" s="21"/>
      <c r="F635" s="21"/>
      <c r="G635" s="23"/>
      <c r="H635" s="15"/>
      <c r="I635" s="15"/>
      <c r="J635" s="15"/>
      <c r="K635" s="15"/>
      <c r="O635" s="15"/>
      <c r="P635" s="22"/>
    </row>
    <row r="636" spans="4:16" ht="12.75">
      <c r="D636" s="21"/>
      <c r="E636" s="21"/>
      <c r="F636" s="21"/>
      <c r="G636" s="23"/>
      <c r="H636" s="15"/>
      <c r="I636" s="15"/>
      <c r="J636" s="15"/>
      <c r="K636" s="15"/>
      <c r="O636" s="15"/>
      <c r="P636" s="22"/>
    </row>
    <row r="637" spans="4:16" ht="12.75">
      <c r="D637" s="21"/>
      <c r="E637" s="21"/>
      <c r="F637" s="21"/>
      <c r="G637" s="23"/>
      <c r="H637" s="15"/>
      <c r="I637" s="15"/>
      <c r="J637" s="15"/>
      <c r="K637" s="15"/>
      <c r="O637" s="15"/>
      <c r="P637" s="22"/>
    </row>
    <row r="638" spans="4:16" ht="12.75">
      <c r="D638" s="21"/>
      <c r="E638" s="21"/>
      <c r="F638" s="21"/>
      <c r="G638" s="23"/>
      <c r="H638" s="15"/>
      <c r="I638" s="15"/>
      <c r="J638" s="15"/>
      <c r="K638" s="15"/>
      <c r="O638" s="15"/>
      <c r="P638" s="22"/>
    </row>
    <row r="639" spans="4:16" ht="12.75">
      <c r="D639" s="21"/>
      <c r="E639" s="21"/>
      <c r="F639" s="21"/>
      <c r="G639" s="23"/>
      <c r="H639" s="15"/>
      <c r="I639" s="15"/>
      <c r="J639" s="15"/>
      <c r="K639" s="15"/>
      <c r="O639" s="15"/>
      <c r="P639" s="22"/>
    </row>
    <row r="640" spans="4:16" ht="12.75">
      <c r="D640" s="21"/>
      <c r="E640" s="21"/>
      <c r="F640" s="21"/>
      <c r="G640" s="23"/>
      <c r="H640" s="15"/>
      <c r="I640" s="15"/>
      <c r="J640" s="15"/>
      <c r="K640" s="15"/>
      <c r="O640" s="15"/>
      <c r="P640" s="22"/>
    </row>
    <row r="641" spans="4:16" ht="12.75">
      <c r="D641" s="21"/>
      <c r="E641" s="21"/>
      <c r="F641" s="21"/>
      <c r="G641" s="23"/>
      <c r="H641" s="15"/>
      <c r="I641" s="15"/>
      <c r="J641" s="15"/>
      <c r="K641" s="15"/>
      <c r="O641" s="15"/>
      <c r="P641" s="22"/>
    </row>
    <row r="642" spans="4:16" ht="12.75">
      <c r="D642" s="21"/>
      <c r="E642" s="21"/>
      <c r="F642" s="21"/>
      <c r="G642" s="23"/>
      <c r="H642" s="15"/>
      <c r="I642" s="15"/>
      <c r="J642" s="15"/>
      <c r="K642" s="15"/>
      <c r="O642" s="15"/>
      <c r="P642" s="22"/>
    </row>
    <row r="643" spans="4:16" ht="12.75">
      <c r="D643" s="21"/>
      <c r="E643" s="21"/>
      <c r="F643" s="21"/>
      <c r="G643" s="23"/>
      <c r="H643" s="15"/>
      <c r="I643" s="15"/>
      <c r="J643" s="15"/>
      <c r="K643" s="15"/>
      <c r="O643" s="15"/>
      <c r="P643" s="22"/>
    </row>
    <row r="644" spans="4:16" ht="12.75">
      <c r="D644" s="21"/>
      <c r="E644" s="21"/>
      <c r="F644" s="21"/>
      <c r="G644" s="23"/>
      <c r="H644" s="15"/>
      <c r="I644" s="15"/>
      <c r="J644" s="15"/>
      <c r="K644" s="15"/>
      <c r="O644" s="15"/>
      <c r="P644" s="22"/>
    </row>
    <row r="645" spans="4:16" ht="12.75">
      <c r="D645" s="21"/>
      <c r="E645" s="21"/>
      <c r="F645" s="21"/>
      <c r="G645" s="23"/>
      <c r="H645" s="15"/>
      <c r="I645" s="15"/>
      <c r="J645" s="15"/>
      <c r="K645" s="15"/>
      <c r="O645" s="15"/>
      <c r="P645" s="22"/>
    </row>
    <row r="646" spans="4:16" ht="12.75">
      <c r="D646" s="21"/>
      <c r="E646" s="21"/>
      <c r="F646" s="21"/>
      <c r="G646" s="23"/>
      <c r="H646" s="15"/>
      <c r="I646" s="15"/>
      <c r="J646" s="15"/>
      <c r="K646" s="15"/>
      <c r="O646" s="15"/>
      <c r="P646" s="22"/>
    </row>
    <row r="647" spans="4:16" ht="12.75">
      <c r="D647" s="21"/>
      <c r="E647" s="21"/>
      <c r="F647" s="21"/>
      <c r="G647" s="23"/>
      <c r="H647" s="15"/>
      <c r="I647" s="15"/>
      <c r="J647" s="15"/>
      <c r="K647" s="15"/>
      <c r="O647" s="15"/>
      <c r="P647" s="22"/>
    </row>
    <row r="648" spans="4:16" ht="12.75">
      <c r="D648" s="21"/>
      <c r="E648" s="21"/>
      <c r="F648" s="21"/>
      <c r="G648" s="23"/>
      <c r="H648" s="15"/>
      <c r="I648" s="15"/>
      <c r="J648" s="15"/>
      <c r="K648" s="15"/>
      <c r="O648" s="15"/>
      <c r="P648" s="22"/>
    </row>
    <row r="649" spans="4:16" ht="12.75">
      <c r="D649" s="21"/>
      <c r="E649" s="21"/>
      <c r="F649" s="21"/>
      <c r="G649" s="23"/>
      <c r="H649" s="15"/>
      <c r="I649" s="15"/>
      <c r="J649" s="15"/>
      <c r="K649" s="15"/>
      <c r="O649" s="15"/>
      <c r="P649" s="22"/>
    </row>
    <row r="650" spans="4:16" ht="12.75">
      <c r="D650" s="21"/>
      <c r="E650" s="21"/>
      <c r="F650" s="21"/>
      <c r="G650" s="23"/>
      <c r="H650" s="15"/>
      <c r="I650" s="15"/>
      <c r="J650" s="15"/>
      <c r="K650" s="15"/>
      <c r="O650" s="15"/>
      <c r="P650" s="22"/>
    </row>
    <row r="651" spans="4:16" ht="12.75">
      <c r="D651" s="21"/>
      <c r="E651" s="21"/>
      <c r="F651" s="21"/>
      <c r="G651" s="23"/>
      <c r="H651" s="15"/>
      <c r="I651" s="15"/>
      <c r="J651" s="15"/>
      <c r="K651" s="15"/>
      <c r="O651" s="15"/>
      <c r="P651" s="22"/>
    </row>
    <row r="652" spans="4:16" ht="12.75">
      <c r="D652" s="21"/>
      <c r="E652" s="21"/>
      <c r="F652" s="21"/>
      <c r="G652" s="23"/>
      <c r="H652" s="15"/>
      <c r="I652" s="15"/>
      <c r="J652" s="15"/>
      <c r="K652" s="15"/>
      <c r="O652" s="15"/>
      <c r="P652" s="22"/>
    </row>
    <row r="653" spans="4:16" ht="12.75">
      <c r="D653" s="21"/>
      <c r="E653" s="21"/>
      <c r="F653" s="21"/>
      <c r="G653" s="23"/>
      <c r="H653" s="15"/>
      <c r="I653" s="15"/>
      <c r="J653" s="15"/>
      <c r="K653" s="15"/>
      <c r="O653" s="15"/>
      <c r="P653" s="22"/>
    </row>
    <row r="654" spans="4:16" ht="12.75">
      <c r="D654" s="21"/>
      <c r="E654" s="21"/>
      <c r="F654" s="21"/>
      <c r="G654" s="23"/>
      <c r="H654" s="15"/>
      <c r="I654" s="15"/>
      <c r="J654" s="15"/>
      <c r="K654" s="15"/>
      <c r="O654" s="15"/>
      <c r="P654" s="22"/>
    </row>
    <row r="655" spans="4:16" ht="12.75">
      <c r="D655" s="21"/>
      <c r="E655" s="21"/>
      <c r="F655" s="21"/>
      <c r="G655" s="23"/>
      <c r="H655" s="15"/>
      <c r="I655" s="15"/>
      <c r="J655" s="15"/>
      <c r="K655" s="15"/>
      <c r="O655" s="15"/>
      <c r="P655" s="22"/>
    </row>
    <row r="656" spans="4:16" ht="12.75">
      <c r="D656" s="21"/>
      <c r="E656" s="21"/>
      <c r="F656" s="21"/>
      <c r="G656" s="23"/>
      <c r="H656" s="15"/>
      <c r="I656" s="15"/>
      <c r="J656" s="15"/>
      <c r="K656" s="15"/>
      <c r="O656" s="15"/>
      <c r="P656" s="22"/>
    </row>
    <row r="657" spans="4:16" ht="12.75">
      <c r="D657" s="21"/>
      <c r="E657" s="21"/>
      <c r="F657" s="21"/>
      <c r="G657" s="23"/>
      <c r="H657" s="15"/>
      <c r="I657" s="15"/>
      <c r="J657" s="15"/>
      <c r="K657" s="15"/>
      <c r="O657" s="15"/>
      <c r="P657" s="22"/>
    </row>
    <row r="658" spans="4:16" ht="12.75">
      <c r="D658" s="21"/>
      <c r="E658" s="21"/>
      <c r="F658" s="21"/>
      <c r="G658" s="23"/>
      <c r="H658" s="15"/>
      <c r="I658" s="15"/>
      <c r="J658" s="15"/>
      <c r="K658" s="15"/>
      <c r="O658" s="15"/>
      <c r="P658" s="22"/>
    </row>
    <row r="659" spans="4:16" ht="12.75">
      <c r="D659" s="21"/>
      <c r="E659" s="21"/>
      <c r="F659" s="21"/>
      <c r="G659" s="23"/>
      <c r="H659" s="15"/>
      <c r="I659" s="15"/>
      <c r="J659" s="15"/>
      <c r="K659" s="15"/>
      <c r="O659" s="15"/>
      <c r="P659" s="22"/>
    </row>
    <row r="660" spans="4:16" ht="12.75">
      <c r="D660" s="21"/>
      <c r="E660" s="21"/>
      <c r="F660" s="21"/>
      <c r="G660" s="23"/>
      <c r="H660" s="15"/>
      <c r="I660" s="15"/>
      <c r="J660" s="15"/>
      <c r="K660" s="15"/>
      <c r="O660" s="15"/>
      <c r="P660" s="22"/>
    </row>
    <row r="661" spans="4:16" ht="12.75">
      <c r="D661" s="21"/>
      <c r="E661" s="21"/>
      <c r="F661" s="21"/>
      <c r="G661" s="23"/>
      <c r="H661" s="15"/>
      <c r="I661" s="15"/>
      <c r="J661" s="15"/>
      <c r="K661" s="15"/>
      <c r="O661" s="15"/>
      <c r="P661" s="22"/>
    </row>
    <row r="662" spans="4:16" ht="12.75">
      <c r="D662" s="21"/>
      <c r="E662" s="21"/>
      <c r="F662" s="21"/>
      <c r="G662" s="23"/>
      <c r="H662" s="15"/>
      <c r="I662" s="15"/>
      <c r="J662" s="15"/>
      <c r="K662" s="15"/>
      <c r="O662" s="15"/>
      <c r="P662" s="22"/>
    </row>
    <row r="663" spans="4:16" ht="12.75">
      <c r="D663" s="21"/>
      <c r="E663" s="21"/>
      <c r="F663" s="21"/>
      <c r="G663" s="23"/>
      <c r="H663" s="15"/>
      <c r="I663" s="15"/>
      <c r="J663" s="15"/>
      <c r="K663" s="15"/>
      <c r="O663" s="15"/>
      <c r="P663" s="22"/>
    </row>
    <row r="664" spans="4:16" ht="12.75">
      <c r="D664" s="21"/>
      <c r="E664" s="21"/>
      <c r="F664" s="21"/>
      <c r="G664" s="23"/>
      <c r="H664" s="15"/>
      <c r="I664" s="15"/>
      <c r="J664" s="15"/>
      <c r="K664" s="15"/>
      <c r="O664" s="15"/>
      <c r="P664" s="22"/>
    </row>
    <row r="665" spans="4:16" ht="12.75">
      <c r="D665" s="21"/>
      <c r="E665" s="21"/>
      <c r="F665" s="21"/>
      <c r="G665" s="23"/>
      <c r="H665" s="15"/>
      <c r="I665" s="15"/>
      <c r="J665" s="15"/>
      <c r="K665" s="15"/>
      <c r="O665" s="15"/>
      <c r="P665" s="22"/>
    </row>
    <row r="666" spans="4:16" ht="12.75">
      <c r="D666" s="21"/>
      <c r="E666" s="21"/>
      <c r="F666" s="21"/>
      <c r="G666" s="23"/>
      <c r="H666" s="15"/>
      <c r="I666" s="15"/>
      <c r="J666" s="15"/>
      <c r="K666" s="15"/>
      <c r="O666" s="15"/>
      <c r="P666" s="22"/>
    </row>
    <row r="667" spans="4:16" ht="12.75">
      <c r="D667" s="21"/>
      <c r="E667" s="21"/>
      <c r="F667" s="21"/>
      <c r="G667" s="23"/>
      <c r="H667" s="15"/>
      <c r="I667" s="15"/>
      <c r="J667" s="15"/>
      <c r="K667" s="15"/>
      <c r="O667" s="15"/>
      <c r="P667" s="22"/>
    </row>
    <row r="668" spans="4:16" ht="12.75">
      <c r="D668" s="21"/>
      <c r="E668" s="21"/>
      <c r="F668" s="21"/>
      <c r="G668" s="23"/>
      <c r="H668" s="15"/>
      <c r="I668" s="15"/>
      <c r="J668" s="15"/>
      <c r="K668" s="15"/>
      <c r="O668" s="15"/>
      <c r="P668" s="22"/>
    </row>
    <row r="669" spans="4:16" ht="12.75">
      <c r="D669" s="21"/>
      <c r="E669" s="21"/>
      <c r="F669" s="21"/>
      <c r="G669" s="23"/>
      <c r="H669" s="15"/>
      <c r="I669" s="15"/>
      <c r="J669" s="15"/>
      <c r="K669" s="15"/>
      <c r="O669" s="15"/>
      <c r="P669" s="22"/>
    </row>
    <row r="670" spans="4:16" ht="12.75">
      <c r="D670" s="21"/>
      <c r="E670" s="21"/>
      <c r="F670" s="21"/>
      <c r="G670" s="23"/>
      <c r="H670" s="15"/>
      <c r="I670" s="15"/>
      <c r="J670" s="15"/>
      <c r="K670" s="15"/>
      <c r="O670" s="15"/>
      <c r="P670" s="22"/>
    </row>
    <row r="671" spans="4:16" ht="12.75">
      <c r="D671" s="21"/>
      <c r="E671" s="21"/>
      <c r="F671" s="21"/>
      <c r="G671" s="23"/>
      <c r="H671" s="15"/>
      <c r="I671" s="15"/>
      <c r="J671" s="15"/>
      <c r="K671" s="15"/>
      <c r="O671" s="15"/>
      <c r="P671" s="22"/>
    </row>
    <row r="672" spans="4:16" ht="12.75">
      <c r="D672" s="21"/>
      <c r="E672" s="21"/>
      <c r="F672" s="21"/>
      <c r="G672" s="23"/>
      <c r="H672" s="15"/>
      <c r="I672" s="15"/>
      <c r="J672" s="15"/>
      <c r="K672" s="15"/>
      <c r="O672" s="15"/>
      <c r="P672" s="22"/>
    </row>
    <row r="673" spans="4:16" ht="12.75">
      <c r="D673" s="21"/>
      <c r="E673" s="21"/>
      <c r="F673" s="21"/>
      <c r="G673" s="23"/>
      <c r="H673" s="15"/>
      <c r="I673" s="15"/>
      <c r="J673" s="15"/>
      <c r="K673" s="15"/>
      <c r="O673" s="15"/>
      <c r="P673" s="22"/>
    </row>
    <row r="674" spans="4:16" ht="12.75">
      <c r="D674" s="21"/>
      <c r="E674" s="21"/>
      <c r="F674" s="21"/>
      <c r="G674" s="23"/>
      <c r="H674" s="15"/>
      <c r="I674" s="15"/>
      <c r="J674" s="15"/>
      <c r="K674" s="15"/>
      <c r="O674" s="15"/>
      <c r="P674" s="22"/>
    </row>
    <row r="675" spans="4:16" ht="12.75">
      <c r="D675" s="21"/>
      <c r="E675" s="21"/>
      <c r="F675" s="21"/>
      <c r="G675" s="23"/>
      <c r="H675" s="15"/>
      <c r="I675" s="15"/>
      <c r="J675" s="15"/>
      <c r="K675" s="15"/>
      <c r="O675" s="15"/>
      <c r="P675" s="22"/>
    </row>
    <row r="676" spans="4:16" ht="12.75">
      <c r="D676" s="21"/>
      <c r="E676" s="21"/>
      <c r="F676" s="21"/>
      <c r="G676" s="23"/>
      <c r="H676" s="15"/>
      <c r="I676" s="15"/>
      <c r="J676" s="15"/>
      <c r="K676" s="15"/>
      <c r="O676" s="15"/>
      <c r="P676" s="22"/>
    </row>
    <row r="677" spans="4:16" ht="12.75">
      <c r="D677" s="21"/>
      <c r="E677" s="21"/>
      <c r="F677" s="21"/>
      <c r="G677" s="23"/>
      <c r="H677" s="15"/>
      <c r="I677" s="15"/>
      <c r="J677" s="15"/>
      <c r="K677" s="15"/>
      <c r="O677" s="15"/>
      <c r="P677" s="22"/>
    </row>
    <row r="678" spans="4:16" ht="12.75">
      <c r="D678" s="21"/>
      <c r="E678" s="21"/>
      <c r="F678" s="21"/>
      <c r="G678" s="23"/>
      <c r="H678" s="15"/>
      <c r="I678" s="15"/>
      <c r="J678" s="15"/>
      <c r="K678" s="15"/>
      <c r="O678" s="15"/>
      <c r="P678" s="22"/>
    </row>
    <row r="679" spans="4:16" ht="12.75">
      <c r="D679" s="21"/>
      <c r="E679" s="21"/>
      <c r="F679" s="21"/>
      <c r="G679" s="23"/>
      <c r="H679" s="15"/>
      <c r="I679" s="15"/>
      <c r="J679" s="15"/>
      <c r="K679" s="15"/>
      <c r="O679" s="15"/>
      <c r="P679" s="22"/>
    </row>
    <row r="680" spans="4:16" ht="12.75">
      <c r="D680" s="21"/>
      <c r="E680" s="21"/>
      <c r="F680" s="21"/>
      <c r="G680" s="23"/>
      <c r="H680" s="15"/>
      <c r="I680" s="15"/>
      <c r="J680" s="15"/>
      <c r="K680" s="15"/>
      <c r="O680" s="15"/>
      <c r="P680" s="22"/>
    </row>
    <row r="681" spans="4:16" ht="12.75">
      <c r="D681" s="21"/>
      <c r="E681" s="21"/>
      <c r="F681" s="21"/>
      <c r="G681" s="23"/>
      <c r="H681" s="15"/>
      <c r="I681" s="15"/>
      <c r="J681" s="15"/>
      <c r="K681" s="15"/>
      <c r="O681" s="15"/>
      <c r="P681" s="22"/>
    </row>
    <row r="682" spans="4:16" ht="12.75">
      <c r="D682" s="21"/>
      <c r="E682" s="21"/>
      <c r="F682" s="21"/>
      <c r="G682" s="23"/>
      <c r="H682" s="15"/>
      <c r="I682" s="15"/>
      <c r="J682" s="15"/>
      <c r="K682" s="15"/>
      <c r="O682" s="15"/>
      <c r="P682" s="22"/>
    </row>
    <row r="683" spans="4:16" ht="12.75">
      <c r="D683" s="21"/>
      <c r="E683" s="21"/>
      <c r="F683" s="21"/>
      <c r="G683" s="23"/>
      <c r="H683" s="15"/>
      <c r="I683" s="15"/>
      <c r="J683" s="15"/>
      <c r="K683" s="15"/>
      <c r="O683" s="15"/>
      <c r="P683" s="22"/>
    </row>
    <row r="684" spans="4:16" ht="12.75">
      <c r="D684" s="21"/>
      <c r="E684" s="21"/>
      <c r="F684" s="21"/>
      <c r="G684" s="23"/>
      <c r="H684" s="15"/>
      <c r="I684" s="15"/>
      <c r="J684" s="15"/>
      <c r="K684" s="15"/>
      <c r="O684" s="15"/>
      <c r="P684" s="22"/>
    </row>
    <row r="685" spans="4:16" ht="12.75">
      <c r="D685" s="21"/>
      <c r="E685" s="21"/>
      <c r="F685" s="21"/>
      <c r="G685" s="23"/>
      <c r="H685" s="15"/>
      <c r="I685" s="15"/>
      <c r="J685" s="15"/>
      <c r="K685" s="15"/>
      <c r="O685" s="15"/>
      <c r="P685" s="22"/>
    </row>
    <row r="686" spans="4:16" ht="12.75">
      <c r="D686" s="21"/>
      <c r="E686" s="21"/>
      <c r="F686" s="21"/>
      <c r="G686" s="23"/>
      <c r="H686" s="15"/>
      <c r="I686" s="15"/>
      <c r="J686" s="15"/>
      <c r="K686" s="15"/>
      <c r="O686" s="15"/>
      <c r="P686" s="22"/>
    </row>
    <row r="687" spans="4:16" ht="12.75">
      <c r="D687" s="21"/>
      <c r="E687" s="21"/>
      <c r="F687" s="21"/>
      <c r="G687" s="23"/>
      <c r="H687" s="15"/>
      <c r="I687" s="15"/>
      <c r="J687" s="15"/>
      <c r="K687" s="15"/>
      <c r="O687" s="15"/>
      <c r="P687" s="22"/>
    </row>
    <row r="688" spans="4:16" ht="12.75">
      <c r="D688" s="21"/>
      <c r="E688" s="21"/>
      <c r="F688" s="21"/>
      <c r="G688" s="23"/>
      <c r="H688" s="15"/>
      <c r="I688" s="15"/>
      <c r="J688" s="15"/>
      <c r="K688" s="15"/>
      <c r="O688" s="15"/>
      <c r="P688" s="22"/>
    </row>
    <row r="689" spans="4:16" ht="12.75">
      <c r="D689" s="21"/>
      <c r="E689" s="21"/>
      <c r="F689" s="21"/>
      <c r="G689" s="23"/>
      <c r="H689" s="15"/>
      <c r="I689" s="15"/>
      <c r="J689" s="15"/>
      <c r="K689" s="15"/>
      <c r="O689" s="15"/>
      <c r="P689" s="22"/>
    </row>
    <row r="690" spans="4:16" ht="12.75">
      <c r="D690" s="21"/>
      <c r="E690" s="21"/>
      <c r="F690" s="21"/>
      <c r="G690" s="23"/>
      <c r="H690" s="15"/>
      <c r="I690" s="15"/>
      <c r="J690" s="15"/>
      <c r="K690" s="15"/>
      <c r="O690" s="15"/>
      <c r="P690" s="22"/>
    </row>
    <row r="691" spans="4:16" ht="12.75">
      <c r="D691" s="21"/>
      <c r="E691" s="21"/>
      <c r="F691" s="21"/>
      <c r="G691" s="23"/>
      <c r="H691" s="15"/>
      <c r="I691" s="15"/>
      <c r="J691" s="15"/>
      <c r="K691" s="15"/>
      <c r="O691" s="15"/>
      <c r="P691" s="22"/>
    </row>
    <row r="692" spans="4:16" ht="12.75">
      <c r="D692" s="21"/>
      <c r="E692" s="21"/>
      <c r="F692" s="21"/>
      <c r="G692" s="23"/>
      <c r="H692" s="15"/>
      <c r="I692" s="15"/>
      <c r="J692" s="15"/>
      <c r="K692" s="15"/>
      <c r="O692" s="15"/>
      <c r="P692" s="22"/>
    </row>
    <row r="693" spans="4:16" ht="12.75">
      <c r="D693" s="21"/>
      <c r="E693" s="21"/>
      <c r="F693" s="21"/>
      <c r="G693" s="23"/>
      <c r="H693" s="15"/>
      <c r="I693" s="15"/>
      <c r="J693" s="15"/>
      <c r="K693" s="15"/>
      <c r="O693" s="15"/>
      <c r="P693" s="22"/>
    </row>
    <row r="694" spans="4:16" ht="12.75">
      <c r="D694" s="21"/>
      <c r="E694" s="21"/>
      <c r="F694" s="21"/>
      <c r="G694" s="23"/>
      <c r="H694" s="15"/>
      <c r="I694" s="15"/>
      <c r="J694" s="15"/>
      <c r="K694" s="15"/>
      <c r="O694" s="15"/>
      <c r="P694" s="22"/>
    </row>
    <row r="695" spans="4:16" ht="12.75">
      <c r="D695" s="21"/>
      <c r="E695" s="21"/>
      <c r="F695" s="21"/>
      <c r="G695" s="23"/>
      <c r="H695" s="15"/>
      <c r="I695" s="15"/>
      <c r="J695" s="15"/>
      <c r="K695" s="15"/>
      <c r="O695" s="15"/>
      <c r="P695" s="22"/>
    </row>
    <row r="696" spans="4:16" ht="12.75">
      <c r="D696" s="21"/>
      <c r="E696" s="21"/>
      <c r="F696" s="21"/>
      <c r="G696" s="23"/>
      <c r="H696" s="15"/>
      <c r="I696" s="15"/>
      <c r="J696" s="15"/>
      <c r="K696" s="15"/>
      <c r="O696" s="15"/>
      <c r="P696" s="22"/>
    </row>
    <row r="697" spans="4:16" ht="12.75">
      <c r="D697" s="21"/>
      <c r="E697" s="21"/>
      <c r="F697" s="21"/>
      <c r="G697" s="23"/>
      <c r="H697" s="15"/>
      <c r="I697" s="15"/>
      <c r="J697" s="15"/>
      <c r="K697" s="15"/>
      <c r="O697" s="15"/>
      <c r="P697" s="22"/>
    </row>
    <row r="698" spans="4:16" ht="12.75">
      <c r="D698" s="21"/>
      <c r="E698" s="21"/>
      <c r="F698" s="21"/>
      <c r="G698" s="23"/>
      <c r="H698" s="15"/>
      <c r="I698" s="15"/>
      <c r="J698" s="15"/>
      <c r="K698" s="15"/>
      <c r="O698" s="15"/>
      <c r="P698" s="22"/>
    </row>
    <row r="699" spans="4:16" ht="12.75">
      <c r="D699" s="21"/>
      <c r="E699" s="21"/>
      <c r="F699" s="21"/>
      <c r="G699" s="23"/>
      <c r="H699" s="15"/>
      <c r="I699" s="15"/>
      <c r="J699" s="15"/>
      <c r="K699" s="15"/>
      <c r="O699" s="15"/>
      <c r="P699" s="22"/>
    </row>
    <row r="700" spans="4:16" ht="12.75">
      <c r="D700" s="21"/>
      <c r="E700" s="21"/>
      <c r="F700" s="21"/>
      <c r="G700" s="23"/>
      <c r="H700" s="15"/>
      <c r="I700" s="15"/>
      <c r="J700" s="15"/>
      <c r="K700" s="15"/>
      <c r="O700" s="15"/>
      <c r="P700" s="22"/>
    </row>
    <row r="701" spans="4:16" ht="12.75">
      <c r="D701" s="21"/>
      <c r="E701" s="21"/>
      <c r="F701" s="21"/>
      <c r="G701" s="23"/>
      <c r="H701" s="15"/>
      <c r="I701" s="15"/>
      <c r="J701" s="15"/>
      <c r="K701" s="15"/>
      <c r="O701" s="15"/>
      <c r="P701" s="22"/>
    </row>
    <row r="702" spans="4:16" ht="12.75">
      <c r="D702" s="21"/>
      <c r="E702" s="21"/>
      <c r="F702" s="21"/>
      <c r="G702" s="23"/>
      <c r="H702" s="15"/>
      <c r="I702" s="15"/>
      <c r="J702" s="15"/>
      <c r="K702" s="15"/>
      <c r="O702" s="15"/>
      <c r="P702" s="22"/>
    </row>
    <row r="703" spans="4:16" ht="12.75">
      <c r="D703" s="21"/>
      <c r="E703" s="21"/>
      <c r="F703" s="21"/>
      <c r="G703" s="23"/>
      <c r="H703" s="15"/>
      <c r="I703" s="15"/>
      <c r="J703" s="15"/>
      <c r="K703" s="15"/>
      <c r="O703" s="15"/>
      <c r="P703" s="22"/>
    </row>
    <row r="704" spans="4:16" ht="12.75">
      <c r="D704" s="21"/>
      <c r="E704" s="21"/>
      <c r="F704" s="21"/>
      <c r="G704" s="23"/>
      <c r="H704" s="15"/>
      <c r="I704" s="15"/>
      <c r="J704" s="15"/>
      <c r="K704" s="15"/>
      <c r="O704" s="15"/>
      <c r="P704" s="22"/>
    </row>
    <row r="705" spans="4:16" ht="12.75">
      <c r="D705" s="21"/>
      <c r="E705" s="21"/>
      <c r="F705" s="21"/>
      <c r="G705" s="23"/>
      <c r="H705" s="15"/>
      <c r="I705" s="15"/>
      <c r="J705" s="15"/>
      <c r="K705" s="15"/>
      <c r="O705" s="15"/>
      <c r="P705" s="22"/>
    </row>
    <row r="706" spans="4:16" ht="12.75">
      <c r="D706" s="21"/>
      <c r="E706" s="21"/>
      <c r="F706" s="21"/>
      <c r="G706" s="23"/>
      <c r="H706" s="15"/>
      <c r="I706" s="15"/>
      <c r="J706" s="15"/>
      <c r="K706" s="15"/>
      <c r="O706" s="15"/>
      <c r="P706" s="22"/>
    </row>
    <row r="707" spans="4:16" ht="12.75">
      <c r="D707" s="21"/>
      <c r="E707" s="21"/>
      <c r="F707" s="21"/>
      <c r="G707" s="23"/>
      <c r="H707" s="15"/>
      <c r="I707" s="15"/>
      <c r="J707" s="15"/>
      <c r="K707" s="15"/>
      <c r="O707" s="15"/>
      <c r="P707" s="22"/>
    </row>
    <row r="708" spans="4:16" ht="12.75">
      <c r="D708" s="21"/>
      <c r="E708" s="21"/>
      <c r="F708" s="21"/>
      <c r="G708" s="23"/>
      <c r="H708" s="15"/>
      <c r="I708" s="15"/>
      <c r="J708" s="15"/>
      <c r="K708" s="15"/>
      <c r="O708" s="15"/>
      <c r="P708" s="22"/>
    </row>
    <row r="709" spans="4:16" ht="12.75">
      <c r="D709" s="21"/>
      <c r="E709" s="21"/>
      <c r="F709" s="21"/>
      <c r="G709" s="23"/>
      <c r="H709" s="15"/>
      <c r="I709" s="15"/>
      <c r="J709" s="15"/>
      <c r="K709" s="15"/>
      <c r="O709" s="15"/>
      <c r="P709" s="22"/>
    </row>
    <row r="710" spans="4:16" ht="12.75">
      <c r="D710" s="21"/>
      <c r="E710" s="21"/>
      <c r="F710" s="21"/>
      <c r="G710" s="23"/>
      <c r="H710" s="15"/>
      <c r="I710" s="15"/>
      <c r="J710" s="15"/>
      <c r="K710" s="15"/>
      <c r="O710" s="15"/>
      <c r="P710" s="22"/>
    </row>
    <row r="711" spans="4:16" ht="12.75">
      <c r="D711" s="21"/>
      <c r="E711" s="21"/>
      <c r="F711" s="21"/>
      <c r="G711" s="23"/>
      <c r="H711" s="15"/>
      <c r="I711" s="15"/>
      <c r="J711" s="15"/>
      <c r="K711" s="15"/>
      <c r="O711" s="15"/>
      <c r="P711" s="22"/>
    </row>
    <row r="712" spans="4:16" ht="12.75">
      <c r="D712" s="21"/>
      <c r="E712" s="21"/>
      <c r="F712" s="21"/>
      <c r="G712" s="23"/>
      <c r="H712" s="15"/>
      <c r="I712" s="15"/>
      <c r="J712" s="15"/>
      <c r="K712" s="15"/>
      <c r="O712" s="15"/>
      <c r="P712" s="22"/>
    </row>
    <row r="713" spans="4:16" ht="12.75">
      <c r="D713" s="21"/>
      <c r="E713" s="21"/>
      <c r="F713" s="21"/>
      <c r="G713" s="23"/>
      <c r="H713" s="15"/>
      <c r="I713" s="15"/>
      <c r="J713" s="15"/>
      <c r="K713" s="15"/>
      <c r="O713" s="15"/>
      <c r="P713" s="22"/>
    </row>
    <row r="714" spans="4:16" ht="12.75">
      <c r="D714" s="21"/>
      <c r="E714" s="21"/>
      <c r="F714" s="21"/>
      <c r="G714" s="23"/>
      <c r="H714" s="15"/>
      <c r="I714" s="15"/>
      <c r="J714" s="15"/>
      <c r="K714" s="15"/>
      <c r="O714" s="15"/>
      <c r="P714" s="22"/>
    </row>
    <row r="715" spans="4:16" ht="12.75">
      <c r="D715" s="21"/>
      <c r="E715" s="21"/>
      <c r="F715" s="21"/>
      <c r="G715" s="23"/>
      <c r="H715" s="15"/>
      <c r="I715" s="15"/>
      <c r="J715" s="15"/>
      <c r="K715" s="15"/>
      <c r="O715" s="15"/>
      <c r="P715" s="22"/>
    </row>
    <row r="716" spans="4:16" ht="12.75">
      <c r="D716" s="21"/>
      <c r="E716" s="21"/>
      <c r="F716" s="21"/>
      <c r="G716" s="23"/>
      <c r="H716" s="15"/>
      <c r="I716" s="15"/>
      <c r="J716" s="15"/>
      <c r="K716" s="15"/>
      <c r="O716" s="15"/>
      <c r="P716" s="22"/>
    </row>
    <row r="717" spans="4:16" ht="12.75">
      <c r="D717" s="21"/>
      <c r="E717" s="21"/>
      <c r="F717" s="21"/>
      <c r="G717" s="23"/>
      <c r="H717" s="15"/>
      <c r="I717" s="15"/>
      <c r="J717" s="15"/>
      <c r="K717" s="15"/>
      <c r="O717" s="15"/>
      <c r="P717" s="22"/>
    </row>
    <row r="718" spans="4:16" ht="12.75">
      <c r="D718" s="21"/>
      <c r="E718" s="21"/>
      <c r="F718" s="21"/>
      <c r="G718" s="23"/>
      <c r="H718" s="15"/>
      <c r="I718" s="15"/>
      <c r="J718" s="15"/>
      <c r="K718" s="15"/>
      <c r="O718" s="15"/>
      <c r="P718" s="22"/>
    </row>
    <row r="719" spans="4:16" ht="12.75">
      <c r="D719" s="21"/>
      <c r="E719" s="21"/>
      <c r="F719" s="21"/>
      <c r="G719" s="23"/>
      <c r="H719" s="15"/>
      <c r="I719" s="15"/>
      <c r="J719" s="15"/>
      <c r="K719" s="15"/>
      <c r="O719" s="15"/>
      <c r="P719" s="22"/>
    </row>
    <row r="720" spans="4:16" ht="12.75">
      <c r="D720" s="21"/>
      <c r="E720" s="21"/>
      <c r="F720" s="21"/>
      <c r="G720" s="23"/>
      <c r="H720" s="15"/>
      <c r="I720" s="15"/>
      <c r="J720" s="15"/>
      <c r="K720" s="15"/>
      <c r="O720" s="15"/>
      <c r="P720" s="22"/>
    </row>
    <row r="721" spans="4:16" ht="12.75">
      <c r="D721" s="21"/>
      <c r="E721" s="21"/>
      <c r="F721" s="21"/>
      <c r="G721" s="23"/>
      <c r="H721" s="15"/>
      <c r="I721" s="15"/>
      <c r="J721" s="15"/>
      <c r="K721" s="15"/>
      <c r="O721" s="15"/>
      <c r="P721" s="22"/>
    </row>
    <row r="722" spans="4:16" ht="12.75">
      <c r="D722" s="21"/>
      <c r="E722" s="21"/>
      <c r="F722" s="21"/>
      <c r="G722" s="23"/>
      <c r="H722" s="15"/>
      <c r="I722" s="15"/>
      <c r="J722" s="15"/>
      <c r="K722" s="15"/>
      <c r="O722" s="15"/>
      <c r="P722" s="22"/>
    </row>
    <row r="723" spans="4:16" ht="12.75">
      <c r="D723" s="21"/>
      <c r="E723" s="21"/>
      <c r="F723" s="21"/>
      <c r="G723" s="23"/>
      <c r="H723" s="15"/>
      <c r="I723" s="15"/>
      <c r="J723" s="15"/>
      <c r="K723" s="15"/>
      <c r="O723" s="15"/>
      <c r="P723" s="22"/>
    </row>
    <row r="724" spans="4:16" ht="12.75">
      <c r="D724" s="21"/>
      <c r="E724" s="21"/>
      <c r="F724" s="21"/>
      <c r="G724" s="23"/>
      <c r="H724" s="15"/>
      <c r="I724" s="15"/>
      <c r="J724" s="15"/>
      <c r="K724" s="15"/>
      <c r="O724" s="15"/>
      <c r="P724" s="22"/>
    </row>
    <row r="725" spans="4:16" ht="12.75">
      <c r="D725" s="21"/>
      <c r="E725" s="21"/>
      <c r="F725" s="21"/>
      <c r="G725" s="23"/>
      <c r="H725" s="15"/>
      <c r="I725" s="15"/>
      <c r="J725" s="15"/>
      <c r="K725" s="15"/>
      <c r="O725" s="15"/>
      <c r="P725" s="22"/>
    </row>
    <row r="726" spans="4:16" ht="12.75">
      <c r="D726" s="21"/>
      <c r="E726" s="21"/>
      <c r="F726" s="21"/>
      <c r="G726" s="23"/>
      <c r="H726" s="15"/>
      <c r="I726" s="15"/>
      <c r="J726" s="15"/>
      <c r="K726" s="15"/>
      <c r="O726" s="15"/>
      <c r="P726" s="22"/>
    </row>
    <row r="727" spans="4:16" ht="12.75">
      <c r="D727" s="21"/>
      <c r="E727" s="21"/>
      <c r="F727" s="21"/>
      <c r="G727" s="23"/>
      <c r="H727" s="15"/>
      <c r="I727" s="15"/>
      <c r="J727" s="15"/>
      <c r="K727" s="15"/>
      <c r="O727" s="15"/>
      <c r="P727" s="22"/>
    </row>
    <row r="728" spans="4:16" ht="12.75">
      <c r="D728" s="21"/>
      <c r="E728" s="21"/>
      <c r="F728" s="21"/>
      <c r="G728" s="23"/>
      <c r="H728" s="15"/>
      <c r="I728" s="15"/>
      <c r="J728" s="15"/>
      <c r="K728" s="15"/>
      <c r="O728" s="15"/>
      <c r="P728" s="22"/>
    </row>
    <row r="729" spans="4:16" ht="12.75">
      <c r="D729" s="21"/>
      <c r="E729" s="21"/>
      <c r="F729" s="21"/>
      <c r="G729" s="23"/>
      <c r="H729" s="15"/>
      <c r="I729" s="15"/>
      <c r="J729" s="15"/>
      <c r="K729" s="15"/>
      <c r="O729" s="15"/>
      <c r="P729" s="22"/>
    </row>
    <row r="730" spans="4:16" ht="12.75">
      <c r="D730" s="21"/>
      <c r="E730" s="21"/>
      <c r="F730" s="21"/>
      <c r="G730" s="23"/>
      <c r="H730" s="15"/>
      <c r="I730" s="15"/>
      <c r="J730" s="15"/>
      <c r="K730" s="15"/>
      <c r="O730" s="15"/>
      <c r="P730" s="22"/>
    </row>
    <row r="731" spans="4:16" ht="12.75">
      <c r="D731" s="21"/>
      <c r="E731" s="21"/>
      <c r="F731" s="21"/>
      <c r="G731" s="23"/>
      <c r="H731" s="15"/>
      <c r="I731" s="15"/>
      <c r="J731" s="15"/>
      <c r="K731" s="15"/>
      <c r="O731" s="15"/>
      <c r="P731" s="22"/>
    </row>
    <row r="732" spans="4:16" ht="12.75">
      <c r="D732" s="21"/>
      <c r="E732" s="21"/>
      <c r="F732" s="21"/>
      <c r="G732" s="23"/>
      <c r="H732" s="15"/>
      <c r="I732" s="15"/>
      <c r="J732" s="15"/>
      <c r="K732" s="15"/>
      <c r="O732" s="15"/>
      <c r="P732" s="22"/>
    </row>
    <row r="733" spans="4:16" ht="12.75">
      <c r="D733" s="21"/>
      <c r="E733" s="21"/>
      <c r="F733" s="21"/>
      <c r="G733" s="23"/>
      <c r="H733" s="15"/>
      <c r="I733" s="15"/>
      <c r="J733" s="15"/>
      <c r="K733" s="15"/>
      <c r="O733" s="15"/>
      <c r="P733" s="22"/>
    </row>
    <row r="734" spans="4:16" ht="12.75">
      <c r="D734" s="21"/>
      <c r="E734" s="21"/>
      <c r="F734" s="21"/>
      <c r="G734" s="23"/>
      <c r="H734" s="15"/>
      <c r="I734" s="15"/>
      <c r="J734" s="15"/>
      <c r="K734" s="15"/>
      <c r="O734" s="15"/>
      <c r="P734" s="22"/>
    </row>
    <row r="735" spans="4:16" ht="12.75">
      <c r="D735" s="21"/>
      <c r="E735" s="21"/>
      <c r="F735" s="21"/>
      <c r="G735" s="23"/>
      <c r="H735" s="15"/>
      <c r="I735" s="15"/>
      <c r="J735" s="15"/>
      <c r="K735" s="15"/>
      <c r="O735" s="15"/>
      <c r="P735" s="22"/>
    </row>
    <row r="736" spans="4:16" ht="12.75">
      <c r="D736" s="21"/>
      <c r="E736" s="21"/>
      <c r="F736" s="21"/>
      <c r="G736" s="23"/>
      <c r="H736" s="15"/>
      <c r="I736" s="15"/>
      <c r="J736" s="15"/>
      <c r="K736" s="15"/>
      <c r="O736" s="15"/>
      <c r="P736" s="22"/>
    </row>
    <row r="737" spans="4:16" ht="12.75">
      <c r="D737" s="21"/>
      <c r="E737" s="21"/>
      <c r="F737" s="21"/>
      <c r="G737" s="23"/>
      <c r="H737" s="15"/>
      <c r="I737" s="15"/>
      <c r="J737" s="15"/>
      <c r="K737" s="15"/>
      <c r="O737" s="15"/>
      <c r="P737" s="22"/>
    </row>
    <row r="738" spans="4:16" ht="12.75">
      <c r="D738" s="21"/>
      <c r="E738" s="21"/>
      <c r="F738" s="21"/>
      <c r="G738" s="23"/>
      <c r="H738" s="15"/>
      <c r="I738" s="15"/>
      <c r="J738" s="15"/>
      <c r="K738" s="15"/>
      <c r="O738" s="15"/>
      <c r="P738" s="22"/>
    </row>
    <row r="739" spans="4:16" ht="12.75">
      <c r="D739" s="21"/>
      <c r="E739" s="21"/>
      <c r="F739" s="21"/>
      <c r="G739" s="23"/>
      <c r="H739" s="15"/>
      <c r="I739" s="15"/>
      <c r="J739" s="15"/>
      <c r="K739" s="15"/>
      <c r="O739" s="15"/>
      <c r="P739" s="22"/>
    </row>
    <row r="740" spans="4:16" ht="12.75">
      <c r="D740" s="21"/>
      <c r="E740" s="21"/>
      <c r="F740" s="21"/>
      <c r="G740" s="23"/>
      <c r="H740" s="15"/>
      <c r="I740" s="15"/>
      <c r="J740" s="15"/>
      <c r="K740" s="15"/>
      <c r="O740" s="15"/>
      <c r="P740" s="22"/>
    </row>
    <row r="741" spans="4:16" ht="12.75">
      <c r="D741" s="21"/>
      <c r="E741" s="21"/>
      <c r="F741" s="21"/>
      <c r="G741" s="23"/>
      <c r="H741" s="15"/>
      <c r="I741" s="15"/>
      <c r="J741" s="15"/>
      <c r="K741" s="15"/>
      <c r="O741" s="15"/>
      <c r="P741" s="22"/>
    </row>
    <row r="742" spans="4:16" ht="12.75">
      <c r="D742" s="21"/>
      <c r="E742" s="21"/>
      <c r="F742" s="21"/>
      <c r="G742" s="23"/>
      <c r="H742" s="15"/>
      <c r="I742" s="15"/>
      <c r="J742" s="15"/>
      <c r="K742" s="15"/>
      <c r="O742" s="15"/>
      <c r="P742" s="22"/>
    </row>
    <row r="743" spans="4:16" ht="12.75">
      <c r="D743" s="21"/>
      <c r="E743" s="21"/>
      <c r="F743" s="21"/>
      <c r="G743" s="23"/>
      <c r="H743" s="15"/>
      <c r="I743" s="15"/>
      <c r="J743" s="15"/>
      <c r="K743" s="15"/>
      <c r="O743" s="15"/>
      <c r="P743" s="22"/>
    </row>
    <row r="744" spans="4:16" ht="12.75">
      <c r="D744" s="21"/>
      <c r="E744" s="21"/>
      <c r="F744" s="21"/>
      <c r="G744" s="23"/>
      <c r="H744" s="15"/>
      <c r="I744" s="15"/>
      <c r="J744" s="15"/>
      <c r="K744" s="15"/>
      <c r="O744" s="15"/>
      <c r="P744" s="22"/>
    </row>
    <row r="745" spans="4:16" ht="12.75">
      <c r="D745" s="21"/>
      <c r="E745" s="21"/>
      <c r="F745" s="21"/>
      <c r="G745" s="23"/>
      <c r="H745" s="15"/>
      <c r="I745" s="15"/>
      <c r="J745" s="15"/>
      <c r="K745" s="15"/>
      <c r="O745" s="15"/>
      <c r="P745" s="22"/>
    </row>
    <row r="746" spans="4:16" ht="12.75">
      <c r="D746" s="21"/>
      <c r="E746" s="21"/>
      <c r="F746" s="21"/>
      <c r="G746" s="23"/>
      <c r="H746" s="15"/>
      <c r="I746" s="15"/>
      <c r="J746" s="15"/>
      <c r="K746" s="15"/>
      <c r="O746" s="15"/>
      <c r="P746" s="22"/>
    </row>
    <row r="747" spans="4:16" ht="12.75">
      <c r="D747" s="21"/>
      <c r="E747" s="21"/>
      <c r="F747" s="21"/>
      <c r="G747" s="23"/>
      <c r="H747" s="15"/>
      <c r="I747" s="15"/>
      <c r="J747" s="15"/>
      <c r="K747" s="15"/>
      <c r="O747" s="15"/>
      <c r="P747" s="22"/>
    </row>
    <row r="748" spans="4:16" ht="12.75">
      <c r="D748" s="21"/>
      <c r="E748" s="21"/>
      <c r="F748" s="21"/>
      <c r="G748" s="23"/>
      <c r="H748" s="15"/>
      <c r="I748" s="15"/>
      <c r="J748" s="15"/>
      <c r="K748" s="15"/>
      <c r="O748" s="15"/>
      <c r="P748" s="22"/>
    </row>
    <row r="749" spans="4:16" ht="12.75">
      <c r="D749" s="21"/>
      <c r="E749" s="21"/>
      <c r="F749" s="21"/>
      <c r="G749" s="23"/>
      <c r="H749" s="15"/>
      <c r="I749" s="15"/>
      <c r="J749" s="15"/>
      <c r="K749" s="15"/>
      <c r="O749" s="15"/>
      <c r="P749" s="22"/>
    </row>
    <row r="750" spans="4:16" ht="12.75">
      <c r="D750" s="21"/>
      <c r="E750" s="21"/>
      <c r="F750" s="21"/>
      <c r="G750" s="23"/>
      <c r="H750" s="15"/>
      <c r="I750" s="15"/>
      <c r="J750" s="15"/>
      <c r="K750" s="15"/>
      <c r="O750" s="15"/>
      <c r="P750" s="22"/>
    </row>
    <row r="751" spans="4:16" ht="12.75">
      <c r="D751" s="21"/>
      <c r="E751" s="21"/>
      <c r="F751" s="21"/>
      <c r="G751" s="23"/>
      <c r="H751" s="15"/>
      <c r="I751" s="15"/>
      <c r="J751" s="15"/>
      <c r="K751" s="15"/>
      <c r="O751" s="15"/>
      <c r="P751" s="22"/>
    </row>
    <row r="752" spans="4:16" ht="12.75">
      <c r="D752" s="21"/>
      <c r="E752" s="21"/>
      <c r="F752" s="21"/>
      <c r="G752" s="23"/>
      <c r="H752" s="15"/>
      <c r="I752" s="15"/>
      <c r="J752" s="15"/>
      <c r="K752" s="15"/>
      <c r="O752" s="15"/>
      <c r="P752" s="22"/>
    </row>
    <row r="753" spans="4:16" ht="12.75">
      <c r="D753" s="21"/>
      <c r="E753" s="21"/>
      <c r="F753" s="21"/>
      <c r="G753" s="23"/>
      <c r="H753" s="15"/>
      <c r="I753" s="15"/>
      <c r="J753" s="15"/>
      <c r="K753" s="15"/>
      <c r="O753" s="15"/>
      <c r="P753" s="22"/>
    </row>
    <row r="754" spans="4:16" ht="12.75">
      <c r="D754" s="21"/>
      <c r="E754" s="21"/>
      <c r="F754" s="21"/>
      <c r="G754" s="23"/>
      <c r="H754" s="15"/>
      <c r="I754" s="15"/>
      <c r="J754" s="15"/>
      <c r="K754" s="15"/>
      <c r="O754" s="15"/>
      <c r="P754" s="22"/>
    </row>
    <row r="755" spans="4:16" ht="12.75">
      <c r="D755" s="21"/>
      <c r="E755" s="21"/>
      <c r="F755" s="21"/>
      <c r="G755" s="23"/>
      <c r="H755" s="15"/>
      <c r="I755" s="15"/>
      <c r="J755" s="15"/>
      <c r="K755" s="15"/>
      <c r="O755" s="15"/>
      <c r="P755" s="22"/>
    </row>
    <row r="756" spans="4:16" ht="12.75">
      <c r="D756" s="21"/>
      <c r="E756" s="21"/>
      <c r="F756" s="21"/>
      <c r="G756" s="23"/>
      <c r="H756" s="15"/>
      <c r="I756" s="15"/>
      <c r="J756" s="15"/>
      <c r="K756" s="15"/>
      <c r="O756" s="15"/>
      <c r="P756" s="22"/>
    </row>
    <row r="757" spans="4:16" ht="12.75">
      <c r="D757" s="21"/>
      <c r="E757" s="21"/>
      <c r="F757" s="21"/>
      <c r="G757" s="23"/>
      <c r="H757" s="15"/>
      <c r="I757" s="15"/>
      <c r="J757" s="15"/>
      <c r="K757" s="15"/>
      <c r="O757" s="15"/>
      <c r="P757" s="22"/>
    </row>
    <row r="758" spans="4:16" ht="12.75">
      <c r="D758" s="21"/>
      <c r="E758" s="21"/>
      <c r="F758" s="21"/>
      <c r="G758" s="23"/>
      <c r="H758" s="15"/>
      <c r="I758" s="15"/>
      <c r="J758" s="15"/>
      <c r="K758" s="15"/>
      <c r="O758" s="15"/>
      <c r="P758" s="22"/>
    </row>
    <row r="759" spans="4:16" ht="12.75">
      <c r="D759" s="21"/>
      <c r="E759" s="21"/>
      <c r="F759" s="21"/>
      <c r="G759" s="23"/>
      <c r="H759" s="15"/>
      <c r="I759" s="15"/>
      <c r="J759" s="15"/>
      <c r="K759" s="15"/>
      <c r="O759" s="15"/>
      <c r="P759" s="22"/>
    </row>
    <row r="760" spans="4:16" ht="12.75">
      <c r="D760" s="21"/>
      <c r="E760" s="21"/>
      <c r="F760" s="21"/>
      <c r="G760" s="23"/>
      <c r="H760" s="15"/>
      <c r="I760" s="15"/>
      <c r="J760" s="15"/>
      <c r="K760" s="15"/>
      <c r="O760" s="15"/>
      <c r="P760" s="22"/>
    </row>
    <row r="761" spans="4:16" ht="12.75">
      <c r="D761" s="21"/>
      <c r="E761" s="21"/>
      <c r="F761" s="21"/>
      <c r="G761" s="23"/>
      <c r="H761" s="15"/>
      <c r="I761" s="15"/>
      <c r="J761" s="15"/>
      <c r="K761" s="15"/>
      <c r="O761" s="15"/>
      <c r="P761" s="22"/>
    </row>
  </sheetData>
  <sheetProtection/>
  <mergeCells count="5">
    <mergeCell ref="G3:H3"/>
    <mergeCell ref="D20:E20"/>
    <mergeCell ref="F20:G20"/>
    <mergeCell ref="H20:I20"/>
    <mergeCell ref="J20:K20"/>
  </mergeCells>
  <printOptions/>
  <pageMargins left="0.25" right="0.25" top="0.25" bottom="0.5" header="0.5" footer="0.5"/>
  <pageSetup horizontalDpi="600" verticalDpi="600" orientation="portrait" scale="68" r:id="rId1"/>
  <rowBreaks count="8" manualBreakCount="8">
    <brk id="52" max="255" man="1"/>
    <brk id="115" max="255" man="1"/>
    <brk id="175" max="255" man="1"/>
    <brk id="238" max="255" man="1"/>
    <brk id="298" max="255" man="1"/>
    <brk id="360" max="255" man="1"/>
    <brk id="420" max="255" man="1"/>
    <brk id="5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33"/>
  <sheetViews>
    <sheetView tabSelected="1" zoomScalePageLayoutView="0" workbookViewId="0" topLeftCell="C1">
      <pane ySplit="15" topLeftCell="A61" activePane="bottomLeft" state="frozen"/>
      <selection pane="topLeft" activeCell="A1" sqref="A1"/>
      <selection pane="bottomLeft" activeCell="N80" sqref="N80"/>
    </sheetView>
  </sheetViews>
  <sheetFormatPr defaultColWidth="9.140625" defaultRowHeight="12.75"/>
  <cols>
    <col min="1" max="1" width="28.7109375" style="1" customWidth="1"/>
    <col min="2" max="2" width="12.140625" style="1" bestFit="1" customWidth="1"/>
    <col min="3" max="3" width="11.8515625" style="1" customWidth="1"/>
    <col min="4" max="5" width="12.140625" style="1" bestFit="1" customWidth="1"/>
    <col min="6" max="6" width="12.57421875" style="1" bestFit="1" customWidth="1"/>
    <col min="7" max="7" width="12.140625" style="1" bestFit="1" customWidth="1"/>
    <col min="8" max="8" width="12.57421875" style="1" bestFit="1" customWidth="1"/>
    <col min="9" max="9" width="12.140625" style="1" bestFit="1" customWidth="1"/>
    <col min="10" max="10" width="11.8515625" style="1" bestFit="1" customWidth="1"/>
    <col min="11" max="11" width="12.28125" style="1" customWidth="1"/>
    <col min="12" max="12" width="12.57421875" style="1" customWidth="1"/>
    <col min="13" max="13" width="11.8515625" style="1" bestFit="1" customWidth="1"/>
    <col min="14" max="14" width="12.140625" style="1" bestFit="1" customWidth="1"/>
    <col min="15" max="16384" width="9.140625" style="1" customWidth="1"/>
  </cols>
  <sheetData>
    <row r="1" spans="1:5" ht="12.75">
      <c r="A1" s="5">
        <v>15620</v>
      </c>
      <c r="C1" s="2" t="s">
        <v>46</v>
      </c>
      <c r="E1" s="1" t="s">
        <v>67</v>
      </c>
    </row>
    <row r="2" ht="12.75"/>
    <row r="3" ht="12.75"/>
    <row r="4" spans="1:4" ht="12.75">
      <c r="A4" s="2" t="s">
        <v>47</v>
      </c>
      <c r="C4" s="3"/>
      <c r="D4" s="4"/>
    </row>
    <row r="5" spans="1:4" ht="12.75">
      <c r="A5" s="2" t="s">
        <v>48</v>
      </c>
      <c r="B5" s="1" t="s">
        <v>57</v>
      </c>
      <c r="C5" s="4">
        <v>0.0414</v>
      </c>
      <c r="D5" s="3">
        <f>C5/12</f>
        <v>0.00345</v>
      </c>
    </row>
    <row r="6" spans="1:4" ht="12.75">
      <c r="A6" s="2"/>
      <c r="B6" s="1" t="s">
        <v>49</v>
      </c>
      <c r="C6" s="4">
        <v>0.0459</v>
      </c>
      <c r="D6" s="3">
        <f>C6/12</f>
        <v>0.0038250000000000003</v>
      </c>
    </row>
    <row r="7" spans="1:4" ht="12.75">
      <c r="A7" s="2"/>
      <c r="B7" s="1" t="s">
        <v>58</v>
      </c>
      <c r="C7" s="4">
        <v>0.0514</v>
      </c>
      <c r="D7" s="3">
        <f>C7/12</f>
        <v>0.0042833333333333334</v>
      </c>
    </row>
    <row r="8" spans="1:4" ht="12.75">
      <c r="A8" s="2"/>
      <c r="B8" s="1" t="s">
        <v>59</v>
      </c>
      <c r="C8" s="4">
        <v>0.0408</v>
      </c>
      <c r="D8" s="3">
        <f aca="true" t="shared" si="0" ref="D8:D15">C8/12</f>
        <v>0.0034000000000000002</v>
      </c>
    </row>
    <row r="9" spans="1:4" ht="12.75">
      <c r="A9" s="2"/>
      <c r="B9" s="1" t="s">
        <v>60</v>
      </c>
      <c r="C9" s="4">
        <v>0.0335</v>
      </c>
      <c r="D9" s="3">
        <f t="shared" si="0"/>
        <v>0.0027916666666666667</v>
      </c>
    </row>
    <row r="10" spans="1:4" ht="12.75">
      <c r="A10" s="2"/>
      <c r="B10" s="1" t="s">
        <v>61</v>
      </c>
      <c r="C10" s="4">
        <v>0.0245</v>
      </c>
      <c r="D10" s="3">
        <f t="shared" si="0"/>
        <v>0.002041666666666667</v>
      </c>
    </row>
    <row r="11" spans="1:4" ht="12.75">
      <c r="A11" s="2"/>
      <c r="B11" s="1" t="s">
        <v>62</v>
      </c>
      <c r="C11" s="4">
        <v>0.01</v>
      </c>
      <c r="D11" s="3">
        <f t="shared" si="0"/>
        <v>0.0008333333333333334</v>
      </c>
    </row>
    <row r="12" spans="1:4" ht="12.75">
      <c r="A12" s="2"/>
      <c r="B12" s="1" t="s">
        <v>63</v>
      </c>
      <c r="C12" s="4">
        <v>0.0055</v>
      </c>
      <c r="D12" s="3">
        <f t="shared" si="0"/>
        <v>0.0004583333333333333</v>
      </c>
    </row>
    <row r="13" spans="1:4" ht="12.75">
      <c r="A13" s="2"/>
      <c r="B13" s="1" t="s">
        <v>64</v>
      </c>
      <c r="C13" s="4">
        <v>0.0089</v>
      </c>
      <c r="D13" s="3">
        <f t="shared" si="0"/>
        <v>0.0007416666666666666</v>
      </c>
    </row>
    <row r="14" spans="1:4" ht="12.75">
      <c r="A14" s="2"/>
      <c r="B14" s="1" t="s">
        <v>65</v>
      </c>
      <c r="C14" s="4">
        <v>0.012</v>
      </c>
      <c r="D14" s="3">
        <f t="shared" si="0"/>
        <v>0.001</v>
      </c>
    </row>
    <row r="15" spans="1:4" ht="12.75">
      <c r="A15" s="2"/>
      <c r="B15" s="1" t="s">
        <v>66</v>
      </c>
      <c r="C15" s="4">
        <v>0.0147</v>
      </c>
      <c r="D15" s="3">
        <f t="shared" si="0"/>
        <v>0.001225</v>
      </c>
    </row>
    <row r="16" ht="12.75"/>
    <row r="17" ht="12.75">
      <c r="A17" s="2">
        <v>2006</v>
      </c>
    </row>
    <row r="18" spans="2:14" ht="12.75">
      <c r="B18" s="5" t="s">
        <v>17</v>
      </c>
      <c r="C18" s="5" t="s">
        <v>18</v>
      </c>
      <c r="D18" s="5" t="s">
        <v>19</v>
      </c>
      <c r="E18" s="5" t="s">
        <v>20</v>
      </c>
      <c r="F18" s="5" t="s">
        <v>21</v>
      </c>
      <c r="G18" s="5" t="s">
        <v>22</v>
      </c>
      <c r="H18" s="5" t="s">
        <v>23</v>
      </c>
      <c r="I18" s="5" t="s">
        <v>24</v>
      </c>
      <c r="J18" s="5" t="s">
        <v>25</v>
      </c>
      <c r="K18" s="5" t="s">
        <v>8</v>
      </c>
      <c r="L18" s="5" t="s">
        <v>15</v>
      </c>
      <c r="M18" s="5" t="s">
        <v>16</v>
      </c>
      <c r="N18" s="5" t="s">
        <v>50</v>
      </c>
    </row>
    <row r="19" spans="1:13" ht="12.75">
      <c r="A19" s="6" t="s">
        <v>51</v>
      </c>
      <c r="B19" s="7"/>
      <c r="C19" s="7"/>
      <c r="D19" s="7"/>
      <c r="E19" s="7"/>
      <c r="F19" s="7"/>
      <c r="G19" s="7">
        <f>F22</f>
        <v>1550.9599999999973</v>
      </c>
      <c r="H19" s="7">
        <f aca="true" t="shared" si="1" ref="H19:M19">G22</f>
        <v>1550.9599999999973</v>
      </c>
      <c r="I19" s="7">
        <f t="shared" si="1"/>
        <v>1550.9599999999973</v>
      </c>
      <c r="J19" s="7">
        <f t="shared" si="1"/>
        <v>1550.9599999999973</v>
      </c>
      <c r="K19" s="7">
        <f t="shared" si="1"/>
        <v>1550.9599999999973</v>
      </c>
      <c r="L19" s="7">
        <f t="shared" si="1"/>
        <v>1550.9599999999973</v>
      </c>
      <c r="M19" s="7">
        <f t="shared" si="1"/>
        <v>1550.9599999999973</v>
      </c>
    </row>
    <row r="20" spans="1:13" ht="12.75">
      <c r="A20" s="6" t="s">
        <v>52</v>
      </c>
      <c r="B20" s="7">
        <v>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2.7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2.75">
      <c r="A22" s="6" t="s">
        <v>53</v>
      </c>
      <c r="B22" s="7">
        <f>SUM(B19:B20)</f>
        <v>0</v>
      </c>
      <c r="C22" s="7">
        <f>C19+C20</f>
        <v>0</v>
      </c>
      <c r="D22" s="7">
        <f>D19+D20</f>
        <v>0</v>
      </c>
      <c r="E22" s="7">
        <f>E19+E20</f>
        <v>0</v>
      </c>
      <c r="F22" s="7">
        <f>'GV'!$L$600</f>
        <v>1550.9599999999973</v>
      </c>
      <c r="G22" s="7">
        <f>'GV'!$L$600</f>
        <v>1550.9599999999973</v>
      </c>
      <c r="H22" s="7">
        <f>'GV'!$L$600</f>
        <v>1550.9599999999973</v>
      </c>
      <c r="I22" s="7">
        <f>'GV'!$L$600</f>
        <v>1550.9599999999973</v>
      </c>
      <c r="J22" s="7">
        <f>'GV'!$L$600</f>
        <v>1550.9599999999973</v>
      </c>
      <c r="K22" s="7">
        <f>'GV'!$L$600</f>
        <v>1550.9599999999973</v>
      </c>
      <c r="L22" s="7">
        <f>'GV'!$L$600</f>
        <v>1550.9599999999973</v>
      </c>
      <c r="M22" s="7">
        <f>'GV'!$L$600</f>
        <v>1550.9599999999973</v>
      </c>
    </row>
    <row r="23" spans="2:13" ht="12.7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4" ht="12.75">
      <c r="A24" s="2" t="s">
        <v>54</v>
      </c>
      <c r="B24" s="7">
        <f>B19*$C$16</f>
        <v>0</v>
      </c>
      <c r="C24" s="7">
        <f aca="true" t="shared" si="2" ref="C24:K24">B22*$D$5</f>
        <v>0</v>
      </c>
      <c r="D24" s="7">
        <f t="shared" si="2"/>
        <v>0</v>
      </c>
      <c r="E24" s="7">
        <f t="shared" si="2"/>
        <v>0</v>
      </c>
      <c r="F24" s="7">
        <f t="shared" si="2"/>
        <v>0</v>
      </c>
      <c r="G24" s="7">
        <f>F22*$D$5</f>
        <v>5.350811999999991</v>
      </c>
      <c r="H24" s="7">
        <f t="shared" si="2"/>
        <v>5.350811999999991</v>
      </c>
      <c r="I24" s="7">
        <f t="shared" si="2"/>
        <v>5.350811999999991</v>
      </c>
      <c r="J24" s="7">
        <f t="shared" si="2"/>
        <v>5.350811999999991</v>
      </c>
      <c r="K24" s="7">
        <f t="shared" si="2"/>
        <v>5.350811999999991</v>
      </c>
      <c r="L24" s="7">
        <f>K22*$D$6</f>
        <v>5.93242199999999</v>
      </c>
      <c r="M24" s="7">
        <f>L22*$D$6</f>
        <v>5.93242199999999</v>
      </c>
      <c r="N24" s="8">
        <f>SUM(B24:M24)</f>
        <v>38.61890399999993</v>
      </c>
    </row>
    <row r="25" spans="1:14" ht="12.75">
      <c r="A25" s="2" t="s">
        <v>55</v>
      </c>
      <c r="B25" s="7"/>
      <c r="C25" s="7">
        <f aca="true" t="shared" si="3" ref="C25:M25">B25+C24</f>
        <v>0</v>
      </c>
      <c r="D25" s="7">
        <f t="shared" si="3"/>
        <v>0</v>
      </c>
      <c r="E25" s="7">
        <f t="shared" si="3"/>
        <v>0</v>
      </c>
      <c r="F25" s="9">
        <f>'GV'!P598</f>
        <v>667.0934420833323</v>
      </c>
      <c r="G25" s="7">
        <f>F25+G24</f>
        <v>672.4442540833323</v>
      </c>
      <c r="H25" s="7">
        <f t="shared" si="3"/>
        <v>677.7950660833324</v>
      </c>
      <c r="I25" s="7">
        <f t="shared" si="3"/>
        <v>683.1458780833324</v>
      </c>
      <c r="J25" s="7">
        <f t="shared" si="3"/>
        <v>688.4966900833324</v>
      </c>
      <c r="K25" s="7">
        <f t="shared" si="3"/>
        <v>693.8475020833324</v>
      </c>
      <c r="L25" s="7">
        <f t="shared" si="3"/>
        <v>699.7799240833324</v>
      </c>
      <c r="M25" s="7">
        <f t="shared" si="3"/>
        <v>705.7123460833324</v>
      </c>
      <c r="N25" s="8"/>
    </row>
    <row r="26" spans="1:14" ht="12.75">
      <c r="A26" s="2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8"/>
    </row>
    <row r="27" spans="1:14" ht="12.75">
      <c r="A27" s="2" t="s">
        <v>56</v>
      </c>
      <c r="B27" s="7">
        <f>B22+B25</f>
        <v>0</v>
      </c>
      <c r="C27" s="7">
        <f>C24+B27</f>
        <v>0</v>
      </c>
      <c r="D27" s="7">
        <f>D24+C27</f>
        <v>0</v>
      </c>
      <c r="E27" s="7">
        <f aca="true" t="shared" si="4" ref="E27:L27">E24+D27</f>
        <v>0</v>
      </c>
      <c r="F27" s="7">
        <f>F22+F25</f>
        <v>2218.0534420833296</v>
      </c>
      <c r="G27" s="7">
        <f>G24+F27</f>
        <v>2223.4042540833298</v>
      </c>
      <c r="H27" s="7">
        <f t="shared" si="4"/>
        <v>2228.75506608333</v>
      </c>
      <c r="I27" s="7">
        <f t="shared" si="4"/>
        <v>2234.10587808333</v>
      </c>
      <c r="J27" s="7">
        <f t="shared" si="4"/>
        <v>2239.45669008333</v>
      </c>
      <c r="K27" s="7">
        <f t="shared" si="4"/>
        <v>2244.8075020833303</v>
      </c>
      <c r="L27" s="7">
        <f t="shared" si="4"/>
        <v>2250.73992408333</v>
      </c>
      <c r="M27" s="7">
        <f>M24+L27+M21</f>
        <v>2256.67234608333</v>
      </c>
      <c r="N27" s="8"/>
    </row>
    <row r="28" spans="1:14" ht="12.75">
      <c r="A28" s="2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</row>
    <row r="29" spans="1:14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>
        <f>M22+M25</f>
        <v>2256.6723460833296</v>
      </c>
    </row>
    <row r="30" ht="12.75"/>
    <row r="31" ht="12.75"/>
    <row r="32" spans="1:3" ht="12.75">
      <c r="A32" s="2">
        <v>2007</v>
      </c>
      <c r="C32" s="4"/>
    </row>
    <row r="33" ht="12.75"/>
    <row r="34" ht="12.75"/>
    <row r="35" spans="2:14" ht="12.75">
      <c r="B35" s="5" t="s">
        <v>17</v>
      </c>
      <c r="C35" s="5" t="s">
        <v>18</v>
      </c>
      <c r="D35" s="5" t="s">
        <v>19</v>
      </c>
      <c r="E35" s="5" t="s">
        <v>20</v>
      </c>
      <c r="F35" s="5" t="s">
        <v>21</v>
      </c>
      <c r="G35" s="5" t="s">
        <v>22</v>
      </c>
      <c r="H35" s="5" t="s">
        <v>23</v>
      </c>
      <c r="I35" s="5" t="s">
        <v>24</v>
      </c>
      <c r="J35" s="5" t="s">
        <v>25</v>
      </c>
      <c r="K35" s="5" t="s">
        <v>8</v>
      </c>
      <c r="L35" s="5" t="s">
        <v>15</v>
      </c>
      <c r="M35" s="5" t="s">
        <v>16</v>
      </c>
      <c r="N35" s="5" t="s">
        <v>50</v>
      </c>
    </row>
    <row r="36" spans="1:13" ht="12.75">
      <c r="A36" s="6" t="s">
        <v>51</v>
      </c>
      <c r="B36" s="7">
        <f>M22</f>
        <v>1550.9599999999973</v>
      </c>
      <c r="C36" s="7">
        <f aca="true" t="shared" si="5" ref="C36:M36">B39</f>
        <v>1550.9599999999973</v>
      </c>
      <c r="D36" s="7">
        <f t="shared" si="5"/>
        <v>1550.9599999999973</v>
      </c>
      <c r="E36" s="7">
        <f t="shared" si="5"/>
        <v>1550.9599999999973</v>
      </c>
      <c r="F36" s="7">
        <f t="shared" si="5"/>
        <v>1550.9599999999973</v>
      </c>
      <c r="G36" s="7">
        <f t="shared" si="5"/>
        <v>1550.9599999999973</v>
      </c>
      <c r="H36" s="7">
        <f t="shared" si="5"/>
        <v>1550.9599999999973</v>
      </c>
      <c r="I36" s="7">
        <f t="shared" si="5"/>
        <v>1550.9599999999973</v>
      </c>
      <c r="J36" s="7">
        <f t="shared" si="5"/>
        <v>1550.9599999999973</v>
      </c>
      <c r="K36" s="7">
        <f t="shared" si="5"/>
        <v>1550.9599999999973</v>
      </c>
      <c r="L36" s="7">
        <f t="shared" si="5"/>
        <v>1550.9599999999973</v>
      </c>
      <c r="M36" s="7">
        <f t="shared" si="5"/>
        <v>1550.9599999999973</v>
      </c>
    </row>
    <row r="37" spans="1:13" ht="12.75">
      <c r="A37" s="6" t="s">
        <v>52</v>
      </c>
      <c r="B37" s="7">
        <v>0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2.7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2.75">
      <c r="A39" s="6" t="s">
        <v>53</v>
      </c>
      <c r="B39" s="7">
        <f>SUM(B36:B37)</f>
        <v>1550.9599999999973</v>
      </c>
      <c r="C39" s="7">
        <f aca="true" t="shared" si="6" ref="C39:L39">C36+C37</f>
        <v>1550.9599999999973</v>
      </c>
      <c r="D39" s="7">
        <f t="shared" si="6"/>
        <v>1550.9599999999973</v>
      </c>
      <c r="E39" s="7">
        <f t="shared" si="6"/>
        <v>1550.9599999999973</v>
      </c>
      <c r="F39" s="7">
        <f t="shared" si="6"/>
        <v>1550.9599999999973</v>
      </c>
      <c r="G39" s="7">
        <f t="shared" si="6"/>
        <v>1550.9599999999973</v>
      </c>
      <c r="H39" s="7">
        <f t="shared" si="6"/>
        <v>1550.9599999999973</v>
      </c>
      <c r="I39" s="7">
        <f t="shared" si="6"/>
        <v>1550.9599999999973</v>
      </c>
      <c r="J39" s="7">
        <f t="shared" si="6"/>
        <v>1550.9599999999973</v>
      </c>
      <c r="K39" s="7">
        <f t="shared" si="6"/>
        <v>1550.9599999999973</v>
      </c>
      <c r="L39" s="7">
        <f t="shared" si="6"/>
        <v>1550.9599999999973</v>
      </c>
      <c r="M39" s="7">
        <f>M36+M37+M38</f>
        <v>1550.9599999999973</v>
      </c>
    </row>
    <row r="40" spans="2:13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4" ht="12.75">
      <c r="A41" s="2" t="s">
        <v>54</v>
      </c>
      <c r="B41" s="7">
        <f>B36*$D$6</f>
        <v>5.93242199999999</v>
      </c>
      <c r="C41" s="7">
        <f aca="true" t="shared" si="7" ref="C41:J41">C36*$D$6</f>
        <v>5.93242199999999</v>
      </c>
      <c r="D41" s="7">
        <f t="shared" si="7"/>
        <v>5.93242199999999</v>
      </c>
      <c r="E41" s="7">
        <f t="shared" si="7"/>
        <v>5.93242199999999</v>
      </c>
      <c r="F41" s="7">
        <f t="shared" si="7"/>
        <v>5.93242199999999</v>
      </c>
      <c r="G41" s="7">
        <f>G36*$D$6</f>
        <v>5.93242199999999</v>
      </c>
      <c r="H41" s="7">
        <f>H36*$D$6</f>
        <v>5.93242199999999</v>
      </c>
      <c r="I41" s="7">
        <f t="shared" si="7"/>
        <v>5.93242199999999</v>
      </c>
      <c r="J41" s="7">
        <f t="shared" si="7"/>
        <v>5.93242199999999</v>
      </c>
      <c r="K41" s="7">
        <f>J39*$D$6</f>
        <v>5.93242199999999</v>
      </c>
      <c r="L41" s="7">
        <f>K39*$D$7</f>
        <v>6.643278666666656</v>
      </c>
      <c r="M41" s="7">
        <f>L39*$D$7</f>
        <v>6.643278666666656</v>
      </c>
      <c r="N41" s="8">
        <f>SUM(B41:M41)</f>
        <v>72.6107773333332</v>
      </c>
    </row>
    <row r="42" spans="1:14" ht="12.75">
      <c r="A42" s="2" t="s">
        <v>55</v>
      </c>
      <c r="B42" s="7">
        <f>M25+B41</f>
        <v>711.6447680833323</v>
      </c>
      <c r="C42" s="7">
        <f aca="true" t="shared" si="8" ref="C42:M42">B42+C41</f>
        <v>717.5771900833323</v>
      </c>
      <c r="D42" s="7">
        <f t="shared" si="8"/>
        <v>723.5096120833323</v>
      </c>
      <c r="E42" s="7">
        <f t="shared" si="8"/>
        <v>729.4420340833323</v>
      </c>
      <c r="F42" s="7">
        <f t="shared" si="8"/>
        <v>735.3744560833322</v>
      </c>
      <c r="G42" s="7">
        <f t="shared" si="8"/>
        <v>741.3068780833322</v>
      </c>
      <c r="H42" s="7">
        <f t="shared" si="8"/>
        <v>747.2393000833322</v>
      </c>
      <c r="I42" s="7">
        <f t="shared" si="8"/>
        <v>753.1717220833322</v>
      </c>
      <c r="J42" s="7">
        <f t="shared" si="8"/>
        <v>759.1041440833321</v>
      </c>
      <c r="K42" s="7">
        <f t="shared" si="8"/>
        <v>765.0365660833321</v>
      </c>
      <c r="L42" s="7">
        <f t="shared" si="8"/>
        <v>771.6798447499988</v>
      </c>
      <c r="M42" s="7">
        <f t="shared" si="8"/>
        <v>778.3231234166655</v>
      </c>
      <c r="N42" s="8"/>
    </row>
    <row r="43" spans="1:14" ht="12.75">
      <c r="A43" s="2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8"/>
    </row>
    <row r="44" spans="1:14" ht="12.75">
      <c r="A44" s="2" t="s">
        <v>56</v>
      </c>
      <c r="B44" s="7">
        <f>B39+B42</f>
        <v>2262.60476808333</v>
      </c>
      <c r="C44" s="7">
        <f>C41+B44</f>
        <v>2268.5371900833297</v>
      </c>
      <c r="D44" s="7">
        <f>D41+C44</f>
        <v>2274.4696120833296</v>
      </c>
      <c r="E44" s="7">
        <f aca="true" t="shared" si="9" ref="E44:L44">E41+D44</f>
        <v>2280.4020340833295</v>
      </c>
      <c r="F44" s="7">
        <f t="shared" si="9"/>
        <v>2286.3344560833293</v>
      </c>
      <c r="G44" s="7">
        <f t="shared" si="9"/>
        <v>2292.266878083329</v>
      </c>
      <c r="H44" s="7">
        <f t="shared" si="9"/>
        <v>2298.199300083329</v>
      </c>
      <c r="I44" s="7">
        <f t="shared" si="9"/>
        <v>2304.131722083329</v>
      </c>
      <c r="J44" s="7">
        <f t="shared" si="9"/>
        <v>2310.0641440833288</v>
      </c>
      <c r="K44" s="7">
        <f t="shared" si="9"/>
        <v>2315.9965660833286</v>
      </c>
      <c r="L44" s="7">
        <f t="shared" si="9"/>
        <v>2322.639844749995</v>
      </c>
      <c r="M44" s="7">
        <f>M41+L44+M38</f>
        <v>2329.2831234166615</v>
      </c>
      <c r="N44" s="8"/>
    </row>
    <row r="45" spans="1:14" ht="12.75">
      <c r="A45" s="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8"/>
    </row>
    <row r="46" spans="1:14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1">
        <f>M39+M42</f>
        <v>2329.283123416663</v>
      </c>
    </row>
    <row r="47" ht="14.25" customHeight="1"/>
    <row r="48" ht="12.75"/>
    <row r="49" spans="1:3" ht="12.75">
      <c r="A49" s="2">
        <v>2008</v>
      </c>
      <c r="C49" s="4"/>
    </row>
    <row r="50" ht="12.75"/>
    <row r="51" ht="12.75"/>
    <row r="52" spans="2:14" ht="12.75">
      <c r="B52" s="5" t="s">
        <v>17</v>
      </c>
      <c r="C52" s="5" t="s">
        <v>18</v>
      </c>
      <c r="D52" s="5" t="s">
        <v>19</v>
      </c>
      <c r="E52" s="5" t="s">
        <v>20</v>
      </c>
      <c r="F52" s="5" t="s">
        <v>21</v>
      </c>
      <c r="G52" s="5" t="s">
        <v>22</v>
      </c>
      <c r="H52" s="5" t="s">
        <v>23</v>
      </c>
      <c r="I52" s="5" t="s">
        <v>24</v>
      </c>
      <c r="J52" s="5" t="s">
        <v>25</v>
      </c>
      <c r="K52" s="5" t="s">
        <v>8</v>
      </c>
      <c r="L52" s="5" t="s">
        <v>15</v>
      </c>
      <c r="M52" s="5" t="s">
        <v>16</v>
      </c>
      <c r="N52" s="5" t="s">
        <v>50</v>
      </c>
    </row>
    <row r="53" spans="1:13" ht="12.75">
      <c r="A53" s="6" t="s">
        <v>51</v>
      </c>
      <c r="B53" s="7">
        <f>M39</f>
        <v>1550.9599999999973</v>
      </c>
      <c r="C53" s="7">
        <f aca="true" t="shared" si="10" ref="C53:M53">B56</f>
        <v>1550.9599999999973</v>
      </c>
      <c r="D53" s="7">
        <f t="shared" si="10"/>
        <v>1550.9599999999973</v>
      </c>
      <c r="E53" s="7">
        <f t="shared" si="10"/>
        <v>1550.9599999999973</v>
      </c>
      <c r="F53" s="7">
        <f t="shared" si="10"/>
        <v>1550.9599999999973</v>
      </c>
      <c r="G53" s="7">
        <f t="shared" si="10"/>
        <v>1550.9599999999973</v>
      </c>
      <c r="H53" s="7">
        <f t="shared" si="10"/>
        <v>1550.9599999999973</v>
      </c>
      <c r="I53" s="7">
        <f t="shared" si="10"/>
        <v>1550.9599999999973</v>
      </c>
      <c r="J53" s="7">
        <f t="shared" si="10"/>
        <v>1550.9599999999973</v>
      </c>
      <c r="K53" s="7">
        <f t="shared" si="10"/>
        <v>1550.9599999999973</v>
      </c>
      <c r="L53" s="7">
        <f t="shared" si="10"/>
        <v>1550.9599999999973</v>
      </c>
      <c r="M53" s="7">
        <f t="shared" si="10"/>
        <v>1550.9599999999973</v>
      </c>
    </row>
    <row r="54" spans="1:13" ht="12.75">
      <c r="A54" s="6" t="s">
        <v>52</v>
      </c>
      <c r="B54" s="7">
        <v>0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12.7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12.75">
      <c r="A56" s="6" t="s">
        <v>53</v>
      </c>
      <c r="B56" s="7">
        <f>SUM(B53:B54)</f>
        <v>1550.9599999999973</v>
      </c>
      <c r="C56" s="7">
        <f aca="true" t="shared" si="11" ref="C56:L56">C53+C54</f>
        <v>1550.9599999999973</v>
      </c>
      <c r="D56" s="7">
        <f t="shared" si="11"/>
        <v>1550.9599999999973</v>
      </c>
      <c r="E56" s="7">
        <f t="shared" si="11"/>
        <v>1550.9599999999973</v>
      </c>
      <c r="F56" s="7">
        <f t="shared" si="11"/>
        <v>1550.9599999999973</v>
      </c>
      <c r="G56" s="7">
        <f t="shared" si="11"/>
        <v>1550.9599999999973</v>
      </c>
      <c r="H56" s="7">
        <f t="shared" si="11"/>
        <v>1550.9599999999973</v>
      </c>
      <c r="I56" s="7">
        <f t="shared" si="11"/>
        <v>1550.9599999999973</v>
      </c>
      <c r="J56" s="7">
        <f t="shared" si="11"/>
        <v>1550.9599999999973</v>
      </c>
      <c r="K56" s="7">
        <f t="shared" si="11"/>
        <v>1550.9599999999973</v>
      </c>
      <c r="L56" s="7">
        <f t="shared" si="11"/>
        <v>1550.9599999999973</v>
      </c>
      <c r="M56" s="7">
        <f>M53+M54+M55</f>
        <v>1550.9599999999973</v>
      </c>
    </row>
    <row r="57" spans="2:13" ht="12.7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4" ht="12.75">
      <c r="A58" s="2" t="s">
        <v>54</v>
      </c>
      <c r="B58" s="7">
        <f>B53*$D$7</f>
        <v>6.643278666666656</v>
      </c>
      <c r="C58" s="7">
        <f>C53*$D$7</f>
        <v>6.643278666666656</v>
      </c>
      <c r="D58" s="7">
        <f>D53*$D$7</f>
        <v>6.643278666666656</v>
      </c>
      <c r="E58" s="7">
        <f>E53*$D$7</f>
        <v>6.643278666666656</v>
      </c>
      <c r="F58" s="7">
        <f>F53*$D$8</f>
        <v>5.273263999999991</v>
      </c>
      <c r="G58" s="7">
        <f>G53*$D$8</f>
        <v>5.273263999999991</v>
      </c>
      <c r="H58" s="7">
        <f>H53*$D$8</f>
        <v>5.273263999999991</v>
      </c>
      <c r="I58" s="7">
        <f>I53*$D$9</f>
        <v>4.329763333333326</v>
      </c>
      <c r="J58" s="7">
        <f>J53*$D$9</f>
        <v>4.329763333333326</v>
      </c>
      <c r="K58" s="7">
        <f>K53*$D$9</f>
        <v>4.329763333333326</v>
      </c>
      <c r="L58" s="7">
        <f>L53*$D$9</f>
        <v>4.329763333333326</v>
      </c>
      <c r="M58" s="7">
        <f>M53*$D$9</f>
        <v>4.329763333333326</v>
      </c>
      <c r="N58" s="8">
        <f>SUM(B58:M58)</f>
        <v>64.04172333333322</v>
      </c>
    </row>
    <row r="59" spans="1:14" ht="12.75">
      <c r="A59" s="2" t="s">
        <v>55</v>
      </c>
      <c r="B59" s="7">
        <f>M42+B58</f>
        <v>784.9664020833321</v>
      </c>
      <c r="C59" s="7">
        <f aca="true" t="shared" si="12" ref="C59:M59">B59+C58</f>
        <v>791.6096807499988</v>
      </c>
      <c r="D59" s="7">
        <f t="shared" si="12"/>
        <v>798.2529594166655</v>
      </c>
      <c r="E59" s="7">
        <f t="shared" si="12"/>
        <v>804.8962380833322</v>
      </c>
      <c r="F59" s="7">
        <f t="shared" si="12"/>
        <v>810.1695020833322</v>
      </c>
      <c r="G59" s="7">
        <f t="shared" si="12"/>
        <v>815.4427660833322</v>
      </c>
      <c r="H59" s="7">
        <f t="shared" si="12"/>
        <v>820.7160300833323</v>
      </c>
      <c r="I59" s="7">
        <f t="shared" si="12"/>
        <v>825.0457934166656</v>
      </c>
      <c r="J59" s="7">
        <f t="shared" si="12"/>
        <v>829.3755567499989</v>
      </c>
      <c r="K59" s="7">
        <f t="shared" si="12"/>
        <v>833.7053200833321</v>
      </c>
      <c r="L59" s="7">
        <f t="shared" si="12"/>
        <v>838.0350834166654</v>
      </c>
      <c r="M59" s="7">
        <f t="shared" si="12"/>
        <v>842.3648467499987</v>
      </c>
      <c r="N59" s="8"/>
    </row>
    <row r="60" spans="1:14" ht="12.75">
      <c r="A60" s="2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8"/>
    </row>
    <row r="61" spans="1:14" ht="12.75">
      <c r="A61" s="2" t="s">
        <v>56</v>
      </c>
      <c r="B61" s="7">
        <f>B56+B59</f>
        <v>2335.9264020833293</v>
      </c>
      <c r="C61" s="7">
        <f aca="true" t="shared" si="13" ref="C61:L61">C58+B61</f>
        <v>2342.5696807499958</v>
      </c>
      <c r="D61" s="7">
        <f t="shared" si="13"/>
        <v>2349.212959416662</v>
      </c>
      <c r="E61" s="7">
        <f t="shared" si="13"/>
        <v>2355.8562380833287</v>
      </c>
      <c r="F61" s="7">
        <f t="shared" si="13"/>
        <v>2361.1295020833286</v>
      </c>
      <c r="G61" s="7">
        <f t="shared" si="13"/>
        <v>2366.4027660833285</v>
      </c>
      <c r="H61" s="7">
        <f t="shared" si="13"/>
        <v>2371.6760300833284</v>
      </c>
      <c r="I61" s="7">
        <f t="shared" si="13"/>
        <v>2376.0057934166616</v>
      </c>
      <c r="J61" s="7">
        <f t="shared" si="13"/>
        <v>2380.335556749995</v>
      </c>
      <c r="K61" s="7">
        <f t="shared" si="13"/>
        <v>2384.665320083328</v>
      </c>
      <c r="L61" s="7">
        <f t="shared" si="13"/>
        <v>2388.995083416661</v>
      </c>
      <c r="M61" s="7">
        <f>M58+L61+M55</f>
        <v>2393.3248467499943</v>
      </c>
      <c r="N61" s="8"/>
    </row>
    <row r="62" spans="1:14" ht="12.75">
      <c r="A62" s="2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8"/>
    </row>
    <row r="63" spans="1:14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1">
        <f>M56+M59</f>
        <v>2393.324846749996</v>
      </c>
    </row>
    <row r="64" ht="12.75"/>
    <row r="65" ht="12.75"/>
    <row r="66" spans="1:3" ht="12.75">
      <c r="A66" s="2">
        <v>2009</v>
      </c>
      <c r="C66" s="4"/>
    </row>
    <row r="67" ht="12.75"/>
    <row r="68" ht="12.75"/>
    <row r="69" spans="2:14" ht="12.75">
      <c r="B69" s="5" t="s">
        <v>17</v>
      </c>
      <c r="C69" s="5" t="s">
        <v>18</v>
      </c>
      <c r="D69" s="5" t="s">
        <v>19</v>
      </c>
      <c r="E69" s="5" t="s">
        <v>20</v>
      </c>
      <c r="F69" s="5" t="s">
        <v>21</v>
      </c>
      <c r="G69" s="5" t="s">
        <v>22</v>
      </c>
      <c r="H69" s="5" t="s">
        <v>23</v>
      </c>
      <c r="I69" s="5" t="s">
        <v>24</v>
      </c>
      <c r="J69" s="5" t="s">
        <v>25</v>
      </c>
      <c r="K69" s="5" t="s">
        <v>8</v>
      </c>
      <c r="L69" s="5" t="s">
        <v>15</v>
      </c>
      <c r="M69" s="5" t="s">
        <v>16</v>
      </c>
      <c r="N69" s="5" t="s">
        <v>50</v>
      </c>
    </row>
    <row r="70" spans="1:13" ht="12.75">
      <c r="A70" s="6" t="s">
        <v>51</v>
      </c>
      <c r="B70" s="7">
        <f>M56</f>
        <v>1550.9599999999973</v>
      </c>
      <c r="C70" s="7">
        <f aca="true" t="shared" si="14" ref="C70:M70">B73</f>
        <v>1550.9599999999973</v>
      </c>
      <c r="D70" s="7">
        <f t="shared" si="14"/>
        <v>1550.9599999999973</v>
      </c>
      <c r="E70" s="7">
        <f t="shared" si="14"/>
        <v>1550.9599999999973</v>
      </c>
      <c r="F70" s="7">
        <f t="shared" si="14"/>
        <v>1550.9599999999973</v>
      </c>
      <c r="G70" s="7">
        <f t="shared" si="14"/>
        <v>1550.9599999999973</v>
      </c>
      <c r="H70" s="7">
        <f t="shared" si="14"/>
        <v>1550.9599999999973</v>
      </c>
      <c r="I70" s="7">
        <f t="shared" si="14"/>
        <v>1550.9599999999973</v>
      </c>
      <c r="J70" s="7">
        <f t="shared" si="14"/>
        <v>1550.9599999999973</v>
      </c>
      <c r="K70" s="7">
        <f t="shared" si="14"/>
        <v>1550.9599999999973</v>
      </c>
      <c r="L70" s="7">
        <f t="shared" si="14"/>
        <v>1550.9599999999973</v>
      </c>
      <c r="M70" s="7">
        <f t="shared" si="14"/>
        <v>1550.9599999999973</v>
      </c>
    </row>
    <row r="71" spans="1:13" ht="12.75">
      <c r="A71" s="6" t="s">
        <v>52</v>
      </c>
      <c r="B71" s="7">
        <v>0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2.75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2.75">
      <c r="A73" s="6" t="s">
        <v>53</v>
      </c>
      <c r="B73" s="7">
        <f>SUM(B70:B71)</f>
        <v>1550.9599999999973</v>
      </c>
      <c r="C73" s="7">
        <f aca="true" t="shared" si="15" ref="C73:L73">C70+C71</f>
        <v>1550.9599999999973</v>
      </c>
      <c r="D73" s="7">
        <f t="shared" si="15"/>
        <v>1550.9599999999973</v>
      </c>
      <c r="E73" s="7">
        <f t="shared" si="15"/>
        <v>1550.9599999999973</v>
      </c>
      <c r="F73" s="7">
        <f t="shared" si="15"/>
        <v>1550.9599999999973</v>
      </c>
      <c r="G73" s="7">
        <f t="shared" si="15"/>
        <v>1550.9599999999973</v>
      </c>
      <c r="H73" s="7">
        <f t="shared" si="15"/>
        <v>1550.9599999999973</v>
      </c>
      <c r="I73" s="7">
        <f t="shared" si="15"/>
        <v>1550.9599999999973</v>
      </c>
      <c r="J73" s="7">
        <f t="shared" si="15"/>
        <v>1550.9599999999973</v>
      </c>
      <c r="K73" s="7">
        <f t="shared" si="15"/>
        <v>1550.9599999999973</v>
      </c>
      <c r="L73" s="7">
        <f t="shared" si="15"/>
        <v>1550.9599999999973</v>
      </c>
      <c r="M73" s="7">
        <f>M70+M71+M72</f>
        <v>1550.9599999999973</v>
      </c>
    </row>
    <row r="74" spans="2:13" ht="12.7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4" ht="12.75">
      <c r="A75" s="2" t="s">
        <v>54</v>
      </c>
      <c r="B75" s="7">
        <f>B70*$D$9</f>
        <v>4.329763333333326</v>
      </c>
      <c r="C75" s="7">
        <f>C70*$D$10</f>
        <v>3.1665433333333284</v>
      </c>
      <c r="D75" s="7">
        <f>D70*$D$10</f>
        <v>3.1665433333333284</v>
      </c>
      <c r="E75" s="7">
        <f>E70*$D$10</f>
        <v>3.1665433333333284</v>
      </c>
      <c r="F75" s="7">
        <f>F70*$D$11</f>
        <v>1.2924666666666644</v>
      </c>
      <c r="G75" s="7">
        <f>G70*$D$11</f>
        <v>1.2924666666666644</v>
      </c>
      <c r="H75" s="7">
        <f>H70*$D$11</f>
        <v>1.2924666666666644</v>
      </c>
      <c r="I75" s="7">
        <f>I70*$D$12</f>
        <v>0.7108566666666655</v>
      </c>
      <c r="J75" s="7">
        <f>J70*$D$12</f>
        <v>0.7108566666666655</v>
      </c>
      <c r="K75" s="7">
        <f>K70*$D$12</f>
        <v>0.7108566666666655</v>
      </c>
      <c r="L75" s="7">
        <f>L70*$D$12</f>
        <v>0.7108566666666655</v>
      </c>
      <c r="M75" s="7">
        <f>M70*$D$12</f>
        <v>0.7108566666666655</v>
      </c>
      <c r="N75" s="8">
        <f>SUM(B75:M75)</f>
        <v>21.26107666666663</v>
      </c>
    </row>
    <row r="76" spans="1:14" ht="12.75">
      <c r="A76" s="2" t="s">
        <v>55</v>
      </c>
      <c r="B76" s="7">
        <f>M59+B75</f>
        <v>846.694610083332</v>
      </c>
      <c r="C76" s="7">
        <f aca="true" t="shared" si="16" ref="C76:M76">B76+C75</f>
        <v>849.8611534166654</v>
      </c>
      <c r="D76" s="7">
        <f t="shared" si="16"/>
        <v>853.0276967499988</v>
      </c>
      <c r="E76" s="7">
        <f t="shared" si="16"/>
        <v>856.1942400833321</v>
      </c>
      <c r="F76" s="7">
        <f t="shared" si="16"/>
        <v>857.4867067499988</v>
      </c>
      <c r="G76" s="7">
        <f t="shared" si="16"/>
        <v>858.7791734166655</v>
      </c>
      <c r="H76" s="7">
        <f t="shared" si="16"/>
        <v>860.0716400833321</v>
      </c>
      <c r="I76" s="7">
        <f t="shared" si="16"/>
        <v>860.7824967499988</v>
      </c>
      <c r="J76" s="7">
        <f t="shared" si="16"/>
        <v>861.4933534166655</v>
      </c>
      <c r="K76" s="7">
        <f t="shared" si="16"/>
        <v>862.2042100833322</v>
      </c>
      <c r="L76" s="7">
        <f t="shared" si="16"/>
        <v>862.9150667499989</v>
      </c>
      <c r="M76" s="7">
        <f t="shared" si="16"/>
        <v>863.6259234166656</v>
      </c>
      <c r="N76" s="8"/>
    </row>
    <row r="77" spans="1:14" ht="12.75">
      <c r="A77" s="2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8"/>
    </row>
    <row r="78" spans="1:14" ht="12.75">
      <c r="A78" s="2" t="s">
        <v>56</v>
      </c>
      <c r="B78" s="7">
        <f>B73+B76</f>
        <v>2397.6546100833293</v>
      </c>
      <c r="C78" s="7">
        <f aca="true" t="shared" si="17" ref="C78:L78">C75+B78</f>
        <v>2400.8211534166626</v>
      </c>
      <c r="D78" s="7">
        <f t="shared" si="17"/>
        <v>2403.987696749996</v>
      </c>
      <c r="E78" s="7">
        <f t="shared" si="17"/>
        <v>2407.154240083329</v>
      </c>
      <c r="F78" s="7">
        <f t="shared" si="17"/>
        <v>2408.446706749996</v>
      </c>
      <c r="G78" s="7">
        <f t="shared" si="17"/>
        <v>2409.7391734166627</v>
      </c>
      <c r="H78" s="7">
        <f t="shared" si="17"/>
        <v>2411.0316400833294</v>
      </c>
      <c r="I78" s="7">
        <f t="shared" si="17"/>
        <v>2411.742496749996</v>
      </c>
      <c r="J78" s="7">
        <f t="shared" si="17"/>
        <v>2412.4533534166626</v>
      </c>
      <c r="K78" s="7">
        <f t="shared" si="17"/>
        <v>2413.164210083329</v>
      </c>
      <c r="L78" s="7">
        <f t="shared" si="17"/>
        <v>2413.8750667499958</v>
      </c>
      <c r="M78" s="7">
        <f>M75+L78+M72</f>
        <v>2414.5859234166624</v>
      </c>
      <c r="N78" s="8"/>
    </row>
    <row r="79" spans="1:14" ht="12.75">
      <c r="A79" s="2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8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1">
        <f>M73+M76</f>
        <v>2414.585923416663</v>
      </c>
    </row>
    <row r="81" ht="12.75"/>
    <row r="82" ht="12.75"/>
    <row r="83" spans="1:3" ht="12.75">
      <c r="A83" s="2">
        <v>2010</v>
      </c>
      <c r="C83" s="4"/>
    </row>
    <row r="84" ht="12.75"/>
    <row r="85" ht="12.75"/>
    <row r="86" spans="2:14" ht="12.75">
      <c r="B86" s="5" t="s">
        <v>17</v>
      </c>
      <c r="C86" s="5" t="s">
        <v>18</v>
      </c>
      <c r="D86" s="5" t="s">
        <v>19</v>
      </c>
      <c r="E86" s="5" t="s">
        <v>20</v>
      </c>
      <c r="F86" s="5" t="s">
        <v>21</v>
      </c>
      <c r="G86" s="5" t="s">
        <v>22</v>
      </c>
      <c r="H86" s="5" t="s">
        <v>23</v>
      </c>
      <c r="I86" s="5" t="s">
        <v>24</v>
      </c>
      <c r="J86" s="5" t="s">
        <v>25</v>
      </c>
      <c r="K86" s="5" t="s">
        <v>8</v>
      </c>
      <c r="L86" s="5" t="s">
        <v>15</v>
      </c>
      <c r="M86" s="5" t="s">
        <v>16</v>
      </c>
      <c r="N86" s="5" t="s">
        <v>50</v>
      </c>
    </row>
    <row r="87" spans="1:13" ht="12.75">
      <c r="A87" s="6" t="s">
        <v>51</v>
      </c>
      <c r="B87" s="7">
        <f>M73</f>
        <v>1550.9599999999973</v>
      </c>
      <c r="C87" s="7">
        <f aca="true" t="shared" si="18" ref="C87:M87">B90</f>
        <v>1550.9599999999973</v>
      </c>
      <c r="D87" s="7">
        <f t="shared" si="18"/>
        <v>1550.9599999999973</v>
      </c>
      <c r="E87" s="7">
        <f t="shared" si="18"/>
        <v>1550.9599999999973</v>
      </c>
      <c r="F87" s="7">
        <f t="shared" si="18"/>
        <v>1550.9599999999973</v>
      </c>
      <c r="G87" s="7">
        <f t="shared" si="18"/>
        <v>1550.9599999999973</v>
      </c>
      <c r="H87" s="7">
        <f t="shared" si="18"/>
        <v>1550.9599999999973</v>
      </c>
      <c r="I87" s="7">
        <f t="shared" si="18"/>
        <v>1550.9599999999973</v>
      </c>
      <c r="J87" s="7">
        <f t="shared" si="18"/>
        <v>1550.9599999999973</v>
      </c>
      <c r="K87" s="7">
        <f t="shared" si="18"/>
        <v>1550.9599999999973</v>
      </c>
      <c r="L87" s="7">
        <f t="shared" si="18"/>
        <v>1550.9599999999973</v>
      </c>
      <c r="M87" s="7">
        <f t="shared" si="18"/>
        <v>1550.9599999999973</v>
      </c>
    </row>
    <row r="88" spans="1:13" ht="12.75">
      <c r="A88" s="6" t="s">
        <v>52</v>
      </c>
      <c r="B88" s="7">
        <v>0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2.75">
      <c r="A89" s="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2.75">
      <c r="A90" s="6" t="s">
        <v>53</v>
      </c>
      <c r="B90" s="7">
        <f>SUM(B87:B88)</f>
        <v>1550.9599999999973</v>
      </c>
      <c r="C90" s="7">
        <f aca="true" t="shared" si="19" ref="C90:L90">C87+C88</f>
        <v>1550.9599999999973</v>
      </c>
      <c r="D90" s="7">
        <f t="shared" si="19"/>
        <v>1550.9599999999973</v>
      </c>
      <c r="E90" s="7">
        <f t="shared" si="19"/>
        <v>1550.9599999999973</v>
      </c>
      <c r="F90" s="7">
        <f t="shared" si="19"/>
        <v>1550.9599999999973</v>
      </c>
      <c r="G90" s="7">
        <f t="shared" si="19"/>
        <v>1550.9599999999973</v>
      </c>
      <c r="H90" s="7">
        <f t="shared" si="19"/>
        <v>1550.9599999999973</v>
      </c>
      <c r="I90" s="7">
        <f t="shared" si="19"/>
        <v>1550.9599999999973</v>
      </c>
      <c r="J90" s="7">
        <f t="shared" si="19"/>
        <v>1550.9599999999973</v>
      </c>
      <c r="K90" s="7">
        <f t="shared" si="19"/>
        <v>1550.9599999999973</v>
      </c>
      <c r="L90" s="7">
        <f t="shared" si="19"/>
        <v>1550.9599999999973</v>
      </c>
      <c r="M90" s="7">
        <f>M87+M88+M89</f>
        <v>1550.9599999999973</v>
      </c>
    </row>
    <row r="91" spans="2:13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4" ht="12.75">
      <c r="A92" s="2" t="s">
        <v>54</v>
      </c>
      <c r="B92" s="7">
        <f>B87*$D$12</f>
        <v>0.7108566666666655</v>
      </c>
      <c r="C92" s="7">
        <f aca="true" t="shared" si="20" ref="C92:H92">C87*$D$12</f>
        <v>0.7108566666666655</v>
      </c>
      <c r="D92" s="7">
        <f t="shared" si="20"/>
        <v>0.7108566666666655</v>
      </c>
      <c r="E92" s="7">
        <f t="shared" si="20"/>
        <v>0.7108566666666655</v>
      </c>
      <c r="F92" s="7">
        <f t="shared" si="20"/>
        <v>0.7108566666666655</v>
      </c>
      <c r="G92" s="7">
        <f t="shared" si="20"/>
        <v>0.7108566666666655</v>
      </c>
      <c r="H92" s="7">
        <f t="shared" si="20"/>
        <v>0.7108566666666655</v>
      </c>
      <c r="I92" s="7">
        <f>I87*$D$13</f>
        <v>1.1502953333333312</v>
      </c>
      <c r="J92" s="7">
        <f>J87*$D$13</f>
        <v>1.1502953333333312</v>
      </c>
      <c r="K92" s="7">
        <f>K87*$D$13</f>
        <v>1.1502953333333312</v>
      </c>
      <c r="L92" s="7">
        <f>K90*$D$14</f>
        <v>1.5509599999999972</v>
      </c>
      <c r="M92" s="7">
        <f>L90*$D$14</f>
        <v>1.5509599999999972</v>
      </c>
      <c r="N92" s="8">
        <f>SUM(B92:M92)</f>
        <v>11.528802666666646</v>
      </c>
    </row>
    <row r="93" spans="1:14" ht="12.75">
      <c r="A93" s="2" t="s">
        <v>55</v>
      </c>
      <c r="B93" s="7">
        <f>M76+B92</f>
        <v>864.3367800833323</v>
      </c>
      <c r="C93" s="7">
        <f aca="true" t="shared" si="21" ref="C93:M93">B93+C92</f>
        <v>865.047636749999</v>
      </c>
      <c r="D93" s="7">
        <f t="shared" si="21"/>
        <v>865.7584934166657</v>
      </c>
      <c r="E93" s="7">
        <f t="shared" si="21"/>
        <v>866.4693500833324</v>
      </c>
      <c r="F93" s="7">
        <f t="shared" si="21"/>
        <v>867.1802067499991</v>
      </c>
      <c r="G93" s="7">
        <f t="shared" si="21"/>
        <v>867.8910634166658</v>
      </c>
      <c r="H93" s="7">
        <f t="shared" si="21"/>
        <v>868.6019200833325</v>
      </c>
      <c r="I93" s="7">
        <f t="shared" si="21"/>
        <v>869.7522154166659</v>
      </c>
      <c r="J93" s="7">
        <f t="shared" si="21"/>
        <v>870.9025107499992</v>
      </c>
      <c r="K93" s="7">
        <f t="shared" si="21"/>
        <v>872.0528060833326</v>
      </c>
      <c r="L93" s="7">
        <f t="shared" si="21"/>
        <v>873.6037660833326</v>
      </c>
      <c r="M93" s="7">
        <f t="shared" si="21"/>
        <v>875.1547260833327</v>
      </c>
      <c r="N93" s="8"/>
    </row>
    <row r="94" spans="1:14" ht="12.75">
      <c r="A94" s="2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8"/>
    </row>
    <row r="95" spans="1:14" ht="12.75">
      <c r="A95" s="2" t="s">
        <v>56</v>
      </c>
      <c r="B95" s="7">
        <f>B90+B93</f>
        <v>2415.2967800833294</v>
      </c>
      <c r="C95" s="7">
        <f aca="true" t="shared" si="22" ref="C95:L95">C92+B95</f>
        <v>2416.007636749996</v>
      </c>
      <c r="D95" s="7">
        <f t="shared" si="22"/>
        <v>2416.7184934166626</v>
      </c>
      <c r="E95" s="7">
        <f t="shared" si="22"/>
        <v>2417.429350083329</v>
      </c>
      <c r="F95" s="7">
        <f t="shared" si="22"/>
        <v>2418.1402067499957</v>
      </c>
      <c r="G95" s="7">
        <f t="shared" si="22"/>
        <v>2418.8510634166623</v>
      </c>
      <c r="H95" s="7">
        <f t="shared" si="22"/>
        <v>2419.561920083329</v>
      </c>
      <c r="I95" s="7">
        <f t="shared" si="22"/>
        <v>2420.7122154166623</v>
      </c>
      <c r="J95" s="7">
        <f t="shared" si="22"/>
        <v>2421.8625107499956</v>
      </c>
      <c r="K95" s="7">
        <f t="shared" si="22"/>
        <v>2423.012806083329</v>
      </c>
      <c r="L95" s="7">
        <f t="shared" si="22"/>
        <v>2424.563766083329</v>
      </c>
      <c r="M95" s="7">
        <f>M92+L95+M89</f>
        <v>2426.114726083329</v>
      </c>
      <c r="N95" s="8"/>
    </row>
    <row r="96" spans="1:14" ht="12.75">
      <c r="A96" s="2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8"/>
    </row>
    <row r="97" spans="1:14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1">
        <f>M90+M93</f>
        <v>2426.11472608333</v>
      </c>
    </row>
    <row r="98" ht="12.75"/>
    <row r="99" ht="12.75"/>
    <row r="100" spans="1:3" ht="12.75">
      <c r="A100" s="2">
        <v>2011</v>
      </c>
      <c r="C100" s="4"/>
    </row>
    <row r="101" ht="12.75"/>
    <row r="102" ht="12.75"/>
    <row r="103" spans="2:14" ht="12.75">
      <c r="B103" s="5" t="s">
        <v>17</v>
      </c>
      <c r="C103" s="5" t="s">
        <v>18</v>
      </c>
      <c r="D103" s="5" t="s">
        <v>19</v>
      </c>
      <c r="E103" s="5" t="s">
        <v>20</v>
      </c>
      <c r="F103" s="5" t="s">
        <v>21</v>
      </c>
      <c r="G103" s="5" t="s">
        <v>22</v>
      </c>
      <c r="H103" s="5" t="s">
        <v>23</v>
      </c>
      <c r="I103" s="5" t="s">
        <v>24</v>
      </c>
      <c r="J103" s="5" t="s">
        <v>25</v>
      </c>
      <c r="K103" s="5" t="s">
        <v>8</v>
      </c>
      <c r="L103" s="5" t="s">
        <v>15</v>
      </c>
      <c r="M103" s="5" t="s">
        <v>16</v>
      </c>
      <c r="N103" s="5" t="s">
        <v>50</v>
      </c>
    </row>
    <row r="104" spans="1:13" ht="12.75">
      <c r="A104" s="6" t="s">
        <v>51</v>
      </c>
      <c r="B104" s="7">
        <f>M90</f>
        <v>1550.9599999999973</v>
      </c>
      <c r="C104" s="7">
        <f aca="true" t="shared" si="23" ref="C104:M104">B107</f>
        <v>1550.9599999999973</v>
      </c>
      <c r="D104" s="7">
        <f t="shared" si="23"/>
        <v>1550.9599999999973</v>
      </c>
      <c r="E104" s="7">
        <f t="shared" si="23"/>
        <v>1550.9599999999973</v>
      </c>
      <c r="F104" s="7">
        <f t="shared" si="23"/>
        <v>1550.9599999999973</v>
      </c>
      <c r="G104" s="7">
        <f t="shared" si="23"/>
        <v>1550.9599999999973</v>
      </c>
      <c r="H104" s="7">
        <f t="shared" si="23"/>
        <v>1550.9599999999973</v>
      </c>
      <c r="I104" s="7">
        <f t="shared" si="23"/>
        <v>1550.9599999999973</v>
      </c>
      <c r="J104" s="7">
        <f t="shared" si="23"/>
        <v>1550.9599999999973</v>
      </c>
      <c r="K104" s="7">
        <f t="shared" si="23"/>
        <v>1550.9599999999973</v>
      </c>
      <c r="L104" s="7">
        <f t="shared" si="23"/>
        <v>1550.9599999999973</v>
      </c>
      <c r="M104" s="7">
        <f t="shared" si="23"/>
        <v>1550.9599999999973</v>
      </c>
    </row>
    <row r="105" spans="1:13" ht="12.75">
      <c r="A105" s="6" t="s">
        <v>52</v>
      </c>
      <c r="B105" s="7">
        <v>0</v>
      </c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12.75">
      <c r="A106" s="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12.75">
      <c r="A107" s="6" t="s">
        <v>53</v>
      </c>
      <c r="B107" s="7">
        <f>SUM(B104:B105)</f>
        <v>1550.9599999999973</v>
      </c>
      <c r="C107" s="7">
        <f aca="true" t="shared" si="24" ref="C107:L107">C104+C105</f>
        <v>1550.9599999999973</v>
      </c>
      <c r="D107" s="7">
        <f t="shared" si="24"/>
        <v>1550.9599999999973</v>
      </c>
      <c r="E107" s="7">
        <f t="shared" si="24"/>
        <v>1550.9599999999973</v>
      </c>
      <c r="F107" s="7">
        <f t="shared" si="24"/>
        <v>1550.9599999999973</v>
      </c>
      <c r="G107" s="7">
        <f t="shared" si="24"/>
        <v>1550.9599999999973</v>
      </c>
      <c r="H107" s="7">
        <f t="shared" si="24"/>
        <v>1550.9599999999973</v>
      </c>
      <c r="I107" s="7">
        <f t="shared" si="24"/>
        <v>1550.9599999999973</v>
      </c>
      <c r="J107" s="7">
        <f t="shared" si="24"/>
        <v>1550.9599999999973</v>
      </c>
      <c r="K107" s="7">
        <f t="shared" si="24"/>
        <v>1550.9599999999973</v>
      </c>
      <c r="L107" s="7">
        <f t="shared" si="24"/>
        <v>1550.9599999999973</v>
      </c>
      <c r="M107" s="7">
        <f>M104+M105+M106</f>
        <v>1550.9599999999973</v>
      </c>
    </row>
    <row r="108" spans="2:13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4" ht="12.75">
      <c r="A109" s="2" t="s">
        <v>54</v>
      </c>
      <c r="B109" s="7">
        <f>B104*$D$14</f>
        <v>1.5509599999999972</v>
      </c>
      <c r="C109" s="7">
        <f>C104*$D$15</f>
        <v>1.8999259999999967</v>
      </c>
      <c r="D109" s="7">
        <f aca="true" t="shared" si="25" ref="D109:M109">D104*$D$15</f>
        <v>1.8999259999999967</v>
      </c>
      <c r="E109" s="7">
        <f t="shared" si="25"/>
        <v>1.8999259999999967</v>
      </c>
      <c r="F109" s="7">
        <f t="shared" si="25"/>
        <v>1.8999259999999967</v>
      </c>
      <c r="G109" s="7">
        <f t="shared" si="25"/>
        <v>1.8999259999999967</v>
      </c>
      <c r="H109" s="7">
        <f t="shared" si="25"/>
        <v>1.8999259999999967</v>
      </c>
      <c r="I109" s="7">
        <f t="shared" si="25"/>
        <v>1.8999259999999967</v>
      </c>
      <c r="J109" s="7">
        <f t="shared" si="25"/>
        <v>1.8999259999999967</v>
      </c>
      <c r="K109" s="7">
        <f t="shared" si="25"/>
        <v>1.8999259999999967</v>
      </c>
      <c r="L109" s="7">
        <f t="shared" si="25"/>
        <v>1.8999259999999967</v>
      </c>
      <c r="M109" s="7">
        <f t="shared" si="25"/>
        <v>1.8999259999999967</v>
      </c>
      <c r="N109" s="8">
        <f>SUM(B109:M109)</f>
        <v>22.450145999999965</v>
      </c>
    </row>
    <row r="110" spans="1:14" ht="12.75">
      <c r="A110" s="2" t="s">
        <v>55</v>
      </c>
      <c r="B110" s="7">
        <f>M93+B109</f>
        <v>876.7056860833327</v>
      </c>
      <c r="C110" s="7">
        <f aca="true" t="shared" si="26" ref="C110:M110">B110+C109</f>
        <v>878.6056120833327</v>
      </c>
      <c r="D110" s="7">
        <f t="shared" si="26"/>
        <v>880.5055380833328</v>
      </c>
      <c r="E110" s="7">
        <f t="shared" si="26"/>
        <v>882.4054640833328</v>
      </c>
      <c r="F110" s="7">
        <f t="shared" si="26"/>
        <v>884.3053900833329</v>
      </c>
      <c r="G110" s="7">
        <f t="shared" si="26"/>
        <v>886.205316083333</v>
      </c>
      <c r="H110" s="7">
        <f t="shared" si="26"/>
        <v>888.105242083333</v>
      </c>
      <c r="I110" s="7">
        <f t="shared" si="26"/>
        <v>890.005168083333</v>
      </c>
      <c r="J110" s="7">
        <f t="shared" si="26"/>
        <v>891.9050940833331</v>
      </c>
      <c r="K110" s="7">
        <f t="shared" si="26"/>
        <v>893.8050200833331</v>
      </c>
      <c r="L110" s="7">
        <f t="shared" si="26"/>
        <v>895.7049460833332</v>
      </c>
      <c r="M110" s="7">
        <f t="shared" si="26"/>
        <v>897.6048720833332</v>
      </c>
      <c r="N110" s="8"/>
    </row>
    <row r="111" spans="1:14" ht="12.75">
      <c r="A111" s="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8"/>
    </row>
    <row r="112" spans="1:14" ht="12.75">
      <c r="A112" s="2" t="s">
        <v>56</v>
      </c>
      <c r="B112" s="7">
        <f>B107+B110</f>
        <v>2427.66568608333</v>
      </c>
      <c r="C112" s="7">
        <f aca="true" t="shared" si="27" ref="C112:L112">C109+B112</f>
        <v>2429.56561208333</v>
      </c>
      <c r="D112" s="7">
        <f t="shared" si="27"/>
        <v>2431.46553808333</v>
      </c>
      <c r="E112" s="7">
        <f t="shared" si="27"/>
        <v>2433.36546408333</v>
      </c>
      <c r="F112" s="7">
        <f t="shared" si="27"/>
        <v>2435.26539008333</v>
      </c>
      <c r="G112" s="7">
        <f t="shared" si="27"/>
        <v>2437.1653160833303</v>
      </c>
      <c r="H112" s="7">
        <f t="shared" si="27"/>
        <v>2439.0652420833303</v>
      </c>
      <c r="I112" s="7">
        <f t="shared" si="27"/>
        <v>2440.9651680833304</v>
      </c>
      <c r="J112" s="7">
        <f t="shared" si="27"/>
        <v>2442.8650940833304</v>
      </c>
      <c r="K112" s="7">
        <f t="shared" si="27"/>
        <v>2444.7650200833305</v>
      </c>
      <c r="L112" s="7">
        <f t="shared" si="27"/>
        <v>2446.6649460833305</v>
      </c>
      <c r="M112" s="7">
        <f>M109+L112+M106</f>
        <v>2448.5648720833306</v>
      </c>
      <c r="N112" s="8"/>
    </row>
    <row r="113" spans="1:14" ht="12.75">
      <c r="A113" s="2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8"/>
    </row>
    <row r="114" spans="1:14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1">
        <f>M107+M110</f>
        <v>2448.5648720833306</v>
      </c>
    </row>
    <row r="115" ht="12.75"/>
    <row r="116" ht="12.75"/>
    <row r="117" spans="1:3" ht="12.75">
      <c r="A117" s="2">
        <v>2012</v>
      </c>
      <c r="C117" s="4"/>
    </row>
    <row r="118" ht="12.75"/>
    <row r="119" ht="12.75"/>
    <row r="120" spans="2:13" ht="12.75">
      <c r="B120" s="5" t="s">
        <v>17</v>
      </c>
      <c r="C120" s="5" t="s">
        <v>18</v>
      </c>
      <c r="D120" s="5" t="s">
        <v>19</v>
      </c>
      <c r="E120" s="5" t="s">
        <v>20</v>
      </c>
      <c r="F120" s="5" t="s">
        <v>21</v>
      </c>
      <c r="G120" s="5" t="s">
        <v>22</v>
      </c>
      <c r="H120" s="5" t="s">
        <v>23</v>
      </c>
      <c r="I120" s="5" t="s">
        <v>24</v>
      </c>
      <c r="J120" s="5" t="s">
        <v>25</v>
      </c>
      <c r="K120" s="5" t="s">
        <v>8</v>
      </c>
      <c r="L120" s="5" t="s">
        <v>15</v>
      </c>
      <c r="M120" s="5" t="s">
        <v>16</v>
      </c>
    </row>
    <row r="121" spans="1:13" ht="12.75">
      <c r="A121" s="6" t="s">
        <v>51</v>
      </c>
      <c r="B121" s="7">
        <f>M107</f>
        <v>1550.9599999999973</v>
      </c>
      <c r="C121" s="7">
        <f>B124</f>
        <v>1550.9599999999973</v>
      </c>
      <c r="D121" s="7">
        <f>C124</f>
        <v>1550.9599999999973</v>
      </c>
      <c r="E121" s="7">
        <f>D124</f>
        <v>1550.9599999999973</v>
      </c>
      <c r="F121" s="7"/>
      <c r="G121" s="7"/>
      <c r="H121" s="7"/>
      <c r="I121" s="7"/>
      <c r="J121" s="7"/>
      <c r="K121" s="7"/>
      <c r="L121" s="7"/>
      <c r="M121" s="7"/>
    </row>
    <row r="122" spans="1:13" ht="12.75">
      <c r="A122" s="6" t="s">
        <v>52</v>
      </c>
      <c r="B122" s="7">
        <v>0</v>
      </c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2.75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2.75">
      <c r="A124" s="6" t="s">
        <v>53</v>
      </c>
      <c r="B124" s="7">
        <f>SUM(B121:B122)</f>
        <v>1550.9599999999973</v>
      </c>
      <c r="C124" s="7">
        <f>C121+C122</f>
        <v>1550.9599999999973</v>
      </c>
      <c r="D124" s="7">
        <f>D121+D122</f>
        <v>1550.9599999999973</v>
      </c>
      <c r="E124" s="7">
        <f>E121+E122</f>
        <v>1550.9599999999973</v>
      </c>
      <c r="F124" s="12"/>
      <c r="G124" s="7"/>
      <c r="H124" s="7"/>
      <c r="I124" s="7"/>
      <c r="J124" s="7"/>
      <c r="K124" s="7"/>
      <c r="L124" s="7"/>
      <c r="M124" s="7"/>
    </row>
    <row r="125" spans="2:13" ht="12.7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4" ht="12.75">
      <c r="A126" s="2" t="s">
        <v>54</v>
      </c>
      <c r="B126" s="7">
        <f>B121*$D$15</f>
        <v>1.8999259999999967</v>
      </c>
      <c r="C126" s="7">
        <f>C121*$D$15</f>
        <v>1.8999259999999967</v>
      </c>
      <c r="D126" s="7">
        <f>D121*$D$15</f>
        <v>1.8999259999999967</v>
      </c>
      <c r="E126" s="7">
        <f>E121*$D$15</f>
        <v>1.8999259999999967</v>
      </c>
      <c r="F126" s="7">
        <f>F121*$D$15</f>
        <v>0</v>
      </c>
      <c r="G126" s="7"/>
      <c r="H126" s="7"/>
      <c r="I126" s="7"/>
      <c r="J126" s="7"/>
      <c r="K126" s="7"/>
      <c r="L126" s="7"/>
      <c r="M126" s="7"/>
      <c r="N126" s="8">
        <f>SUM(B126:M126)</f>
        <v>7.599703999999987</v>
      </c>
    </row>
    <row r="127" spans="1:13" ht="12.75">
      <c r="A127" s="2" t="s">
        <v>55</v>
      </c>
      <c r="B127" s="7">
        <f>M110+B126</f>
        <v>899.5047980833333</v>
      </c>
      <c r="C127" s="7">
        <f aca="true" t="shared" si="28" ref="C127:M127">B127+C126</f>
        <v>901.4047240833333</v>
      </c>
      <c r="D127" s="7">
        <f t="shared" si="28"/>
        <v>903.3046500833334</v>
      </c>
      <c r="E127" s="7">
        <f t="shared" si="28"/>
        <v>905.2045760833334</v>
      </c>
      <c r="F127" s="7">
        <f t="shared" si="28"/>
        <v>905.2045760833334</v>
      </c>
      <c r="G127" s="7">
        <f t="shared" si="28"/>
        <v>905.2045760833334</v>
      </c>
      <c r="H127" s="7">
        <f t="shared" si="28"/>
        <v>905.2045760833334</v>
      </c>
      <c r="I127" s="7">
        <f t="shared" si="28"/>
        <v>905.2045760833334</v>
      </c>
      <c r="J127" s="7">
        <f t="shared" si="28"/>
        <v>905.2045760833334</v>
      </c>
      <c r="K127" s="7">
        <f t="shared" si="28"/>
        <v>905.2045760833334</v>
      </c>
      <c r="L127" s="7">
        <f t="shared" si="28"/>
        <v>905.2045760833334</v>
      </c>
      <c r="M127" s="7">
        <f t="shared" si="28"/>
        <v>905.2045760833334</v>
      </c>
    </row>
    <row r="128" spans="1:13" ht="12.75">
      <c r="A128" s="2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12.75">
      <c r="A129" s="2" t="s">
        <v>56</v>
      </c>
      <c r="B129" s="7">
        <f>B124+B127</f>
        <v>2450.4647980833306</v>
      </c>
      <c r="C129" s="7">
        <f aca="true" t="shared" si="29" ref="C129:L129">C126+B129</f>
        <v>2452.3647240833307</v>
      </c>
      <c r="D129" s="7">
        <f t="shared" si="29"/>
        <v>2454.2646500833307</v>
      </c>
      <c r="E129" s="7">
        <f t="shared" si="29"/>
        <v>2456.1645760833308</v>
      </c>
      <c r="F129" s="7">
        <f t="shared" si="29"/>
        <v>2456.1645760833308</v>
      </c>
      <c r="G129" s="7">
        <f t="shared" si="29"/>
        <v>2456.1645760833308</v>
      </c>
      <c r="H129" s="7">
        <f t="shared" si="29"/>
        <v>2456.1645760833308</v>
      </c>
      <c r="I129" s="7">
        <f t="shared" si="29"/>
        <v>2456.1645760833308</v>
      </c>
      <c r="J129" s="7">
        <f t="shared" si="29"/>
        <v>2456.1645760833308</v>
      </c>
      <c r="K129" s="7">
        <f t="shared" si="29"/>
        <v>2456.1645760833308</v>
      </c>
      <c r="L129" s="7">
        <f t="shared" si="29"/>
        <v>2456.1645760833308</v>
      </c>
      <c r="M129" s="7">
        <f>M126+L129+M123</f>
        <v>2456.1645760833308</v>
      </c>
    </row>
    <row r="130" spans="1:13" ht="12.75">
      <c r="A130" s="2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4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1">
        <f>M124+M127</f>
        <v>905.2045760833334</v>
      </c>
    </row>
    <row r="133" spans="11:14" ht="12.75">
      <c r="K133" s="1" t="s">
        <v>73</v>
      </c>
      <c r="N133" s="8">
        <f>'GV'!Q598+'Interest Calcs to 2012'!N24+'Interest Calcs to 2012'!N41+'Interest Calcs to 2012'!N58+'Interest Calcs to 2012'!N75+'Interest Calcs to 2012'!N92+'Interest Calcs to 2012'!N109+'Interest Calcs to 2012'!N126</f>
        <v>315.44743313461487</v>
      </c>
    </row>
  </sheetData>
  <sheetProtection/>
  <printOptions/>
  <pageMargins left="0.75" right="0.75" top="1" bottom="1" header="0.5" footer="0.5"/>
  <pageSetup horizontalDpi="600" verticalDpi="600" orientation="landscape" scale="53" r:id="rId3"/>
  <rowBreaks count="1" manualBreakCount="1">
    <brk id="6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JHoward</cp:lastModifiedBy>
  <cp:lastPrinted>2011-09-26T15:26:47Z</cp:lastPrinted>
  <dcterms:created xsi:type="dcterms:W3CDTF">1996-10-14T23:33:28Z</dcterms:created>
  <dcterms:modified xsi:type="dcterms:W3CDTF">2011-09-26T19:27:17Z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-1955110503</vt:i4>
  </property>
  <property fmtid="{D5CDD505-2E9C-101B-9397-08002B2CF9AE}" pid="3" name="_EmailSubject">
    <vt:lpwstr>PILs JEs</vt:lpwstr>
  </property>
  <property fmtid="{D5CDD505-2E9C-101B-9397-08002B2CF9AE}" pid="4" name="_AuthorEmail">
    <vt:lpwstr>9r0ct0r@interhop.net</vt:lpwstr>
  </property>
  <property fmtid="{D5CDD505-2E9C-101B-9397-08002B2CF9AE}" pid="5" name="_AuthorEmailDisplayName">
    <vt:lpwstr>Dave Proctor</vt:lpwstr>
  </property>
  <property fmtid="{D5CDD505-2E9C-101B-9397-08002B2CF9AE}" pid="6" name="_PreviousAdHocReviewCycleID">
    <vt:i4>2049259974</vt:i4>
  </property>
  <property fmtid="{D5CDD505-2E9C-101B-9397-08002B2CF9AE}" pid="7" name="_ReviewingToolsShownOnce">
    <vt:lpwstr/>
  </property>
</Properties>
</file>