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tabRatio="331" activeTab="1"/>
  </bookViews>
  <sheets>
    <sheet name="OPA CDM Savings" sheetId="1" r:id="rId1"/>
    <sheet name="2012 LRAM" sheetId="2" r:id="rId2"/>
    <sheet name="Other Program detail" sheetId="3" state="hidden" r:id="rId3"/>
    <sheet name="Rate Rider" sheetId="4" state="hidden" r:id="rId4"/>
    <sheet name="ERIP assumptions" sheetId="5" r:id="rId5"/>
    <sheet name="ERIP Savings" sheetId="6" r:id="rId6"/>
    <sheet name="Carrying Charges" sheetId="7" r:id="rId7"/>
    <sheet name="Rate Riders" sheetId="8" r:id="rId8"/>
  </sheets>
  <definedNames>
    <definedName name="_xlnm.Print_Area" localSheetId="1">'2012 LRAM'!$A$10:$AE$87</definedName>
    <definedName name="_xlnm.Print_Area" localSheetId="6">'Carrying Charges'!$A$1:$M$21</definedName>
    <definedName name="_xlnm.Print_Area" localSheetId="4">'ERIP assumptions'!#REF!</definedName>
    <definedName name="_xlnm.Print_Area" localSheetId="0">'OPA CDM Savings'!$A$1:$L$271</definedName>
    <definedName name="_xlnm.Print_Area" localSheetId="2">'Other Program detail'!$A$1:$O$25</definedName>
    <definedName name="_xlnm.Print_Area" localSheetId="3">'Rate Rider'!$A$2:$F$12</definedName>
    <definedName name="_xlnm.Print_Area" localSheetId="7">'Rate Riders'!$A$1:$H$18</definedName>
    <definedName name="_xlnm.Print_Titles" localSheetId="1">'2012 LRAM'!$4:$7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 S Jackson</author>
  </authors>
  <commentList>
    <comment ref="H10" authorId="0">
      <text>
        <r>
          <rPr>
            <b/>
            <sz val="8"/>
            <rFont val="Tahoma"/>
            <family val="2"/>
          </rPr>
          <t xml:space="preserve"> S Jackson:</t>
        </r>
        <r>
          <rPr>
            <sz val="8"/>
            <rFont val="Tahoma"/>
            <family val="2"/>
          </rPr>
          <t xml:space="preserve">
assumed 2 lamp
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 S Jackson:</t>
        </r>
        <r>
          <rPr>
            <sz val="8"/>
            <rFont val="Tahoma"/>
            <family val="2"/>
          </rPr>
          <t xml:space="preserve">
assumed 15w</t>
        </r>
      </text>
    </comment>
  </commentList>
</comments>
</file>

<file path=xl/sharedStrings.xml><?xml version="1.0" encoding="utf-8"?>
<sst xmlns="http://schemas.openxmlformats.org/spreadsheetml/2006/main" count="1663" uniqueCount="197">
  <si>
    <t>Rate Class</t>
  </si>
  <si>
    <t>Program</t>
  </si>
  <si>
    <t>Funding Mechanism</t>
  </si>
  <si>
    <t>Year (start of program)</t>
  </si>
  <si>
    <t>Lost Revenue</t>
  </si>
  <si>
    <t>Cool Savings Rebate</t>
  </si>
  <si>
    <t>Every Kilowatt Counts Power Savings Event</t>
  </si>
  <si>
    <t>Residential Total</t>
  </si>
  <si>
    <t>OPA Energy Retrofit Incetive Program (ERIP)</t>
  </si>
  <si>
    <t>High Performance New Construction</t>
  </si>
  <si>
    <t>Demand Response 1</t>
  </si>
  <si>
    <t>Demand Response 2</t>
  </si>
  <si>
    <t>Demand Response 3</t>
  </si>
  <si>
    <t>3rd Tranche MARR</t>
  </si>
  <si>
    <t>Residential Replace Bulk with Individual Meters</t>
  </si>
  <si>
    <t>Retrofit Non-Profit Housing</t>
  </si>
  <si>
    <t>Retro Fit Traffic Signal Lights with LED Fixtures</t>
  </si>
  <si>
    <t>Customer Class</t>
  </si>
  <si>
    <t>Lost Revenue including Carrying Charges</t>
  </si>
  <si>
    <t>Volume</t>
  </si>
  <si>
    <t>Metric</t>
  </si>
  <si>
    <t>Proposed Rate Rider</t>
  </si>
  <si>
    <t>Residential</t>
  </si>
  <si>
    <t xml:space="preserve"> kWh </t>
  </si>
  <si>
    <t>GS &gt;50KW-200</t>
  </si>
  <si>
    <t>GS 200KW-1000</t>
  </si>
  <si>
    <t>kW</t>
  </si>
  <si>
    <t>Unmetered Scattered  Load</t>
  </si>
  <si>
    <t>TOTALS</t>
  </si>
  <si>
    <t>LRAM Total Amounts and Rate Rider by Class</t>
  </si>
  <si>
    <t>Technology</t>
  </si>
  <si>
    <t># of Units</t>
  </si>
  <si>
    <t>Effective Useful Life</t>
  </si>
  <si>
    <t>Energy Savings per unit (kWh) before FR</t>
  </si>
  <si>
    <t>Total Energy Savings (kWh) before FR with # Units</t>
  </si>
  <si>
    <t>Free Ridership</t>
  </si>
  <si>
    <t>Net kWh Saved (After FR)</t>
  </si>
  <si>
    <t>Library Watt- Reader Program</t>
  </si>
  <si>
    <t>CFL 15 w Screw in</t>
  </si>
  <si>
    <t>Other Program calculations</t>
  </si>
  <si>
    <t>Rate/ kWh</t>
  </si>
  <si>
    <t>Individual Meters</t>
  </si>
  <si>
    <t>3th Tranche MARR</t>
  </si>
  <si>
    <t>T8s</t>
  </si>
  <si>
    <t>CFLs</t>
  </si>
  <si>
    <t>Exit Lights</t>
  </si>
  <si>
    <t>Christmas Light Retrofit</t>
  </si>
  <si>
    <t>LED Fixtures (Note 1)</t>
  </si>
  <si>
    <t>Total Residential</t>
  </si>
  <si>
    <t>no OPA inputs found, previous inputs used.</t>
  </si>
  <si>
    <t>Freerider rate of 30% was based on Toronto Hydro decision.</t>
  </si>
  <si>
    <t>Total Other Programs</t>
  </si>
  <si>
    <t>Total Unmetered Scattered Load</t>
  </si>
  <si>
    <t>LRAM</t>
  </si>
  <si>
    <t>GS &lt; 50 kW</t>
  </si>
  <si>
    <t>GS 50 to 999 kW (I1 &amp; I4)</t>
  </si>
  <si>
    <t>Check</t>
  </si>
  <si>
    <t>http://www.powerauthority.on.ca/evaluation-measurement-and-verification/measures-assumptions-lists</t>
  </si>
  <si>
    <t>*London Hydro is not requesting LRAM /SSM for Programs in 2006, 2007, and 2008</t>
  </si>
  <si>
    <t xml:space="preserve">Great Refrigerator Roundup </t>
  </si>
  <si>
    <t>Power Savings Blitz</t>
  </si>
  <si>
    <t>London Hydro Inc.</t>
  </si>
  <si>
    <t>RESIDENTIAL</t>
  </si>
  <si>
    <t>General Service &lt; 50 kW</t>
  </si>
  <si>
    <t>General Service  50 kW to 4,999 kW</t>
  </si>
  <si>
    <t xml:space="preserve">Total General Service &lt; 50 kW  </t>
  </si>
  <si>
    <t xml:space="preserve">Total General Service  50 to 4,999 kW  </t>
  </si>
  <si>
    <t>Total Forgone Revenue OPA programs</t>
  </si>
  <si>
    <t>Year Program Implimented</t>
  </si>
  <si>
    <t>Class/ Program</t>
  </si>
  <si>
    <t>kWh</t>
  </si>
  <si>
    <t>Kw</t>
  </si>
  <si>
    <t>NET</t>
  </si>
  <si>
    <t>GROSS</t>
  </si>
  <si>
    <t>Loblaw &amp; York Region Demand Response</t>
  </si>
  <si>
    <t>OPA CDM Program Load Impacts (2009 and 2010)</t>
  </si>
  <si>
    <t>Forgone Revenue by Program and Class</t>
  </si>
  <si>
    <t>(2009-2010 OPA Programs Only)</t>
  </si>
  <si>
    <t>Total Load Impacts from OPA programs</t>
  </si>
  <si>
    <t>Load Impact</t>
  </si>
  <si>
    <t>kWh or kW</t>
  </si>
  <si>
    <t>Rate per Unit</t>
  </si>
  <si>
    <t>Revenue</t>
  </si>
  <si>
    <t>Total</t>
  </si>
  <si>
    <t xml:space="preserve">             TOTAL</t>
  </si>
  <si>
    <t>** Used 2009 OPA verified results as proxy for 2010.</t>
  </si>
  <si>
    <t>%</t>
  </si>
  <si>
    <t>Residential ($)</t>
  </si>
  <si>
    <t>GS &lt; 50 kW  ($)</t>
  </si>
  <si>
    <t>GS 50 to 4,999 kW  ($)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</si>
  <si>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</si>
  <si>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</si>
  <si>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</si>
  <si>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</si>
  <si>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</si>
  <si>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</si>
  <si>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</si>
  <si>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</si>
  <si>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LRAM Rate Riders</t>
  </si>
  <si>
    <t>Class</t>
  </si>
  <si>
    <t>Carrying Charges</t>
  </si>
  <si>
    <t>2010 Billing Determines</t>
  </si>
  <si>
    <t>Rate Rider</t>
  </si>
  <si>
    <t>Units</t>
  </si>
  <si>
    <t xml:space="preserve">Residential </t>
  </si>
  <si>
    <t xml:space="preserve">GS &lt; 50 kW  </t>
  </si>
  <si>
    <t xml:space="preserve">GS 50 to 4,999 kW  </t>
  </si>
  <si>
    <t>Billing Deteminates used 2010 Distribution Energy Quantities (Actual)</t>
  </si>
  <si>
    <t>OPA Energy Retrofit Incentive Program (ERIP)</t>
  </si>
  <si>
    <t xml:space="preserve">                                                                       General Service 1,000 to 4,999 kW (Co-Generation)  </t>
  </si>
  <si>
    <t xml:space="preserve">                  </t>
  </si>
  <si>
    <t xml:space="preserve"> 2009 Data from OPA Verfied Results  -per link </t>
  </si>
  <si>
    <t>Large User</t>
  </si>
  <si>
    <t>Total General Service  50 to 4,999 kW  (Co-Generation)</t>
  </si>
  <si>
    <t>OPA Energy Retrofit Incnetive Program (ERIP)</t>
  </si>
  <si>
    <t>GS &lt; 50</t>
  </si>
  <si>
    <t>Other Demand</t>
  </si>
  <si>
    <t>Allocation of Retrofit kWh (GS 50 and Kw Demand)</t>
  </si>
  <si>
    <t>Allocation amongst Demand</t>
  </si>
  <si>
    <t>GS 50- 4,999 kW</t>
  </si>
  <si>
    <t>GS 1,000 to 4,999 kW Co Gen</t>
  </si>
  <si>
    <t>GS 1,000 to 4,999 kW  Co Gen($)</t>
  </si>
  <si>
    <t>Large User  ($)</t>
  </si>
  <si>
    <t>GS 1,000 to 4,999 kW  Co Gen</t>
  </si>
  <si>
    <t xml:space="preserve">Large User </t>
  </si>
  <si>
    <t>DISTRIBUTION - VARIABLE</t>
  </si>
  <si>
    <t>bal check</t>
  </si>
  <si>
    <t>kWh's</t>
  </si>
  <si>
    <t xml:space="preserve">General Service &lt; 50 KW  </t>
  </si>
  <si>
    <t xml:space="preserve">General Service &gt; 50 KW  </t>
  </si>
  <si>
    <t>kW's</t>
  </si>
  <si>
    <t>Cogeneration &lt; 1MW</t>
  </si>
  <si>
    <t>Cogeneration &lt; 1MW - standby</t>
  </si>
  <si>
    <t>kW's reserved</t>
  </si>
  <si>
    <t>Cogeneration &lt; 1MW - standby -  transf disc</t>
  </si>
  <si>
    <t>Streetlight - Time of Use</t>
  </si>
  <si>
    <t>Sentinel Lights - Non time of use</t>
  </si>
  <si>
    <t>Unmetered Loads &lt; 50 KW</t>
  </si>
  <si>
    <t xml:space="preserve"> </t>
  </si>
  <si>
    <t xml:space="preserve">For the purposes of reflecting 100% totals for the above allocation table, the 0.1% balance will be alocated to </t>
  </si>
  <si>
    <t>General Service Greater Than 50 kW.</t>
  </si>
  <si>
    <t>ERIP ALLOCATION:</t>
  </si>
  <si>
    <t>OPA Conservation &amp; Demand Management Programs</t>
  </si>
  <si>
    <t>Initiative Results at End-User Level</t>
  </si>
  <si>
    <t>For:</t>
  </si>
  <si>
    <t>Net Summer Peak Demand Savings (MW)</t>
  </si>
  <si>
    <t>#</t>
  </si>
  <si>
    <t>Initiative Name</t>
  </si>
  <si>
    <t>Program Name</t>
  </si>
  <si>
    <t>Program Year</t>
  </si>
  <si>
    <t>Results Status</t>
  </si>
  <si>
    <t>Secondary Refrigerator Retirement Pilot</t>
  </si>
  <si>
    <t>Consumer</t>
  </si>
  <si>
    <t>Final</t>
  </si>
  <si>
    <t>Cool &amp; Hot Savings Rebate</t>
  </si>
  <si>
    <t>Every Kilowatt Counts</t>
  </si>
  <si>
    <t>Business, Industrial</t>
  </si>
  <si>
    <t>Great Refrigerator Roundup</t>
  </si>
  <si>
    <t>peaksaver®</t>
  </si>
  <si>
    <t>Consumer, Business</t>
  </si>
  <si>
    <t>Summer Savings</t>
  </si>
  <si>
    <t>Aboriginal</t>
  </si>
  <si>
    <t>Affordable Housing Pilot</t>
  </si>
  <si>
    <t>Consumer Low-Income</t>
  </si>
  <si>
    <t>Social Housing Pilot</t>
  </si>
  <si>
    <t>Energy Efficiency Assistance for Houses Pilot</t>
  </si>
  <si>
    <t>Electricity Retrofit Incentive</t>
  </si>
  <si>
    <t>Business</t>
  </si>
  <si>
    <t>Toronto Comprehensive</t>
  </si>
  <si>
    <t>Renewable Energy Standard Offer</t>
  </si>
  <si>
    <t>Consumer, Business, Industrial</t>
  </si>
  <si>
    <t>Summer Sweepstakes</t>
  </si>
  <si>
    <t>Consumer, Consumer Low-Income, Business</t>
  </si>
  <si>
    <t>Other Customer Based Generation</t>
  </si>
  <si>
    <t>LDC Custom - Hydro One Networks Inc. - Double Return</t>
  </si>
  <si>
    <t>Consumer, Consumer Low-Income, Business, Industrial</t>
  </si>
  <si>
    <t>Multi-Family Energy Efficiency Rebates</t>
  </si>
  <si>
    <t>Consumer, Consumer Low-Income</t>
  </si>
  <si>
    <t>LDC Custom - Thunder Bay Hydro - Phantom Load</t>
  </si>
  <si>
    <t>LDC Custom - Toronto Hydro - Summer Challenge</t>
  </si>
  <si>
    <t>LDC Custom - PowerStream - Data Centers</t>
  </si>
  <si>
    <t>Toronto Comprehensive Adjustment</t>
  </si>
  <si>
    <t>LDC Custom - Hydro One Networks Inc. - Double Return Adjustment</t>
  </si>
  <si>
    <t>2006 Subtotal</t>
  </si>
  <si>
    <t>2007 Subtotal</t>
  </si>
  <si>
    <t>2008 Subtotal</t>
  </si>
  <si>
    <t>2009 Subtotal</t>
  </si>
  <si>
    <t>Overall Total</t>
  </si>
  <si>
    <t>Net Energy Savings (MWh)</t>
  </si>
  <si>
    <t>Gross Summer Peak Demand Savings (MW)</t>
  </si>
  <si>
    <t>Gross Energy Savings (MWh)</t>
  </si>
  <si>
    <t>From OPA Verified Results (see Tab ERIP Savings)</t>
  </si>
  <si>
    <t>Boards's Prescribe Interest Rates and Calculated Interest</t>
  </si>
  <si>
    <t>4 Months to April 30, 2012</t>
  </si>
  <si>
    <t>2006-2009 OPA CDM Results - London Hydro</t>
  </si>
  <si>
    <t>l</t>
  </si>
  <si>
    <t>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</si>
</sst>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??_);_(@_)"/>
    <numFmt numFmtId="173" formatCode="_(* #,##0_);_(* \(#,##0\);_(* &quot;-&quot;??_);_(@_)"/>
    <numFmt numFmtId="174" formatCode="_(&quot;$&quot;* #,##0.0000_);_(&quot;$&quot;* \(#,##0.0000\);_(&quot;$&quot;* &quot;-&quot;??_);_(@_)"/>
    <numFmt numFmtId="175" formatCode="_(* #,##0.0_);_(* \(#,##0.0\);_(* &quot;-&quot;??_);_(@_)"/>
    <numFmt numFmtId="176" formatCode="0.0%"/>
    <numFmt numFmtId="177" formatCode="_-* #,##0_-;\-* #,##0_-;_-* &quot;-&quot;??_-;_-@_-"/>
    <numFmt numFmtId="178" formatCode="&quot;$&quot;#,##0.0000_);[Red]\(&quot;$&quot;#,##0.0000\)"/>
    <numFmt numFmtId="179" formatCode="#,##0\ ;[Red]\(#,##0\)"/>
    <numFmt numFmtId="180" formatCode="#,##0.0000"/>
    <numFmt numFmtId="181" formatCode="#,##0.000"/>
    <numFmt numFmtId="182" formatCode="#,##0.0"/>
    <numFmt numFmtId="183" formatCode="_(&quot;$&quot;* #,##0.0_);_(&quot;$&quot;* \(#,##0.0\);_(&quot;$&quot;* &quot;-&quot;??_);_(@_)"/>
    <numFmt numFmtId="184" formatCode="_(&quot;$&quot;* #,##0.000_);_(&quot;$&quot;* \(#,##0.000\);_(&quot;$&quot;* &quot;-&quot;??_);_(@_)"/>
    <numFmt numFmtId="185" formatCode="_(&quot;$&quot;* #,##0.00000_);_(&quot;$&quot;* \(#,##0.00000\);_(&quot;$&quot;* &quot;-&quot;??_);_(@_)"/>
    <numFmt numFmtId="186" formatCode="_(&quot;$&quot;* #,##0.0000_);_(&quot;$&quot;* \(#,##0.0000\);_(&quot;$&quot;* &quot;-&quot;????_);_(@_)"/>
    <numFmt numFmtId="187" formatCode="_(&quot;$&quot;* #,##0.000000_);_(&quot;$&quot;* \(#,##0.000000\);_(&quot;$&quot;* &quot;-&quot;??_);_(@_)"/>
    <numFmt numFmtId="188" formatCode="_(&quot;$&quot;* #,##0.0000000_);_(&quot;$&quot;* \(#,##0.0000000\);_(&quot;$&quot;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"/>
    <numFmt numFmtId="194" formatCode="0.0000"/>
    <numFmt numFmtId="195" formatCode="0.000"/>
    <numFmt numFmtId="196" formatCode="0.0"/>
    <numFmt numFmtId="197" formatCode="0.000%"/>
    <numFmt numFmtId="198" formatCode="0.00000%"/>
    <numFmt numFmtId="199" formatCode="_(* #,##0.000_);_(* \(#,##0.000\);_(* &quot;-&quot;??_);_(@_)"/>
    <numFmt numFmtId="200" formatCode="0.00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8"/>
      <color indexed="62"/>
      <name val="Arial"/>
      <family val="2"/>
    </font>
    <font>
      <b/>
      <sz val="12"/>
      <color indexed="62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i/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i/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sz val="11"/>
      <color rgb="FF0070C0"/>
      <name val="Calibri"/>
      <family val="2"/>
    </font>
    <font>
      <b/>
      <sz val="10"/>
      <color theme="5"/>
      <name val="Arial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9" applyNumberFormat="0" applyProtection="0">
      <alignment horizontal="left" vertical="center"/>
    </xf>
    <xf numFmtId="0" fontId="2" fillId="33" borderId="9" applyNumberFormat="0" applyProtection="0">
      <alignment horizontal="left" vertical="center"/>
    </xf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</cellStyleXfs>
  <cellXfs count="481">
    <xf numFmtId="0" fontId="0" fillId="0" borderId="0" xfId="0" applyFont="1" applyAlignment="1">
      <alignment/>
    </xf>
    <xf numFmtId="0" fontId="3" fillId="0" borderId="0" xfId="61" applyFont="1">
      <alignment/>
      <protection/>
    </xf>
    <xf numFmtId="0" fontId="3" fillId="0" borderId="0" xfId="61" applyFont="1" applyAlignment="1">
      <alignment horizontal="center"/>
      <protection/>
    </xf>
    <xf numFmtId="0" fontId="68" fillId="0" borderId="0" xfId="0" applyFont="1" applyFill="1" applyAlignment="1">
      <alignment horizontal="left"/>
    </xf>
    <xf numFmtId="0" fontId="3" fillId="0" borderId="0" xfId="61" applyFont="1" applyAlignment="1">
      <alignment horizontal="left"/>
      <protection/>
    </xf>
    <xf numFmtId="0" fontId="4" fillId="0" borderId="0" xfId="61" applyFont="1" applyAlignment="1">
      <alignment vertical="top"/>
      <protection/>
    </xf>
    <xf numFmtId="0" fontId="3" fillId="0" borderId="11" xfId="61" applyFont="1" applyBorder="1" applyAlignment="1">
      <alignment wrapText="1"/>
      <protection/>
    </xf>
    <xf numFmtId="0" fontId="3" fillId="0" borderId="12" xfId="61" applyFont="1" applyBorder="1" applyAlignment="1">
      <alignment wrapText="1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173" fontId="2" fillId="0" borderId="0" xfId="44" applyNumberFormat="1" applyFont="1" applyBorder="1" applyAlignment="1">
      <alignment/>
    </xf>
    <xf numFmtId="43" fontId="2" fillId="0" borderId="0" xfId="44" applyFont="1" applyBorder="1" applyAlignment="1">
      <alignment horizontal="left"/>
    </xf>
    <xf numFmtId="0" fontId="2" fillId="0" borderId="13" xfId="61" applyFont="1" applyBorder="1">
      <alignment/>
      <protection/>
    </xf>
    <xf numFmtId="0" fontId="2" fillId="0" borderId="13" xfId="61" applyFont="1" applyFill="1" applyBorder="1">
      <alignment/>
      <protection/>
    </xf>
    <xf numFmtId="0" fontId="2" fillId="0" borderId="0" xfId="61" applyFont="1" applyFill="1">
      <alignment/>
      <protection/>
    </xf>
    <xf numFmtId="44" fontId="2" fillId="0" borderId="14" xfId="61" applyNumberFormat="1" applyFont="1" applyBorder="1">
      <alignment/>
      <protection/>
    </xf>
    <xf numFmtId="43" fontId="2" fillId="0" borderId="0" xfId="44" applyFont="1" applyBorder="1" applyAlignment="1" quotePrefix="1">
      <alignment horizontal="left"/>
    </xf>
    <xf numFmtId="0" fontId="2" fillId="0" borderId="0" xfId="61" applyFont="1" applyBorder="1" applyAlignment="1">
      <alignment horizontal="left"/>
      <protection/>
    </xf>
    <xf numFmtId="0" fontId="3" fillId="0" borderId="15" xfId="61" applyFont="1" applyBorder="1">
      <alignment/>
      <protection/>
    </xf>
    <xf numFmtId="173" fontId="2" fillId="0" borderId="0" xfId="44" applyNumberFormat="1" applyFont="1" applyFill="1" applyBorder="1" applyAlignment="1">
      <alignment/>
    </xf>
    <xf numFmtId="0" fontId="2" fillId="0" borderId="0" xfId="61" applyFont="1" applyBorder="1" applyAlignment="1" quotePrefix="1">
      <alignment horizontal="left"/>
      <protection/>
    </xf>
    <xf numFmtId="0" fontId="2" fillId="0" borderId="0" xfId="61" applyFont="1" applyFill="1" applyBorder="1" applyAlignment="1">
      <alignment horizontal="left"/>
      <protection/>
    </xf>
    <xf numFmtId="173" fontId="2" fillId="0" borderId="0" xfId="61" applyNumberFormat="1" applyFont="1" applyBorder="1" applyAlignment="1" quotePrefix="1">
      <alignment horizontal="left"/>
      <protection/>
    </xf>
    <xf numFmtId="0" fontId="3" fillId="0" borderId="16" xfId="61" applyFont="1" applyBorder="1">
      <alignment/>
      <protection/>
    </xf>
    <xf numFmtId="0" fontId="2" fillId="0" borderId="0" xfId="61" applyFont="1" applyAlignment="1">
      <alignment horizontal="left"/>
      <protection/>
    </xf>
    <xf numFmtId="0" fontId="2" fillId="0" borderId="0" xfId="61" applyFont="1" applyAlignment="1" quotePrefix="1">
      <alignment horizontal="right" vertical="top"/>
      <protection/>
    </xf>
    <xf numFmtId="0" fontId="2" fillId="0" borderId="0" xfId="0" applyFont="1" applyAlignment="1">
      <alignment/>
    </xf>
    <xf numFmtId="0" fontId="2" fillId="0" borderId="15" xfId="61" applyFont="1" applyBorder="1">
      <alignment/>
      <protection/>
    </xf>
    <xf numFmtId="0" fontId="2" fillId="0" borderId="16" xfId="61" applyFont="1" applyBorder="1">
      <alignment/>
      <protection/>
    </xf>
    <xf numFmtId="0" fontId="3" fillId="0" borderId="0" xfId="61" applyFont="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 applyBorder="1" applyAlignment="1">
      <alignment horizontal="center"/>
      <protection/>
    </xf>
    <xf numFmtId="0" fontId="3" fillId="0" borderId="17" xfId="61" applyFont="1" applyBorder="1">
      <alignment/>
      <protection/>
    </xf>
    <xf numFmtId="173" fontId="2" fillId="0" borderId="0" xfId="61" applyNumberFormat="1" applyFont="1">
      <alignment/>
      <protection/>
    </xf>
    <xf numFmtId="174" fontId="70" fillId="0" borderId="0" xfId="46" applyNumberFormat="1" applyFont="1" applyBorder="1" applyAlignment="1">
      <alignment horizontal="left"/>
    </xf>
    <xf numFmtId="0" fontId="68" fillId="0" borderId="0" xfId="0" applyFont="1" applyAlignment="1">
      <alignment/>
    </xf>
    <xf numFmtId="0" fontId="68" fillId="0" borderId="0" xfId="0" applyFont="1" applyFill="1" applyBorder="1" applyAlignment="1">
      <alignment horizontal="left"/>
    </xf>
    <xf numFmtId="173" fontId="0" fillId="0" borderId="0" xfId="44" applyNumberFormat="1" applyFont="1" applyAlignment="1">
      <alignment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2" fillId="0" borderId="20" xfId="61" applyFont="1" applyBorder="1">
      <alignment/>
      <protection/>
    </xf>
    <xf numFmtId="0" fontId="2" fillId="0" borderId="0" xfId="61" applyFont="1" applyBorder="1" applyAlignment="1">
      <alignment/>
      <protection/>
    </xf>
    <xf numFmtId="0" fontId="4" fillId="0" borderId="0" xfId="63" applyFont="1">
      <alignment/>
      <protection/>
    </xf>
    <xf numFmtId="0" fontId="2" fillId="0" borderId="0" xfId="63">
      <alignment/>
      <protection/>
    </xf>
    <xf numFmtId="0" fontId="7" fillId="0" borderId="0" xfId="63" applyFont="1" applyAlignment="1">
      <alignment horizontal="left"/>
      <protection/>
    </xf>
    <xf numFmtId="0" fontId="7" fillId="0" borderId="0" xfId="63" applyFont="1" applyAlignment="1">
      <alignment horizontal="center"/>
      <protection/>
    </xf>
    <xf numFmtId="0" fontId="9" fillId="0" borderId="9" xfId="63" applyFont="1" applyBorder="1" applyAlignment="1">
      <alignment horizontal="left" indent="1"/>
      <protection/>
    </xf>
    <xf numFmtId="44" fontId="2" fillId="0" borderId="9" xfId="49" applyNumberFormat="1" applyFont="1" applyBorder="1" applyAlignment="1">
      <alignment/>
    </xf>
    <xf numFmtId="44" fontId="2" fillId="0" borderId="9" xfId="63" applyNumberFormat="1" applyFont="1" applyBorder="1">
      <alignment/>
      <protection/>
    </xf>
    <xf numFmtId="3" fontId="70" fillId="0" borderId="9" xfId="63" applyNumberFormat="1" applyFont="1" applyFill="1" applyBorder="1" applyAlignment="1">
      <alignment horizontal="right"/>
      <protection/>
    </xf>
    <xf numFmtId="0" fontId="2" fillId="0" borderId="9" xfId="63" applyFont="1" applyBorder="1" applyAlignment="1">
      <alignment horizontal="center"/>
      <protection/>
    </xf>
    <xf numFmtId="178" fontId="2" fillId="0" borderId="9" xfId="63" applyNumberFormat="1" applyFont="1" applyBorder="1">
      <alignment/>
      <protection/>
    </xf>
    <xf numFmtId="0" fontId="10" fillId="0" borderId="0" xfId="63" applyFont="1">
      <alignment/>
      <protection/>
    </xf>
    <xf numFmtId="0" fontId="11" fillId="0" borderId="9" xfId="63" applyFont="1" applyBorder="1" applyAlignment="1">
      <alignment horizontal="left" indent="1"/>
      <protection/>
    </xf>
    <xf numFmtId="44" fontId="10" fillId="0" borderId="9" xfId="63" applyNumberFormat="1" applyFont="1" applyBorder="1">
      <alignment/>
      <protection/>
    </xf>
    <xf numFmtId="3" fontId="71" fillId="0" borderId="9" xfId="63" applyNumberFormat="1" applyFont="1" applyFill="1" applyBorder="1" applyAlignment="1">
      <alignment horizontal="right"/>
      <protection/>
    </xf>
    <xf numFmtId="0" fontId="10" fillId="0" borderId="9" xfId="63" applyFont="1" applyBorder="1" applyAlignment="1">
      <alignment horizontal="center"/>
      <protection/>
    </xf>
    <xf numFmtId="178" fontId="10" fillId="0" borderId="9" xfId="63" applyNumberFormat="1" applyFont="1" applyBorder="1">
      <alignment/>
      <protection/>
    </xf>
    <xf numFmtId="0" fontId="12" fillId="0" borderId="9" xfId="63" applyFont="1" applyBorder="1">
      <alignment/>
      <protection/>
    </xf>
    <xf numFmtId="3" fontId="2" fillId="0" borderId="9" xfId="63" applyNumberFormat="1" applyFont="1" applyBorder="1">
      <alignment/>
      <protection/>
    </xf>
    <xf numFmtId="0" fontId="2" fillId="0" borderId="9" xfId="63" applyFont="1" applyBorder="1">
      <alignment/>
      <protection/>
    </xf>
    <xf numFmtId="8" fontId="2" fillId="0" borderId="9" xfId="63" applyNumberFormat="1" applyFont="1" applyBorder="1">
      <alignment/>
      <protection/>
    </xf>
    <xf numFmtId="43" fontId="72" fillId="0" borderId="0" xfId="45" applyFont="1" applyAlignment="1">
      <alignment/>
    </xf>
    <xf numFmtId="0" fontId="73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73" fontId="3" fillId="0" borderId="11" xfId="44" applyNumberFormat="1" applyFont="1" applyBorder="1" applyAlignment="1">
      <alignment horizontal="center" wrapText="1"/>
    </xf>
    <xf numFmtId="175" fontId="3" fillId="0" borderId="11" xfId="44" applyNumberFormat="1" applyFont="1" applyBorder="1" applyAlignment="1">
      <alignment wrapText="1"/>
    </xf>
    <xf numFmtId="173" fontId="3" fillId="0" borderId="11" xfId="44" applyNumberFormat="1" applyFont="1" applyBorder="1" applyAlignment="1">
      <alignment wrapText="1"/>
    </xf>
    <xf numFmtId="9" fontId="3" fillId="0" borderId="11" xfId="68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73" fontId="0" fillId="0" borderId="0" xfId="44" applyNumberFormat="1" applyFont="1" applyFill="1" applyAlignment="1">
      <alignment horizontal="center"/>
    </xf>
    <xf numFmtId="175" fontId="2" fillId="0" borderId="0" xfId="44" applyNumberFormat="1" applyFont="1" applyFill="1" applyAlignment="1">
      <alignment/>
    </xf>
    <xf numFmtId="1" fontId="0" fillId="0" borderId="0" xfId="0" applyNumberFormat="1" applyFill="1" applyAlignment="1">
      <alignment/>
    </xf>
    <xf numFmtId="44" fontId="0" fillId="0" borderId="0" xfId="48" applyFont="1" applyAlignment="1">
      <alignment/>
    </xf>
    <xf numFmtId="0" fontId="70" fillId="0" borderId="0" xfId="0" applyFont="1" applyFill="1" applyAlignment="1">
      <alignment horizontal="center"/>
    </xf>
    <xf numFmtId="175" fontId="70" fillId="0" borderId="0" xfId="44" applyNumberFormat="1" applyFont="1" applyFill="1" applyAlignment="1">
      <alignment/>
    </xf>
    <xf numFmtId="9" fontId="74" fillId="0" borderId="0" xfId="68" applyFont="1" applyFill="1" applyAlignment="1">
      <alignment/>
    </xf>
    <xf numFmtId="173" fontId="2" fillId="0" borderId="0" xfId="42" applyNumberFormat="1" applyFont="1" applyBorder="1" applyAlignment="1">
      <alignment/>
    </xf>
    <xf numFmtId="0" fontId="2" fillId="0" borderId="0" xfId="0" applyFont="1" applyFill="1" applyAlignment="1">
      <alignment/>
    </xf>
    <xf numFmtId="173" fontId="0" fillId="0" borderId="0" xfId="44" applyNumberFormat="1" applyFont="1" applyAlignment="1">
      <alignment horizontal="center"/>
    </xf>
    <xf numFmtId="173" fontId="68" fillId="0" borderId="15" xfId="44" applyNumberFormat="1" applyFont="1" applyBorder="1" applyAlignment="1">
      <alignment/>
    </xf>
    <xf numFmtId="44" fontId="68" fillId="0" borderId="15" xfId="46" applyFont="1" applyBorder="1" applyAlignment="1">
      <alignment/>
    </xf>
    <xf numFmtId="0" fontId="68" fillId="0" borderId="0" xfId="0" applyFont="1" applyFill="1" applyAlignment="1">
      <alignment/>
    </xf>
    <xf numFmtId="173" fontId="68" fillId="0" borderId="21" xfId="44" applyNumberFormat="1" applyFont="1" applyBorder="1" applyAlignment="1">
      <alignment/>
    </xf>
    <xf numFmtId="44" fontId="68" fillId="0" borderId="21" xfId="46" applyFont="1" applyBorder="1" applyAlignment="1">
      <alignment/>
    </xf>
    <xf numFmtId="173" fontId="2" fillId="0" borderId="0" xfId="44" applyNumberFormat="1" applyFont="1" applyFill="1" applyAlignment="1">
      <alignment/>
    </xf>
    <xf numFmtId="173" fontId="68" fillId="0" borderId="22" xfId="44" applyNumberFormat="1" applyFont="1" applyBorder="1" applyAlignment="1">
      <alignment/>
    </xf>
    <xf numFmtId="44" fontId="68" fillId="0" borderId="22" xfId="46" applyFont="1" applyBorder="1" applyAlignment="1">
      <alignment/>
    </xf>
    <xf numFmtId="0" fontId="68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73" fontId="0" fillId="0" borderId="15" xfId="44" applyNumberFormat="1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175" fontId="70" fillId="0" borderId="15" xfId="44" applyNumberFormat="1" applyFont="1" applyFill="1" applyBorder="1" applyAlignment="1">
      <alignment/>
    </xf>
    <xf numFmtId="9" fontId="74" fillId="0" borderId="15" xfId="68" applyFont="1" applyFill="1" applyBorder="1" applyAlignment="1">
      <alignment/>
    </xf>
    <xf numFmtId="174" fontId="70" fillId="0" borderId="15" xfId="46" applyNumberFormat="1" applyFont="1" applyBorder="1" applyAlignment="1">
      <alignment horizontal="left"/>
    </xf>
    <xf numFmtId="173" fontId="68" fillId="0" borderId="0" xfId="44" applyNumberFormat="1" applyFont="1" applyBorder="1" applyAlignment="1">
      <alignment/>
    </xf>
    <xf numFmtId="44" fontId="68" fillId="0" borderId="0" xfId="46" applyFont="1" applyBorder="1" applyAlignment="1">
      <alignment/>
    </xf>
    <xf numFmtId="0" fontId="68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73" fontId="0" fillId="0" borderId="21" xfId="44" applyNumberFormat="1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175" fontId="70" fillId="0" borderId="21" xfId="44" applyNumberFormat="1" applyFont="1" applyFill="1" applyBorder="1" applyAlignment="1">
      <alignment/>
    </xf>
    <xf numFmtId="9" fontId="74" fillId="0" borderId="21" xfId="68" applyFont="1" applyFill="1" applyBorder="1" applyAlignment="1">
      <alignment/>
    </xf>
    <xf numFmtId="174" fontId="70" fillId="0" borderId="21" xfId="46" applyNumberFormat="1" applyFont="1" applyBorder="1" applyAlignment="1">
      <alignment horizontal="left"/>
    </xf>
    <xf numFmtId="0" fontId="70" fillId="0" borderId="0" xfId="61" applyFont="1" applyAlignment="1" quotePrefix="1">
      <alignment horizontal="right" vertical="top"/>
      <protection/>
    </xf>
    <xf numFmtId="0" fontId="70" fillId="0" borderId="0" xfId="61" applyFont="1">
      <alignment/>
      <protection/>
    </xf>
    <xf numFmtId="0" fontId="70" fillId="0" borderId="0" xfId="61" applyFont="1" applyAlignment="1">
      <alignment horizontal="right"/>
      <protection/>
    </xf>
    <xf numFmtId="179" fontId="2" fillId="0" borderId="0" xfId="63" applyNumberFormat="1">
      <alignment/>
      <protection/>
    </xf>
    <xf numFmtId="179" fontId="3" fillId="34" borderId="0" xfId="63" applyNumberFormat="1" applyFont="1" applyFill="1" applyAlignment="1">
      <alignment horizontal="right"/>
      <protection/>
    </xf>
    <xf numFmtId="0" fontId="2" fillId="34" borderId="0" xfId="63" applyFill="1">
      <alignment/>
      <protection/>
    </xf>
    <xf numFmtId="179" fontId="2" fillId="34" borderId="0" xfId="63" applyNumberFormat="1" applyFill="1">
      <alignment/>
      <protection/>
    </xf>
    <xf numFmtId="0" fontId="10" fillId="34" borderId="0" xfId="63" applyFont="1" applyFill="1">
      <alignment/>
      <protection/>
    </xf>
    <xf numFmtId="179" fontId="2" fillId="34" borderId="21" xfId="63" applyNumberFormat="1" applyFill="1" applyBorder="1">
      <alignment/>
      <protection/>
    </xf>
    <xf numFmtId="170" fontId="2" fillId="34" borderId="0" xfId="63" applyNumberFormat="1" applyFill="1">
      <alignment/>
      <protection/>
    </xf>
    <xf numFmtId="176" fontId="2" fillId="34" borderId="0" xfId="67" applyNumberFormat="1" applyFont="1" applyFill="1" applyAlignment="1">
      <alignment/>
    </xf>
    <xf numFmtId="0" fontId="3" fillId="32" borderId="9" xfId="63" applyFont="1" applyFill="1" applyBorder="1" applyAlignment="1">
      <alignment horizontal="left" vertical="top"/>
      <protection/>
    </xf>
    <xf numFmtId="0" fontId="8" fillId="32" borderId="9" xfId="63" applyFont="1" applyFill="1" applyBorder="1" applyAlignment="1">
      <alignment horizontal="right" vertical="top" wrapText="1"/>
      <protection/>
    </xf>
    <xf numFmtId="0" fontId="8" fillId="32" borderId="9" xfId="63" applyFont="1" applyFill="1" applyBorder="1" applyAlignment="1">
      <alignment horizontal="right" vertical="top"/>
      <protection/>
    </xf>
    <xf numFmtId="0" fontId="2" fillId="0" borderId="0" xfId="61" applyFont="1" applyFill="1" applyBorder="1">
      <alignment/>
      <protection/>
    </xf>
    <xf numFmtId="43" fontId="2" fillId="0" borderId="0" xfId="44" applyFont="1" applyBorder="1" applyAlignment="1">
      <alignment/>
    </xf>
    <xf numFmtId="44" fontId="2" fillId="0" borderId="0" xfId="61" applyNumberFormat="1" applyFont="1" applyBorder="1">
      <alignment/>
      <protection/>
    </xf>
    <xf numFmtId="0" fontId="45" fillId="0" borderId="0" xfId="0" applyFont="1" applyFill="1" applyBorder="1" applyAlignment="1">
      <alignment horizontal="left"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horizontal="center"/>
      <protection/>
    </xf>
    <xf numFmtId="0" fontId="3" fillId="0" borderId="0" xfId="61" applyFont="1" applyBorder="1" applyAlignment="1">
      <alignment horizontal="left"/>
      <protection/>
    </xf>
    <xf numFmtId="172" fontId="3" fillId="0" borderId="0" xfId="48" applyNumberFormat="1" applyFont="1" applyBorder="1" applyAlignment="1">
      <alignment horizontal="centerContinuous"/>
    </xf>
    <xf numFmtId="0" fontId="3" fillId="0" borderId="0" xfId="61" applyFont="1" applyBorder="1" applyAlignment="1">
      <alignment horizontal="centerContinuous"/>
      <protection/>
    </xf>
    <xf numFmtId="0" fontId="3" fillId="0" borderId="0" xfId="61" applyFont="1" applyBorder="1" applyAlignment="1">
      <alignment wrapText="1"/>
      <protection/>
    </xf>
    <xf numFmtId="0" fontId="3" fillId="0" borderId="0" xfId="61" applyFont="1" applyBorder="1" applyAlignment="1">
      <alignment horizontal="center" wrapText="1"/>
      <protection/>
    </xf>
    <xf numFmtId="44" fontId="2" fillId="0" borderId="0" xfId="61" applyNumberFormat="1" applyFont="1" applyFill="1" applyBorder="1">
      <alignment/>
      <protection/>
    </xf>
    <xf numFmtId="44" fontId="3" fillId="0" borderId="0" xfId="61" applyNumberFormat="1" applyFont="1" applyBorder="1">
      <alignment/>
      <protection/>
    </xf>
    <xf numFmtId="173" fontId="3" fillId="0" borderId="0" xfId="44" applyNumberFormat="1" applyFont="1" applyBorder="1" applyAlignment="1">
      <alignment/>
    </xf>
    <xf numFmtId="0" fontId="3" fillId="0" borderId="0" xfId="61" applyFont="1" applyFill="1" applyBorder="1" applyAlignment="1">
      <alignment horizontal="center"/>
      <protection/>
    </xf>
    <xf numFmtId="173" fontId="3" fillId="0" borderId="0" xfId="61" applyNumberFormat="1" applyFont="1" applyBorder="1">
      <alignment/>
      <protection/>
    </xf>
    <xf numFmtId="43" fontId="3" fillId="0" borderId="0" xfId="44" applyFont="1" applyBorder="1" applyAlignment="1">
      <alignment/>
    </xf>
    <xf numFmtId="44" fontId="3" fillId="0" borderId="0" xfId="48" applyFont="1" applyBorder="1" applyAlignment="1">
      <alignment horizontal="left"/>
    </xf>
    <xf numFmtId="0" fontId="2" fillId="0" borderId="0" xfId="61" applyFont="1" applyBorder="1" applyAlignment="1" quotePrefix="1">
      <alignment horizontal="right" vertical="top"/>
      <protection/>
    </xf>
    <xf numFmtId="0" fontId="2" fillId="0" borderId="0" xfId="61" applyFont="1" applyBorder="1" applyAlignment="1">
      <alignment vertical="top" wrapText="1"/>
      <protection/>
    </xf>
    <xf numFmtId="0" fontId="2" fillId="0" borderId="0" xfId="61" applyNumberFormat="1" applyFont="1" applyBorder="1">
      <alignment/>
      <protection/>
    </xf>
    <xf numFmtId="44" fontId="3" fillId="0" borderId="0" xfId="46" applyFont="1" applyBorder="1" applyAlignment="1">
      <alignment/>
    </xf>
    <xf numFmtId="0" fontId="4" fillId="0" borderId="0" xfId="61" applyFont="1" applyBorder="1">
      <alignment/>
      <protection/>
    </xf>
    <xf numFmtId="0" fontId="2" fillId="0" borderId="0" xfId="61" applyFont="1" applyFill="1" applyBorder="1" applyAlignment="1">
      <alignment horizontal="center"/>
      <protection/>
    </xf>
    <xf numFmtId="0" fontId="3" fillId="0" borderId="0" xfId="61" applyNumberFormat="1" applyFont="1" applyFill="1" applyBorder="1">
      <alignment/>
      <protection/>
    </xf>
    <xf numFmtId="0" fontId="2" fillId="0" borderId="0" xfId="61" applyFont="1" applyBorder="1" applyAlignment="1">
      <alignment vertical="top"/>
      <protection/>
    </xf>
    <xf numFmtId="0" fontId="8" fillId="32" borderId="9" xfId="63" applyFont="1" applyFill="1" applyBorder="1" applyAlignment="1">
      <alignment horizontal="center" vertical="top" wrapText="1"/>
      <protection/>
    </xf>
    <xf numFmtId="0" fontId="3" fillId="0" borderId="0" xfId="61" applyFont="1" applyBorder="1" applyAlignment="1">
      <alignment vertical="center"/>
      <protection/>
    </xf>
    <xf numFmtId="0" fontId="75" fillId="0" borderId="0" xfId="61" applyFont="1">
      <alignment/>
      <protection/>
    </xf>
    <xf numFmtId="0" fontId="0" fillId="0" borderId="0" xfId="0" applyAlignment="1">
      <alignment/>
    </xf>
    <xf numFmtId="0" fontId="3" fillId="0" borderId="12" xfId="61" applyFont="1" applyFill="1" applyBorder="1">
      <alignment/>
      <protection/>
    </xf>
    <xf numFmtId="0" fontId="3" fillId="0" borderId="20" xfId="61" applyFont="1" applyBorder="1" applyAlignment="1">
      <alignment wrapText="1"/>
      <protection/>
    </xf>
    <xf numFmtId="0" fontId="3" fillId="35" borderId="0" xfId="61" applyFont="1" applyFill="1" applyBorder="1" applyAlignment="1">
      <alignment wrapText="1"/>
      <protection/>
    </xf>
    <xf numFmtId="0" fontId="3" fillId="35" borderId="20" xfId="61" applyFont="1" applyFill="1" applyBorder="1" applyAlignment="1">
      <alignment wrapText="1"/>
      <protection/>
    </xf>
    <xf numFmtId="0" fontId="3" fillId="0" borderId="22" xfId="61" applyFont="1" applyBorder="1">
      <alignment/>
      <protection/>
    </xf>
    <xf numFmtId="0" fontId="3" fillId="35" borderId="23" xfId="61" applyFont="1" applyFill="1" applyBorder="1">
      <alignment/>
      <protection/>
    </xf>
    <xf numFmtId="0" fontId="3" fillId="35" borderId="24" xfId="61" applyFont="1" applyFill="1" applyBorder="1">
      <alignment/>
      <protection/>
    </xf>
    <xf numFmtId="0" fontId="3" fillId="0" borderId="20" xfId="61" applyFont="1" applyBorder="1">
      <alignment/>
      <protection/>
    </xf>
    <xf numFmtId="0" fontId="3" fillId="0" borderId="13" xfId="61" applyFont="1" applyBorder="1">
      <alignment/>
      <protection/>
    </xf>
    <xf numFmtId="0" fontId="3" fillId="0" borderId="13" xfId="61" applyFont="1" applyBorder="1" applyAlignment="1">
      <alignment wrapText="1"/>
      <protection/>
    </xf>
    <xf numFmtId="0" fontId="3" fillId="35" borderId="13" xfId="61" applyFont="1" applyFill="1" applyBorder="1" applyAlignment="1">
      <alignment wrapText="1"/>
      <protection/>
    </xf>
    <xf numFmtId="44" fontId="2" fillId="0" borderId="13" xfId="61" applyNumberFormat="1" applyFont="1" applyBorder="1">
      <alignment/>
      <protection/>
    </xf>
    <xf numFmtId="0" fontId="3" fillId="0" borderId="14" xfId="61" applyFont="1" applyBorder="1" applyAlignment="1">
      <alignment wrapText="1"/>
      <protection/>
    </xf>
    <xf numFmtId="0" fontId="3" fillId="35" borderId="14" xfId="61" applyFont="1" applyFill="1" applyBorder="1" applyAlignment="1">
      <alignment wrapText="1"/>
      <protection/>
    </xf>
    <xf numFmtId="0" fontId="3" fillId="0" borderId="9" xfId="61" applyFont="1" applyBorder="1" applyAlignment="1">
      <alignment horizontal="center" wrapText="1"/>
      <protection/>
    </xf>
    <xf numFmtId="44" fontId="76" fillId="0" borderId="14" xfId="46" applyFont="1" applyBorder="1" applyAlignment="1">
      <alignment/>
    </xf>
    <xf numFmtId="0" fontId="3" fillId="0" borderId="25" xfId="61" applyFont="1" applyBorder="1" applyAlignment="1">
      <alignment horizontal="center" wrapText="1"/>
      <protection/>
    </xf>
    <xf numFmtId="0" fontId="3" fillId="0" borderId="26" xfId="61" applyFont="1" applyBorder="1" applyAlignment="1">
      <alignment wrapText="1"/>
      <protection/>
    </xf>
    <xf numFmtId="3" fontId="76" fillId="0" borderId="14" xfId="44" applyNumberFormat="1" applyFont="1" applyBorder="1" applyAlignment="1">
      <alignment/>
    </xf>
    <xf numFmtId="3" fontId="76" fillId="0" borderId="13" xfId="61" applyNumberFormat="1" applyFont="1" applyBorder="1">
      <alignment/>
      <protection/>
    </xf>
    <xf numFmtId="3" fontId="76" fillId="0" borderId="14" xfId="61" applyNumberFormat="1" applyFont="1" applyBorder="1">
      <alignment/>
      <protection/>
    </xf>
    <xf numFmtId="3" fontId="76" fillId="0" borderId="27" xfId="61" applyNumberFormat="1" applyFont="1" applyBorder="1">
      <alignment/>
      <protection/>
    </xf>
    <xf numFmtId="3" fontId="77" fillId="0" borderId="9" xfId="61" applyNumberFormat="1" applyFont="1" applyBorder="1">
      <alignment/>
      <protection/>
    </xf>
    <xf numFmtId="3" fontId="77" fillId="0" borderId="14" xfId="61" applyNumberFormat="1" applyFont="1" applyBorder="1">
      <alignment/>
      <protection/>
    </xf>
    <xf numFmtId="3" fontId="77" fillId="0" borderId="13" xfId="61" applyNumberFormat="1" applyFont="1" applyBorder="1">
      <alignment/>
      <protection/>
    </xf>
    <xf numFmtId="3" fontId="77" fillId="35" borderId="14" xfId="61" applyNumberFormat="1" applyFont="1" applyFill="1" applyBorder="1" applyAlignment="1">
      <alignment wrapText="1"/>
      <protection/>
    </xf>
    <xf numFmtId="3" fontId="77" fillId="35" borderId="13" xfId="61" applyNumberFormat="1" applyFont="1" applyFill="1" applyBorder="1" applyAlignment="1">
      <alignment wrapText="1"/>
      <protection/>
    </xf>
    <xf numFmtId="3" fontId="76" fillId="0" borderId="14" xfId="61" applyNumberFormat="1" applyFont="1" applyFill="1" applyBorder="1">
      <alignment/>
      <protection/>
    </xf>
    <xf numFmtId="3" fontId="76" fillId="0" borderId="13" xfId="61" applyNumberFormat="1" applyFont="1" applyFill="1" applyBorder="1">
      <alignment/>
      <protection/>
    </xf>
    <xf numFmtId="3" fontId="76" fillId="0" borderId="13" xfId="44" applyNumberFormat="1" applyFont="1" applyBorder="1" applyAlignment="1">
      <alignment/>
    </xf>
    <xf numFmtId="3" fontId="77" fillId="0" borderId="9" xfId="44" applyNumberFormat="1" applyFont="1" applyBorder="1" applyAlignment="1">
      <alignment/>
    </xf>
    <xf numFmtId="3" fontId="77" fillId="0" borderId="26" xfId="44" applyNumberFormat="1" applyFont="1" applyBorder="1" applyAlignment="1">
      <alignment/>
    </xf>
    <xf numFmtId="3" fontId="77" fillId="0" borderId="24" xfId="44" applyNumberFormat="1" applyFont="1" applyBorder="1" applyAlignment="1">
      <alignment/>
    </xf>
    <xf numFmtId="0" fontId="3" fillId="35" borderId="22" xfId="61" applyFont="1" applyFill="1" applyBorder="1">
      <alignment/>
      <protection/>
    </xf>
    <xf numFmtId="182" fontId="76" fillId="0" borderId="13" xfId="61" applyNumberFormat="1" applyFont="1" applyBorder="1">
      <alignment/>
      <protection/>
    </xf>
    <xf numFmtId="182" fontId="77" fillId="0" borderId="9" xfId="61" applyNumberFormat="1" applyFont="1" applyBorder="1">
      <alignment/>
      <protection/>
    </xf>
    <xf numFmtId="182" fontId="77" fillId="0" borderId="13" xfId="61" applyNumberFormat="1" applyFont="1" applyBorder="1">
      <alignment/>
      <protection/>
    </xf>
    <xf numFmtId="182" fontId="77" fillId="35" borderId="13" xfId="61" applyNumberFormat="1" applyFont="1" applyFill="1" applyBorder="1" applyAlignment="1">
      <alignment wrapText="1"/>
      <protection/>
    </xf>
    <xf numFmtId="182" fontId="76" fillId="0" borderId="13" xfId="61" applyNumberFormat="1" applyFont="1" applyFill="1" applyBorder="1">
      <alignment/>
      <protection/>
    </xf>
    <xf numFmtId="182" fontId="76" fillId="0" borderId="14" xfId="44" applyNumberFormat="1" applyFont="1" applyBorder="1" applyAlignment="1">
      <alignment/>
    </xf>
    <xf numFmtId="182" fontId="76" fillId="0" borderId="13" xfId="44" applyNumberFormat="1" applyFont="1" applyBorder="1" applyAlignment="1">
      <alignment/>
    </xf>
    <xf numFmtId="182" fontId="77" fillId="0" borderId="9" xfId="44" applyNumberFormat="1" applyFont="1" applyBorder="1" applyAlignment="1">
      <alignment/>
    </xf>
    <xf numFmtId="182" fontId="77" fillId="0" borderId="24" xfId="44" applyNumberFormat="1" applyFont="1" applyBorder="1" applyAlignment="1">
      <alignment/>
    </xf>
    <xf numFmtId="182" fontId="2" fillId="0" borderId="0" xfId="61" applyNumberFormat="1" applyFont="1">
      <alignment/>
      <protection/>
    </xf>
    <xf numFmtId="0" fontId="8" fillId="0" borderId="9" xfId="61" applyFont="1" applyBorder="1" applyAlignment="1">
      <alignment horizontal="center" wrapText="1"/>
      <protection/>
    </xf>
    <xf numFmtId="0" fontId="3" fillId="0" borderId="14" xfId="61" applyFont="1" applyBorder="1" applyAlignment="1">
      <alignment horizontal="center" wrapText="1"/>
      <protection/>
    </xf>
    <xf numFmtId="0" fontId="3" fillId="35" borderId="14" xfId="61" applyFont="1" applyFill="1" applyBorder="1" applyAlignment="1">
      <alignment horizontal="center" wrapText="1"/>
      <protection/>
    </xf>
    <xf numFmtId="0" fontId="2" fillId="0" borderId="14" xfId="61" applyFont="1" applyBorder="1" applyAlignment="1">
      <alignment horizontal="center"/>
      <protection/>
    </xf>
    <xf numFmtId="0" fontId="3" fillId="0" borderId="9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9" xfId="61" applyFont="1" applyFill="1" applyBorder="1" applyAlignment="1">
      <alignment horizontal="center"/>
      <protection/>
    </xf>
    <xf numFmtId="0" fontId="3" fillId="0" borderId="26" xfId="61" applyFont="1" applyFill="1" applyBorder="1" applyAlignment="1">
      <alignment horizontal="center"/>
      <protection/>
    </xf>
    <xf numFmtId="0" fontId="3" fillId="0" borderId="25" xfId="61" applyFont="1" applyBorder="1" applyAlignment="1">
      <alignment wrapText="1"/>
      <protection/>
    </xf>
    <xf numFmtId="0" fontId="4" fillId="0" borderId="20" xfId="61" applyFont="1" applyBorder="1">
      <alignment/>
      <protection/>
    </xf>
    <xf numFmtId="0" fontId="2" fillId="0" borderId="20" xfId="61" applyFont="1" applyFill="1" applyBorder="1">
      <alignment/>
      <protection/>
    </xf>
    <xf numFmtId="0" fontId="3" fillId="0" borderId="12" xfId="61" applyNumberFormat="1" applyFont="1" applyFill="1" applyBorder="1">
      <alignment/>
      <protection/>
    </xf>
    <xf numFmtId="0" fontId="3" fillId="0" borderId="25" xfId="61" applyFont="1" applyFill="1" applyBorder="1">
      <alignment/>
      <protection/>
    </xf>
    <xf numFmtId="0" fontId="3" fillId="0" borderId="20" xfId="61" applyNumberFormat="1" applyFont="1" applyFill="1" applyBorder="1">
      <alignment/>
      <protection/>
    </xf>
    <xf numFmtId="0" fontId="3" fillId="0" borderId="13" xfId="61" applyFont="1" applyFill="1" applyBorder="1">
      <alignment/>
      <protection/>
    </xf>
    <xf numFmtId="0" fontId="2" fillId="0" borderId="20" xfId="64" applyFill="1" applyBorder="1">
      <alignment/>
      <protection/>
    </xf>
    <xf numFmtId="0" fontId="2" fillId="0" borderId="20" xfId="64" applyFont="1" applyFill="1" applyBorder="1">
      <alignment/>
      <protection/>
    </xf>
    <xf numFmtId="0" fontId="3" fillId="0" borderId="25" xfId="61" applyFont="1" applyBorder="1">
      <alignment/>
      <protection/>
    </xf>
    <xf numFmtId="0" fontId="3" fillId="0" borderId="23" xfId="61" applyFont="1" applyFill="1" applyBorder="1">
      <alignment/>
      <protection/>
    </xf>
    <xf numFmtId="0" fontId="3" fillId="0" borderId="24" xfId="61" applyFont="1" applyBorder="1">
      <alignment/>
      <protection/>
    </xf>
    <xf numFmtId="0" fontId="3" fillId="35" borderId="0" xfId="61" applyFont="1" applyFill="1" applyBorder="1">
      <alignment/>
      <protection/>
    </xf>
    <xf numFmtId="0" fontId="3" fillId="0" borderId="12" xfId="61" applyFont="1" applyBorder="1" applyAlignment="1">
      <alignment horizontal="center" wrapText="1"/>
      <protection/>
    </xf>
    <xf numFmtId="182" fontId="76" fillId="0" borderId="0" xfId="61" applyNumberFormat="1" applyFont="1" applyBorder="1">
      <alignment/>
      <protection/>
    </xf>
    <xf numFmtId="182" fontId="77" fillId="0" borderId="12" xfId="61" applyNumberFormat="1" applyFont="1" applyBorder="1">
      <alignment/>
      <protection/>
    </xf>
    <xf numFmtId="182" fontId="77" fillId="0" borderId="0" xfId="61" applyNumberFormat="1" applyFont="1" applyBorder="1">
      <alignment/>
      <protection/>
    </xf>
    <xf numFmtId="182" fontId="77" fillId="35" borderId="0" xfId="61" applyNumberFormat="1" applyFont="1" applyFill="1" applyBorder="1" applyAlignment="1">
      <alignment wrapText="1"/>
      <protection/>
    </xf>
    <xf numFmtId="182" fontId="76" fillId="0" borderId="0" xfId="61" applyNumberFormat="1" applyFont="1" applyFill="1" applyBorder="1">
      <alignment/>
      <protection/>
    </xf>
    <xf numFmtId="182" fontId="76" fillId="0" borderId="20" xfId="44" applyNumberFormat="1" applyFont="1" applyBorder="1" applyAlignment="1">
      <alignment/>
    </xf>
    <xf numFmtId="182" fontId="76" fillId="0" borderId="0" xfId="44" applyNumberFormat="1" applyFont="1" applyBorder="1" applyAlignment="1">
      <alignment/>
    </xf>
    <xf numFmtId="182" fontId="77" fillId="0" borderId="12" xfId="44" applyNumberFormat="1" applyFont="1" applyBorder="1" applyAlignment="1">
      <alignment/>
    </xf>
    <xf numFmtId="182" fontId="77" fillId="0" borderId="0" xfId="44" applyNumberFormat="1" applyFont="1" applyBorder="1" applyAlignment="1">
      <alignment/>
    </xf>
    <xf numFmtId="0" fontId="3" fillId="0" borderId="28" xfId="61" applyFont="1" applyBorder="1" applyAlignment="1">
      <alignment horizontal="center" wrapText="1"/>
      <protection/>
    </xf>
    <xf numFmtId="0" fontId="3" fillId="0" borderId="27" xfId="61" applyFont="1" applyBorder="1" applyAlignment="1">
      <alignment horizontal="center" wrapText="1"/>
      <protection/>
    </xf>
    <xf numFmtId="0" fontId="3" fillId="35" borderId="29" xfId="61" applyFont="1" applyFill="1" applyBorder="1">
      <alignment/>
      <protection/>
    </xf>
    <xf numFmtId="0" fontId="3" fillId="35" borderId="11" xfId="61" applyFont="1" applyFill="1" applyBorder="1">
      <alignment/>
      <protection/>
    </xf>
    <xf numFmtId="44" fontId="3" fillId="0" borderId="0" xfId="46" applyFont="1" applyAlignment="1">
      <alignment horizontal="left"/>
    </xf>
    <xf numFmtId="44" fontId="3" fillId="35" borderId="24" xfId="46" applyFont="1" applyFill="1" applyBorder="1" applyAlignment="1">
      <alignment/>
    </xf>
    <xf numFmtId="44" fontId="3" fillId="35" borderId="28" xfId="46" applyFont="1" applyFill="1" applyBorder="1" applyAlignment="1">
      <alignment/>
    </xf>
    <xf numFmtId="44" fontId="3" fillId="0" borderId="28" xfId="46" applyFont="1" applyBorder="1" applyAlignment="1">
      <alignment horizontal="center" wrapText="1"/>
    </xf>
    <xf numFmtId="44" fontId="3" fillId="0" borderId="13" xfId="46" applyFont="1" applyBorder="1" applyAlignment="1">
      <alignment wrapText="1"/>
    </xf>
    <xf numFmtId="44" fontId="3" fillId="35" borderId="13" xfId="46" applyFont="1" applyFill="1" applyBorder="1" applyAlignment="1">
      <alignment wrapText="1"/>
    </xf>
    <xf numFmtId="44" fontId="2" fillId="0" borderId="13" xfId="46" applyFont="1" applyBorder="1" applyAlignment="1">
      <alignment/>
    </xf>
    <xf numFmtId="44" fontId="76" fillId="0" borderId="13" xfId="46" applyFont="1" applyBorder="1" applyAlignment="1">
      <alignment/>
    </xf>
    <xf numFmtId="44" fontId="77" fillId="0" borderId="9" xfId="46" applyFont="1" applyBorder="1" applyAlignment="1">
      <alignment/>
    </xf>
    <xf numFmtId="44" fontId="77" fillId="0" borderId="13" xfId="46" applyFont="1" applyBorder="1" applyAlignment="1">
      <alignment/>
    </xf>
    <xf numFmtId="44" fontId="77" fillId="35" borderId="13" xfId="46" applyFont="1" applyFill="1" applyBorder="1" applyAlignment="1">
      <alignment wrapText="1"/>
    </xf>
    <xf numFmtId="44" fontId="76" fillId="0" borderId="13" xfId="46" applyFont="1" applyFill="1" applyBorder="1" applyAlignment="1">
      <alignment/>
    </xf>
    <xf numFmtId="44" fontId="77" fillId="0" borderId="24" xfId="46" applyFont="1" applyBorder="1" applyAlignment="1">
      <alignment/>
    </xf>
    <xf numFmtId="44" fontId="2" fillId="0" borderId="19" xfId="46" applyFont="1" applyBorder="1" applyAlignment="1">
      <alignment horizontal="left"/>
    </xf>
    <xf numFmtId="44" fontId="2" fillId="0" borderId="0" xfId="46" applyFont="1" applyAlignment="1">
      <alignment horizontal="left"/>
    </xf>
    <xf numFmtId="44" fontId="2" fillId="0" borderId="0" xfId="46" applyFont="1" applyBorder="1" applyAlignment="1">
      <alignment horizontal="left"/>
    </xf>
    <xf numFmtId="44" fontId="3" fillId="0" borderId="0" xfId="46" applyFont="1" applyBorder="1" applyAlignment="1">
      <alignment horizontal="left"/>
    </xf>
    <xf numFmtId="44" fontId="3" fillId="0" borderId="0" xfId="46" applyFont="1" applyBorder="1" applyAlignment="1">
      <alignment horizontal="centerContinuous"/>
    </xf>
    <xf numFmtId="44" fontId="2" fillId="0" borderId="0" xfId="46" applyFont="1" applyBorder="1" applyAlignment="1">
      <alignment/>
    </xf>
    <xf numFmtId="44" fontId="2" fillId="0" borderId="0" xfId="46" applyFont="1" applyBorder="1" applyAlignment="1">
      <alignment vertical="top" wrapText="1"/>
    </xf>
    <xf numFmtId="44" fontId="2" fillId="0" borderId="0" xfId="46" applyFont="1" applyBorder="1" applyAlignment="1">
      <alignment/>
    </xf>
    <xf numFmtId="44" fontId="3" fillId="35" borderId="22" xfId="46" applyFont="1" applyFill="1" applyBorder="1" applyAlignment="1">
      <alignment/>
    </xf>
    <xf numFmtId="44" fontId="3" fillId="35" borderId="11" xfId="46" applyFont="1" applyFill="1" applyBorder="1" applyAlignment="1">
      <alignment/>
    </xf>
    <xf numFmtId="44" fontId="3" fillId="0" borderId="0" xfId="46" applyFont="1" applyBorder="1" applyAlignment="1">
      <alignment wrapText="1"/>
    </xf>
    <xf numFmtId="44" fontId="2" fillId="0" borderId="0" xfId="46" applyFont="1" applyBorder="1" applyAlignment="1" quotePrefix="1">
      <alignment horizontal="left"/>
    </xf>
    <xf numFmtId="44" fontId="2" fillId="0" borderId="0" xfId="46" applyFont="1" applyFill="1" applyBorder="1" applyAlignment="1">
      <alignment horizontal="left"/>
    </xf>
    <xf numFmtId="182" fontId="76" fillId="0" borderId="13" xfId="61" applyNumberFormat="1" applyFont="1" applyBorder="1" applyAlignment="1">
      <alignment horizontal="center"/>
      <protection/>
    </xf>
    <xf numFmtId="3" fontId="77" fillId="0" borderId="14" xfId="44" applyNumberFormat="1" applyFont="1" applyBorder="1" applyAlignment="1">
      <alignment/>
    </xf>
    <xf numFmtId="182" fontId="77" fillId="0" borderId="13" xfId="44" applyNumberFormat="1" applyFont="1" applyBorder="1" applyAlignment="1">
      <alignment/>
    </xf>
    <xf numFmtId="0" fontId="3" fillId="35" borderId="30" xfId="61" applyFont="1" applyFill="1" applyBorder="1" applyAlignment="1">
      <alignment horizontal="center"/>
      <protection/>
    </xf>
    <xf numFmtId="0" fontId="3" fillId="35" borderId="31" xfId="61" applyFont="1" applyFill="1" applyBorder="1">
      <alignment/>
      <protection/>
    </xf>
    <xf numFmtId="0" fontId="3" fillId="0" borderId="32" xfId="61" applyFont="1" applyBorder="1" applyAlignment="1">
      <alignment wrapText="1"/>
      <protection/>
    </xf>
    <xf numFmtId="0" fontId="3" fillId="0" borderId="33" xfId="61" applyFont="1" applyBorder="1" applyAlignment="1">
      <alignment wrapText="1"/>
      <protection/>
    </xf>
    <xf numFmtId="0" fontId="3" fillId="35" borderId="32" xfId="61" applyFont="1" applyFill="1" applyBorder="1" applyAlignment="1">
      <alignment wrapText="1"/>
      <protection/>
    </xf>
    <xf numFmtId="0" fontId="3" fillId="35" borderId="33" xfId="61" applyFont="1" applyFill="1" applyBorder="1" applyAlignment="1">
      <alignment wrapText="1"/>
      <protection/>
    </xf>
    <xf numFmtId="44" fontId="2" fillId="0" borderId="32" xfId="61" applyNumberFormat="1" applyFont="1" applyBorder="1">
      <alignment/>
      <protection/>
    </xf>
    <xf numFmtId="44" fontId="2" fillId="0" borderId="33" xfId="61" applyNumberFormat="1" applyFont="1" applyBorder="1">
      <alignment/>
      <protection/>
    </xf>
    <xf numFmtId="3" fontId="76" fillId="0" borderId="32" xfId="61" applyNumberFormat="1" applyFont="1" applyBorder="1">
      <alignment/>
      <protection/>
    </xf>
    <xf numFmtId="182" fontId="76" fillId="0" borderId="33" xfId="61" applyNumberFormat="1" applyFont="1" applyBorder="1">
      <alignment/>
      <protection/>
    </xf>
    <xf numFmtId="3" fontId="77" fillId="0" borderId="34" xfId="61" applyNumberFormat="1" applyFont="1" applyBorder="1">
      <alignment/>
      <protection/>
    </xf>
    <xf numFmtId="182" fontId="77" fillId="0" borderId="35" xfId="61" applyNumberFormat="1" applyFont="1" applyBorder="1">
      <alignment/>
      <protection/>
    </xf>
    <xf numFmtId="3" fontId="77" fillId="0" borderId="32" xfId="61" applyNumberFormat="1" applyFont="1" applyBorder="1">
      <alignment/>
      <protection/>
    </xf>
    <xf numFmtId="182" fontId="77" fillId="0" borderId="33" xfId="61" applyNumberFormat="1" applyFont="1" applyBorder="1">
      <alignment/>
      <protection/>
    </xf>
    <xf numFmtId="3" fontId="77" fillId="35" borderId="32" xfId="61" applyNumberFormat="1" applyFont="1" applyFill="1" applyBorder="1" applyAlignment="1">
      <alignment wrapText="1"/>
      <protection/>
    </xf>
    <xf numFmtId="182" fontId="77" fillId="35" borderId="33" xfId="61" applyNumberFormat="1" applyFont="1" applyFill="1" applyBorder="1" applyAlignment="1">
      <alignment wrapText="1"/>
      <protection/>
    </xf>
    <xf numFmtId="3" fontId="76" fillId="0" borderId="32" xfId="44" applyNumberFormat="1" applyFont="1" applyBorder="1" applyAlignment="1">
      <alignment/>
    </xf>
    <xf numFmtId="182" fontId="76" fillId="0" borderId="33" xfId="44" applyNumberFormat="1" applyFont="1" applyBorder="1" applyAlignment="1">
      <alignment/>
    </xf>
    <xf numFmtId="3" fontId="77" fillId="0" borderId="36" xfId="44" applyNumberFormat="1" applyFont="1" applyBorder="1" applyAlignment="1">
      <alignment/>
    </xf>
    <xf numFmtId="182" fontId="77" fillId="0" borderId="37" xfId="44" applyNumberFormat="1" applyFont="1" applyBorder="1" applyAlignment="1">
      <alignment/>
    </xf>
    <xf numFmtId="3" fontId="77" fillId="0" borderId="37" xfId="44" applyNumberFormat="1" applyFont="1" applyBorder="1" applyAlignment="1">
      <alignment/>
    </xf>
    <xf numFmtId="182" fontId="77" fillId="0" borderId="38" xfId="44" applyNumberFormat="1" applyFont="1" applyBorder="1" applyAlignment="1">
      <alignment/>
    </xf>
    <xf numFmtId="174" fontId="76" fillId="0" borderId="13" xfId="46" applyNumberFormat="1" applyFont="1" applyBorder="1" applyAlignment="1">
      <alignment/>
    </xf>
    <xf numFmtId="0" fontId="13" fillId="35" borderId="23" xfId="61" applyFont="1" applyFill="1" applyBorder="1">
      <alignment/>
      <protection/>
    </xf>
    <xf numFmtId="0" fontId="13" fillId="35" borderId="39" xfId="61" applyFont="1" applyFill="1" applyBorder="1">
      <alignment/>
      <protection/>
    </xf>
    <xf numFmtId="0" fontId="13" fillId="35" borderId="40" xfId="61" applyFont="1" applyFill="1" applyBorder="1">
      <alignment/>
      <protection/>
    </xf>
    <xf numFmtId="44" fontId="3" fillId="0" borderId="11" xfId="46" applyFont="1" applyBorder="1" applyAlignment="1">
      <alignment horizontal="center" wrapText="1"/>
    </xf>
    <xf numFmtId="44" fontId="3" fillId="35" borderId="0" xfId="46" applyFont="1" applyFill="1" applyBorder="1" applyAlignment="1">
      <alignment wrapText="1"/>
    </xf>
    <xf numFmtId="44" fontId="76" fillId="0" borderId="0" xfId="46" applyFont="1" applyBorder="1" applyAlignment="1">
      <alignment/>
    </xf>
    <xf numFmtId="44" fontId="77" fillId="0" borderId="12" xfId="46" applyFont="1" applyBorder="1" applyAlignment="1">
      <alignment/>
    </xf>
    <xf numFmtId="44" fontId="77" fillId="0" borderId="0" xfId="46" applyFont="1" applyBorder="1" applyAlignment="1">
      <alignment/>
    </xf>
    <xf numFmtId="44" fontId="77" fillId="35" borderId="0" xfId="46" applyFont="1" applyFill="1" applyBorder="1" applyAlignment="1">
      <alignment wrapText="1"/>
    </xf>
    <xf numFmtId="44" fontId="76" fillId="0" borderId="0" xfId="46" applyFont="1" applyFill="1" applyBorder="1" applyAlignment="1">
      <alignment/>
    </xf>
    <xf numFmtId="44" fontId="76" fillId="0" borderId="20" xfId="46" applyFont="1" applyBorder="1" applyAlignment="1">
      <alignment/>
    </xf>
    <xf numFmtId="44" fontId="77" fillId="0" borderId="22" xfId="46" applyFont="1" applyBorder="1" applyAlignment="1">
      <alignment/>
    </xf>
    <xf numFmtId="44" fontId="3" fillId="0" borderId="41" xfId="46" applyFont="1" applyBorder="1" applyAlignment="1">
      <alignment horizontal="center" wrapText="1"/>
    </xf>
    <xf numFmtId="44" fontId="3" fillId="0" borderId="42" xfId="46" applyFont="1" applyBorder="1" applyAlignment="1">
      <alignment wrapText="1"/>
    </xf>
    <xf numFmtId="44" fontId="3" fillId="35" borderId="42" xfId="46" applyFont="1" applyFill="1" applyBorder="1" applyAlignment="1">
      <alignment wrapText="1"/>
    </xf>
    <xf numFmtId="44" fontId="2" fillId="0" borderId="42" xfId="46" applyFont="1" applyBorder="1" applyAlignment="1">
      <alignment/>
    </xf>
    <xf numFmtId="44" fontId="76" fillId="0" borderId="42" xfId="46" applyFont="1" applyBorder="1" applyAlignment="1">
      <alignment/>
    </xf>
    <xf numFmtId="44" fontId="77" fillId="0" borderId="43" xfId="46" applyFont="1" applyBorder="1" applyAlignment="1">
      <alignment/>
    </xf>
    <xf numFmtId="44" fontId="77" fillId="0" borderId="42" xfId="46" applyFont="1" applyBorder="1" applyAlignment="1">
      <alignment/>
    </xf>
    <xf numFmtId="44" fontId="77" fillId="35" borderId="42" xfId="46" applyFont="1" applyFill="1" applyBorder="1" applyAlignment="1">
      <alignment wrapText="1"/>
    </xf>
    <xf numFmtId="44" fontId="76" fillId="0" borderId="42" xfId="46" applyFont="1" applyFill="1" applyBorder="1" applyAlignment="1">
      <alignment/>
    </xf>
    <xf numFmtId="44" fontId="77" fillId="0" borderId="44" xfId="46" applyFont="1" applyBorder="1" applyAlignment="1">
      <alignment/>
    </xf>
    <xf numFmtId="0" fontId="3" fillId="0" borderId="45" xfId="61" applyFont="1" applyBorder="1" applyAlignment="1">
      <alignment horizontal="center" wrapText="1"/>
      <protection/>
    </xf>
    <xf numFmtId="0" fontId="3" fillId="0" borderId="46" xfId="61" applyFont="1" applyBorder="1">
      <alignment/>
      <protection/>
    </xf>
    <xf numFmtId="0" fontId="3" fillId="0" borderId="47" xfId="61" applyFont="1" applyBorder="1">
      <alignment/>
      <protection/>
    </xf>
    <xf numFmtId="0" fontId="3" fillId="0" borderId="48" xfId="61" applyFont="1" applyBorder="1" applyAlignment="1">
      <alignment horizontal="center" wrapText="1"/>
      <protection/>
    </xf>
    <xf numFmtId="174" fontId="76" fillId="0" borderId="14" xfId="46" applyNumberFormat="1" applyFont="1" applyBorder="1" applyAlignment="1">
      <alignment/>
    </xf>
    <xf numFmtId="182" fontId="76" fillId="0" borderId="14" xfId="44" applyNumberFormat="1" applyFont="1" applyBorder="1" applyAlignment="1">
      <alignment horizontal="center"/>
    </xf>
    <xf numFmtId="0" fontId="3" fillId="0" borderId="0" xfId="61" applyFont="1" applyFill="1" applyBorder="1" applyAlignment="1">
      <alignment wrapText="1"/>
      <protection/>
    </xf>
    <xf numFmtId="0" fontId="68" fillId="0" borderId="27" xfId="0" applyFont="1" applyBorder="1" applyAlignment="1">
      <alignment/>
    </xf>
    <xf numFmtId="0" fontId="68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36" borderId="26" xfId="0" applyFill="1" applyBorder="1" applyAlignment="1">
      <alignment/>
    </xf>
    <xf numFmtId="44" fontId="0" fillId="0" borderId="9" xfId="46" applyFont="1" applyBorder="1" applyAlignment="1">
      <alignment/>
    </xf>
    <xf numFmtId="172" fontId="0" fillId="0" borderId="9" xfId="46" applyNumberFormat="1" applyFont="1" applyBorder="1" applyAlignment="1">
      <alignment/>
    </xf>
    <xf numFmtId="174" fontId="0" fillId="0" borderId="9" xfId="46" applyNumberFormat="1" applyFont="1" applyBorder="1" applyAlignment="1">
      <alignment/>
    </xf>
    <xf numFmtId="0" fontId="78" fillId="36" borderId="26" xfId="0" applyFont="1" applyFill="1" applyBorder="1" applyAlignment="1">
      <alignment horizontal="center" wrapText="1"/>
    </xf>
    <xf numFmtId="0" fontId="78" fillId="36" borderId="22" xfId="0" applyFont="1" applyFill="1" applyBorder="1" applyAlignment="1">
      <alignment horizontal="center" wrapText="1"/>
    </xf>
    <xf numFmtId="0" fontId="68" fillId="36" borderId="26" xfId="0" applyFont="1" applyFill="1" applyBorder="1" applyAlignment="1">
      <alignment/>
    </xf>
    <xf numFmtId="0" fontId="78" fillId="36" borderId="26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/>
    </xf>
    <xf numFmtId="0" fontId="79" fillId="0" borderId="0" xfId="0" applyFont="1" applyAlignment="1">
      <alignment horizontal="center" vertical="center"/>
    </xf>
    <xf numFmtId="0" fontId="69" fillId="0" borderId="15" xfId="0" applyFont="1" applyBorder="1" applyAlignment="1">
      <alignment/>
    </xf>
    <xf numFmtId="0" fontId="70" fillId="0" borderId="0" xfId="61" applyFont="1" applyAlignment="1">
      <alignment/>
      <protection/>
    </xf>
    <xf numFmtId="0" fontId="3" fillId="35" borderId="20" xfId="61" applyFont="1" applyFill="1" applyBorder="1" applyAlignment="1">
      <alignment horizontal="left" wrapText="1"/>
      <protection/>
    </xf>
    <xf numFmtId="0" fontId="8" fillId="35" borderId="20" xfId="61" applyFont="1" applyFill="1" applyBorder="1" applyAlignment="1">
      <alignment horizontal="left" wrapText="1"/>
      <protection/>
    </xf>
    <xf numFmtId="0" fontId="8" fillId="0" borderId="20" xfId="61" applyFont="1" applyFill="1" applyBorder="1" applyAlignment="1">
      <alignment horizontal="left" wrapText="1"/>
      <protection/>
    </xf>
    <xf numFmtId="0" fontId="8" fillId="0" borderId="12" xfId="61" applyFont="1" applyFill="1" applyBorder="1" applyAlignment="1">
      <alignment horizontal="left" wrapText="1"/>
      <protection/>
    </xf>
    <xf numFmtId="0" fontId="3" fillId="0" borderId="12" xfId="61" applyFont="1" applyFill="1" applyBorder="1" applyAlignment="1">
      <alignment horizontal="left" wrapText="1"/>
      <protection/>
    </xf>
    <xf numFmtId="0" fontId="3" fillId="2" borderId="0" xfId="61" applyFont="1" applyFill="1">
      <alignment/>
      <protection/>
    </xf>
    <xf numFmtId="0" fontId="2" fillId="34" borderId="20" xfId="61" applyFont="1" applyFill="1" applyBorder="1">
      <alignment/>
      <protection/>
    </xf>
    <xf numFmtId="182" fontId="77" fillId="0" borderId="22" xfId="44" applyNumberFormat="1" applyFont="1" applyBorder="1" applyAlignment="1">
      <alignment/>
    </xf>
    <xf numFmtId="3" fontId="77" fillId="0" borderId="12" xfId="44" applyNumberFormat="1" applyFont="1" applyBorder="1" applyAlignment="1">
      <alignment/>
    </xf>
    <xf numFmtId="3" fontId="77" fillId="0" borderId="32" xfId="44" applyNumberFormat="1" applyFont="1" applyBorder="1" applyAlignment="1">
      <alignment/>
    </xf>
    <xf numFmtId="182" fontId="77" fillId="0" borderId="33" xfId="44" applyNumberFormat="1" applyFont="1" applyBorder="1" applyAlignment="1">
      <alignment/>
    </xf>
    <xf numFmtId="3" fontId="77" fillId="0" borderId="38" xfId="44" applyNumberFormat="1" applyFont="1" applyBorder="1" applyAlignment="1">
      <alignment/>
    </xf>
    <xf numFmtId="0" fontId="3" fillId="0" borderId="14" xfId="61" applyFont="1" applyFill="1" applyBorder="1" applyAlignment="1">
      <alignment horizontal="center"/>
      <protection/>
    </xf>
    <xf numFmtId="3" fontId="77" fillId="0" borderId="13" xfId="44" applyNumberFormat="1" applyFont="1" applyBorder="1" applyAlignment="1">
      <alignment/>
    </xf>
    <xf numFmtId="3" fontId="2" fillId="0" borderId="0" xfId="61" applyNumberFormat="1" applyFont="1">
      <alignment/>
      <protection/>
    </xf>
    <xf numFmtId="173" fontId="2" fillId="0" borderId="0" xfId="42" applyNumberFormat="1" applyFont="1" applyAlignment="1">
      <alignment/>
    </xf>
    <xf numFmtId="9" fontId="2" fillId="37" borderId="0" xfId="67" applyFont="1" applyFill="1" applyAlignment="1">
      <alignment horizontal="center"/>
    </xf>
    <xf numFmtId="0" fontId="2" fillId="34" borderId="0" xfId="61" applyFont="1" applyFill="1">
      <alignment/>
      <protection/>
    </xf>
    <xf numFmtId="182" fontId="2" fillId="34" borderId="0" xfId="61" applyNumberFormat="1" applyFont="1" applyFill="1">
      <alignment/>
      <protection/>
    </xf>
    <xf numFmtId="0" fontId="2" fillId="4" borderId="0" xfId="61" applyFont="1" applyFill="1">
      <alignment/>
      <protection/>
    </xf>
    <xf numFmtId="0" fontId="2" fillId="4" borderId="0" xfId="61" applyFont="1" applyFill="1" applyAlignment="1">
      <alignment horizontal="center"/>
      <protection/>
    </xf>
    <xf numFmtId="182" fontId="2" fillId="4" borderId="0" xfId="61" applyNumberFormat="1" applyFont="1" applyFill="1">
      <alignment/>
      <protection/>
    </xf>
    <xf numFmtId="0" fontId="2" fillId="4" borderId="0" xfId="61" applyFont="1" applyFill="1" applyBorder="1">
      <alignment/>
      <protection/>
    </xf>
    <xf numFmtId="173" fontId="2" fillId="4" borderId="0" xfId="42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3" fontId="16" fillId="0" borderId="0" xfId="44" applyNumberFormat="1" applyFont="1" applyAlignment="1">
      <alignment horizontal="center"/>
    </xf>
    <xf numFmtId="0" fontId="15" fillId="0" borderId="0" xfId="0" applyFont="1" applyAlignment="1">
      <alignment horizontal="center"/>
    </xf>
    <xf numFmtId="173" fontId="15" fillId="0" borderId="0" xfId="44" applyNumberFormat="1" applyFont="1" applyAlignment="1">
      <alignment horizontal="center"/>
    </xf>
    <xf numFmtId="173" fontId="15" fillId="0" borderId="15" xfId="44" applyNumberFormat="1" applyFont="1" applyBorder="1" applyAlignment="1">
      <alignment horizontal="center"/>
    </xf>
    <xf numFmtId="176" fontId="2" fillId="37" borderId="0" xfId="67" applyNumberFormat="1" applyFont="1" applyFill="1" applyAlignment="1">
      <alignment horizontal="center"/>
    </xf>
    <xf numFmtId="180" fontId="2" fillId="0" borderId="49" xfId="0" applyNumberFormat="1" applyFont="1" applyFill="1" applyBorder="1" applyAlignment="1">
      <alignment vertical="top"/>
    </xf>
    <xf numFmtId="175" fontId="2" fillId="0" borderId="0" xfId="42" applyNumberFormat="1" applyFont="1" applyAlignment="1">
      <alignment/>
    </xf>
    <xf numFmtId="3" fontId="2" fillId="16" borderId="0" xfId="61" applyNumberFormat="1" applyFont="1" applyFill="1">
      <alignment/>
      <protection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3" fillId="38" borderId="9" xfId="0" applyFont="1" applyFill="1" applyBorder="1" applyAlignment="1">
      <alignment vertical="top"/>
    </xf>
    <xf numFmtId="0" fontId="3" fillId="38" borderId="9" xfId="0" applyFont="1" applyFill="1" applyBorder="1" applyAlignment="1">
      <alignment vertical="top" wrapText="1"/>
    </xf>
    <xf numFmtId="0" fontId="19" fillId="0" borderId="0" xfId="0" applyNumberFormat="1" applyFont="1" applyAlignment="1">
      <alignment vertical="top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180" fontId="2" fillId="0" borderId="50" xfId="0" applyNumberFormat="1" applyFont="1" applyFill="1" applyBorder="1" applyAlignment="1">
      <alignment vertical="top"/>
    </xf>
    <xf numFmtId="180" fontId="2" fillId="0" borderId="51" xfId="0" applyNumberFormat="1" applyFont="1" applyFill="1" applyBorder="1" applyAlignment="1" quotePrefix="1">
      <alignment vertical="top"/>
    </xf>
    <xf numFmtId="180" fontId="2" fillId="0" borderId="51" xfId="0" applyNumberFormat="1" applyFont="1" applyFill="1" applyBorder="1" applyAlignment="1">
      <alignment vertical="top"/>
    </xf>
    <xf numFmtId="0" fontId="0" fillId="39" borderId="53" xfId="0" applyFill="1" applyBorder="1" applyAlignment="1">
      <alignment/>
    </xf>
    <xf numFmtId="0" fontId="0" fillId="39" borderId="49" xfId="0" applyFill="1" applyBorder="1" applyAlignment="1">
      <alignment/>
    </xf>
    <xf numFmtId="0" fontId="0" fillId="39" borderId="54" xfId="0" applyFill="1" applyBorder="1" applyAlignment="1">
      <alignment/>
    </xf>
    <xf numFmtId="180" fontId="2" fillId="39" borderId="53" xfId="0" applyNumberFormat="1" applyFont="1" applyFill="1" applyBorder="1" applyAlignment="1">
      <alignment vertical="top"/>
    </xf>
    <xf numFmtId="180" fontId="2" fillId="39" borderId="49" xfId="0" applyNumberFormat="1" applyFont="1" applyFill="1" applyBorder="1" applyAlignment="1">
      <alignment vertical="top"/>
    </xf>
    <xf numFmtId="0" fontId="0" fillId="0" borderId="53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4" xfId="0" applyFill="1" applyBorder="1" applyAlignment="1">
      <alignment/>
    </xf>
    <xf numFmtId="180" fontId="2" fillId="0" borderId="53" xfId="0" applyNumberFormat="1" applyFont="1" applyFill="1" applyBorder="1" applyAlignment="1">
      <alignment vertical="top"/>
    </xf>
    <xf numFmtId="180" fontId="2" fillId="0" borderId="49" xfId="0" applyNumberFormat="1" applyFont="1" applyFill="1" applyBorder="1" applyAlignment="1" quotePrefix="1">
      <alignment vertical="top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180" fontId="2" fillId="0" borderId="55" xfId="0" applyNumberFormat="1" applyFont="1" applyFill="1" applyBorder="1" applyAlignment="1">
      <alignment vertical="top"/>
    </xf>
    <xf numFmtId="180" fontId="2" fillId="0" borderId="56" xfId="0" applyNumberFormat="1" applyFont="1" applyFill="1" applyBorder="1" applyAlignment="1">
      <alignment vertical="top"/>
    </xf>
    <xf numFmtId="0" fontId="0" fillId="39" borderId="50" xfId="0" applyFill="1" applyBorder="1" applyAlignment="1">
      <alignment/>
    </xf>
    <xf numFmtId="0" fontId="0" fillId="39" borderId="51" xfId="0" applyFill="1" applyBorder="1" applyAlignment="1">
      <alignment/>
    </xf>
    <xf numFmtId="0" fontId="0" fillId="39" borderId="52" xfId="0" applyFill="1" applyBorder="1" applyAlignment="1">
      <alignment/>
    </xf>
    <xf numFmtId="180" fontId="2" fillId="39" borderId="50" xfId="0" applyNumberFormat="1" applyFont="1" applyFill="1" applyBorder="1" applyAlignment="1">
      <alignment vertical="top"/>
    </xf>
    <xf numFmtId="180" fontId="2" fillId="39" borderId="51" xfId="0" applyNumberFormat="1" applyFont="1" applyFill="1" applyBorder="1" applyAlignment="1">
      <alignment vertical="top"/>
    </xf>
    <xf numFmtId="0" fontId="21" fillId="0" borderId="49" xfId="0" applyFont="1" applyFill="1" applyBorder="1" applyAlignment="1">
      <alignment/>
    </xf>
    <xf numFmtId="0" fontId="0" fillId="39" borderId="55" xfId="0" applyFill="1" applyBorder="1" applyAlignment="1">
      <alignment/>
    </xf>
    <xf numFmtId="0" fontId="0" fillId="39" borderId="56" xfId="0" applyFill="1" applyBorder="1" applyAlignment="1">
      <alignment/>
    </xf>
    <xf numFmtId="0" fontId="0" fillId="39" borderId="57" xfId="0" applyFill="1" applyBorder="1" applyAlignment="1">
      <alignment/>
    </xf>
    <xf numFmtId="180" fontId="2" fillId="39" borderId="55" xfId="0" applyNumberFormat="1" applyFont="1" applyFill="1" applyBorder="1" applyAlignment="1">
      <alignment vertical="top"/>
    </xf>
    <xf numFmtId="180" fontId="2" fillId="39" borderId="56" xfId="0" applyNumberFormat="1" applyFont="1" applyFill="1" applyBorder="1" applyAlignment="1">
      <alignment vertical="top"/>
    </xf>
    <xf numFmtId="0" fontId="21" fillId="39" borderId="49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180" fontId="2" fillId="0" borderId="58" xfId="0" applyNumberFormat="1" applyFont="1" applyFill="1" applyBorder="1" applyAlignment="1">
      <alignment vertical="top"/>
    </xf>
    <xf numFmtId="180" fontId="2" fillId="0" borderId="59" xfId="0" applyNumberFormat="1" applyFont="1" applyFill="1" applyBorder="1" applyAlignment="1">
      <alignment vertical="top"/>
    </xf>
    <xf numFmtId="0" fontId="3" fillId="38" borderId="12" xfId="0" applyFon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8" borderId="25" xfId="0" applyFont="1" applyFill="1" applyBorder="1" applyAlignment="1">
      <alignment vertical="top"/>
    </xf>
    <xf numFmtId="180" fontId="3" fillId="38" borderId="9" xfId="0" applyNumberFormat="1" applyFont="1" applyFill="1" applyBorder="1" applyAlignment="1">
      <alignment vertical="top"/>
    </xf>
    <xf numFmtId="0" fontId="0" fillId="38" borderId="15" xfId="0" applyFill="1" applyBorder="1" applyAlignment="1">
      <alignment vertical="top"/>
    </xf>
    <xf numFmtId="0" fontId="0" fillId="38" borderId="25" xfId="0" applyFill="1" applyBorder="1" applyAlignment="1">
      <alignment vertical="top"/>
    </xf>
    <xf numFmtId="0" fontId="19" fillId="0" borderId="0" xfId="0" applyFont="1" applyBorder="1" applyAlignment="1">
      <alignment vertical="top"/>
    </xf>
    <xf numFmtId="3" fontId="2" fillId="0" borderId="50" xfId="0" applyNumberFormat="1" applyFont="1" applyFill="1" applyBorder="1" applyAlignment="1">
      <alignment vertical="top"/>
    </xf>
    <xf numFmtId="3" fontId="2" fillId="0" borderId="51" xfId="0" applyNumberFormat="1" applyFont="1" applyFill="1" applyBorder="1" applyAlignment="1">
      <alignment vertical="top"/>
    </xf>
    <xf numFmtId="3" fontId="2" fillId="39" borderId="53" xfId="0" applyNumberFormat="1" applyFont="1" applyFill="1" applyBorder="1" applyAlignment="1">
      <alignment vertical="top"/>
    </xf>
    <xf numFmtId="3" fontId="2" fillId="39" borderId="49" xfId="0" applyNumberFormat="1" applyFont="1" applyFill="1" applyBorder="1" applyAlignment="1">
      <alignment vertical="top"/>
    </xf>
    <xf numFmtId="3" fontId="2" fillId="0" borderId="53" xfId="0" applyNumberFormat="1" applyFont="1" applyFill="1" applyBorder="1" applyAlignment="1">
      <alignment vertical="top"/>
    </xf>
    <xf numFmtId="3" fontId="2" fillId="0" borderId="49" xfId="0" applyNumberFormat="1" applyFont="1" applyFill="1" applyBorder="1" applyAlignment="1">
      <alignment vertical="top"/>
    </xf>
    <xf numFmtId="0" fontId="0" fillId="39" borderId="59" xfId="0" applyFill="1" applyBorder="1" applyAlignment="1">
      <alignment/>
    </xf>
    <xf numFmtId="0" fontId="0" fillId="39" borderId="60" xfId="0" applyFill="1" applyBorder="1" applyAlignment="1">
      <alignment/>
    </xf>
    <xf numFmtId="3" fontId="2" fillId="39" borderId="58" xfId="0" applyNumberFormat="1" applyFont="1" applyFill="1" applyBorder="1" applyAlignment="1">
      <alignment vertical="top"/>
    </xf>
    <xf numFmtId="3" fontId="2" fillId="39" borderId="59" xfId="0" applyNumberFormat="1" applyFont="1" applyFill="1" applyBorder="1" applyAlignment="1">
      <alignment vertical="top"/>
    </xf>
    <xf numFmtId="0" fontId="0" fillId="0" borderId="61" xfId="0" applyFill="1" applyBorder="1" applyAlignment="1">
      <alignment/>
    </xf>
    <xf numFmtId="3" fontId="2" fillId="0" borderId="55" xfId="0" applyNumberFormat="1" applyFont="1" applyFill="1" applyBorder="1" applyAlignment="1">
      <alignment vertical="top"/>
    </xf>
    <xf numFmtId="3" fontId="2" fillId="0" borderId="56" xfId="0" applyNumberFormat="1" applyFont="1" applyFill="1" applyBorder="1" applyAlignment="1">
      <alignment vertical="top"/>
    </xf>
    <xf numFmtId="3" fontId="2" fillId="39" borderId="50" xfId="0" applyNumberFormat="1" applyFont="1" applyFill="1" applyBorder="1" applyAlignment="1">
      <alignment vertical="top"/>
    </xf>
    <xf numFmtId="3" fontId="2" fillId="39" borderId="51" xfId="0" applyNumberFormat="1" applyFont="1" applyFill="1" applyBorder="1" applyAlignment="1">
      <alignment vertical="top"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3" fontId="2" fillId="0" borderId="64" xfId="0" applyNumberFormat="1" applyFont="1" applyFill="1" applyBorder="1" applyAlignment="1">
      <alignment vertical="top"/>
    </xf>
    <xf numFmtId="3" fontId="2" fillId="0" borderId="62" xfId="0" applyNumberFormat="1" applyFont="1" applyFill="1" applyBorder="1" applyAlignment="1">
      <alignment vertical="top"/>
    </xf>
    <xf numFmtId="3" fontId="2" fillId="39" borderId="55" xfId="0" applyNumberFormat="1" applyFont="1" applyFill="1" applyBorder="1" applyAlignment="1">
      <alignment vertical="top"/>
    </xf>
    <xf numFmtId="3" fontId="2" fillId="39" borderId="56" xfId="0" applyNumberFormat="1" applyFont="1" applyFill="1" applyBorder="1" applyAlignment="1">
      <alignment vertical="top"/>
    </xf>
    <xf numFmtId="3" fontId="2" fillId="0" borderId="58" xfId="0" applyNumberFormat="1" applyFont="1" applyFill="1" applyBorder="1" applyAlignment="1">
      <alignment vertical="top"/>
    </xf>
    <xf numFmtId="3" fontId="2" fillId="0" borderId="59" xfId="0" applyNumberFormat="1" applyFont="1" applyFill="1" applyBorder="1" applyAlignment="1">
      <alignment vertical="top"/>
    </xf>
    <xf numFmtId="3" fontId="3" fillId="38" borderId="9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2" fillId="16" borderId="0" xfId="61" applyFont="1" applyFill="1">
      <alignment/>
      <protection/>
    </xf>
    <xf numFmtId="3" fontId="2" fillId="34" borderId="0" xfId="61" applyNumberFormat="1" applyFont="1" applyFill="1">
      <alignment/>
      <protection/>
    </xf>
    <xf numFmtId="196" fontId="2" fillId="34" borderId="0" xfId="61" applyNumberFormat="1" applyFont="1" applyFill="1">
      <alignment/>
      <protection/>
    </xf>
    <xf numFmtId="173" fontId="2" fillId="0" borderId="0" xfId="42" applyNumberFormat="1" applyFont="1" applyFill="1" applyAlignment="1">
      <alignment/>
    </xf>
    <xf numFmtId="182" fontId="2" fillId="0" borderId="0" xfId="61" applyNumberFormat="1" applyFont="1" applyFill="1">
      <alignment/>
      <protection/>
    </xf>
    <xf numFmtId="173" fontId="2" fillId="0" borderId="12" xfId="42" applyNumberFormat="1" applyFont="1" applyBorder="1" applyAlignment="1">
      <alignment/>
    </xf>
    <xf numFmtId="173" fontId="2" fillId="0" borderId="15" xfId="42" applyNumberFormat="1" applyFont="1" applyBorder="1" applyAlignment="1">
      <alignment/>
    </xf>
    <xf numFmtId="175" fontId="2" fillId="4" borderId="0" xfId="42" applyNumberFormat="1" applyFont="1" applyFill="1" applyAlignment="1">
      <alignment/>
    </xf>
    <xf numFmtId="176" fontId="2" fillId="0" borderId="0" xfId="67" applyNumberFormat="1" applyFont="1" applyFill="1" applyAlignment="1">
      <alignment horizontal="center"/>
    </xf>
    <xf numFmtId="182" fontId="2" fillId="4" borderId="0" xfId="42" applyNumberFormat="1" applyFont="1" applyFill="1" applyAlignment="1">
      <alignment/>
    </xf>
    <xf numFmtId="175" fontId="2" fillId="34" borderId="15" xfId="42" applyNumberFormat="1" applyFont="1" applyFill="1" applyBorder="1" applyAlignment="1">
      <alignment/>
    </xf>
    <xf numFmtId="175" fontId="2" fillId="34" borderId="0" xfId="61" applyNumberFormat="1" applyFont="1" applyFill="1">
      <alignment/>
      <protection/>
    </xf>
    <xf numFmtId="175" fontId="2" fillId="34" borderId="0" xfId="42" applyNumberFormat="1" applyFont="1" applyFill="1" applyAlignment="1">
      <alignment/>
    </xf>
    <xf numFmtId="175" fontId="2" fillId="34" borderId="25" xfId="42" applyNumberFormat="1" applyFont="1" applyFill="1" applyBorder="1" applyAlignment="1">
      <alignment/>
    </xf>
    <xf numFmtId="3" fontId="2" fillId="0" borderId="0" xfId="61" applyNumberFormat="1" applyFont="1" applyFill="1">
      <alignment/>
      <protection/>
    </xf>
    <xf numFmtId="3" fontId="3" fillId="0" borderId="0" xfId="61" applyNumberFormat="1" applyFont="1" applyBorder="1">
      <alignment/>
      <protection/>
    </xf>
    <xf numFmtId="0" fontId="0" fillId="40" borderId="53" xfId="0" applyFill="1" applyBorder="1" applyAlignment="1">
      <alignment/>
    </xf>
    <xf numFmtId="0" fontId="0" fillId="40" borderId="49" xfId="0" applyFill="1" applyBorder="1" applyAlignment="1">
      <alignment/>
    </xf>
    <xf numFmtId="0" fontId="0" fillId="40" borderId="54" xfId="0" applyFill="1" applyBorder="1" applyAlignment="1">
      <alignment/>
    </xf>
    <xf numFmtId="0" fontId="0" fillId="40" borderId="0" xfId="0" applyFill="1" applyBorder="1" applyAlignment="1">
      <alignment/>
    </xf>
    <xf numFmtId="180" fontId="2" fillId="40" borderId="53" xfId="0" applyNumberFormat="1" applyFont="1" applyFill="1" applyBorder="1" applyAlignment="1">
      <alignment vertical="top"/>
    </xf>
    <xf numFmtId="180" fontId="2" fillId="40" borderId="49" xfId="0" applyNumberFormat="1" applyFont="1" applyFill="1" applyBorder="1" applyAlignment="1">
      <alignment vertical="top"/>
    </xf>
    <xf numFmtId="3" fontId="2" fillId="40" borderId="53" xfId="0" applyNumberFormat="1" applyFont="1" applyFill="1" applyBorder="1" applyAlignment="1">
      <alignment vertical="top"/>
    </xf>
    <xf numFmtId="3" fontId="2" fillId="40" borderId="49" xfId="0" applyNumberFormat="1" applyFont="1" applyFill="1" applyBorder="1" applyAlignment="1">
      <alignment vertical="top"/>
    </xf>
    <xf numFmtId="0" fontId="3" fillId="0" borderId="29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11" xfId="61" applyFont="1" applyBorder="1">
      <alignment/>
      <protection/>
    </xf>
    <xf numFmtId="172" fontId="0" fillId="0" borderId="0" xfId="0" applyNumberFormat="1" applyAlignment="1">
      <alignment/>
    </xf>
    <xf numFmtId="44" fontId="15" fillId="0" borderId="0" xfId="61" applyNumberFormat="1" applyFont="1">
      <alignment/>
      <protection/>
    </xf>
    <xf numFmtId="0" fontId="80" fillId="36" borderId="22" xfId="0" applyFont="1" applyFill="1" applyBorder="1" applyAlignment="1">
      <alignment horizontal="center" wrapText="1"/>
    </xf>
    <xf numFmtId="0" fontId="2" fillId="0" borderId="0" xfId="61" applyFont="1" applyFill="1" applyAlignment="1">
      <alignment horizontal="left"/>
      <protection/>
    </xf>
    <xf numFmtId="44" fontId="2" fillId="0" borderId="0" xfId="46" applyFont="1" applyFill="1" applyAlignment="1">
      <alignment horizontal="left"/>
    </xf>
    <xf numFmtId="37" fontId="0" fillId="0" borderId="12" xfId="46" applyNumberFormat="1" applyFont="1" applyBorder="1" applyAlignment="1">
      <alignment/>
    </xf>
    <xf numFmtId="0" fontId="70" fillId="0" borderId="0" xfId="61" applyFont="1" applyAlignment="1">
      <alignment vertical="top" wrapText="1"/>
      <protection/>
    </xf>
    <xf numFmtId="0" fontId="70" fillId="0" borderId="0" xfId="61" applyFont="1" applyAlignment="1">
      <alignment/>
      <protection/>
    </xf>
    <xf numFmtId="0" fontId="2" fillId="0" borderId="0" xfId="61" applyFont="1" applyAlignment="1">
      <alignment vertical="top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Style 23" xfId="70"/>
    <cellStyle name="Style 23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38100</xdr:colOff>
      <xdr:row>40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0" cy="776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85725</xdr:rowOff>
    </xdr:from>
    <xdr:to>
      <xdr:col>9</xdr:col>
      <xdr:colOff>104775</xdr:colOff>
      <xdr:row>56</xdr:row>
      <xdr:rowOff>114300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43725"/>
          <a:ext cx="559117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" width="5.8515625" style="364" bestFit="1" customWidth="1"/>
    <col min="2" max="2" width="59.140625" style="364" customWidth="1"/>
    <col min="3" max="3" width="37.57421875" style="364" customWidth="1"/>
    <col min="4" max="4" width="10.421875" style="364" customWidth="1"/>
    <col min="5" max="5" width="10.140625" style="364" customWidth="1"/>
    <col min="6" max="6" width="8.140625" style="365" hidden="1" customWidth="1"/>
    <col min="7" max="9" width="0.85546875" style="366" customWidth="1"/>
    <col min="10" max="10" width="13.28125" style="366" bestFit="1" customWidth="1"/>
    <col min="11" max="11" width="12.7109375" style="366" bestFit="1" customWidth="1"/>
    <col min="12" max="12" width="13.28125" style="366" bestFit="1" customWidth="1"/>
    <col min="13" max="16384" width="9.140625" style="151" customWidth="1"/>
  </cols>
  <sheetData>
    <row r="1" ht="23.25">
      <c r="A1" s="363" t="s">
        <v>142</v>
      </c>
    </row>
    <row r="2" spans="1:12" ht="15.75">
      <c r="A2" s="367" t="s">
        <v>143</v>
      </c>
      <c r="F2" s="368"/>
      <c r="G2" s="369">
        <v>1</v>
      </c>
      <c r="H2" s="369">
        <v>2</v>
      </c>
      <c r="I2" s="369">
        <v>3</v>
      </c>
      <c r="J2" s="369">
        <v>4</v>
      </c>
      <c r="K2" s="369">
        <v>5</v>
      </c>
      <c r="L2" s="369">
        <v>6</v>
      </c>
    </row>
    <row r="3" spans="3:12" ht="15">
      <c r="C3" s="364" t="s">
        <v>194</v>
      </c>
      <c r="F3" s="368"/>
      <c r="G3" s="151"/>
      <c r="H3" s="151"/>
      <c r="I3" s="151"/>
      <c r="J3" s="151"/>
      <c r="K3" s="151"/>
      <c r="L3" s="151"/>
    </row>
    <row r="4" spans="1:12" ht="15.75">
      <c r="A4" s="367" t="s">
        <v>144</v>
      </c>
      <c r="B4" s="370" t="s">
        <v>61</v>
      </c>
      <c r="F4" s="368"/>
      <c r="G4" s="151"/>
      <c r="H4" s="151"/>
      <c r="I4" s="151"/>
      <c r="J4" s="151"/>
      <c r="K4" s="151"/>
      <c r="L4" s="151"/>
    </row>
    <row r="5" spans="6:12" ht="15">
      <c r="F5" s="368"/>
      <c r="G5" s="151"/>
      <c r="H5" s="151"/>
      <c r="I5" s="151"/>
      <c r="J5" s="151"/>
      <c r="K5" s="151"/>
      <c r="L5" s="151"/>
    </row>
    <row r="6" ht="15.75">
      <c r="A6" s="371" t="s">
        <v>145</v>
      </c>
    </row>
    <row r="7" spans="1:12" ht="25.5">
      <c r="A7" s="372" t="s">
        <v>146</v>
      </c>
      <c r="B7" s="372" t="s">
        <v>147</v>
      </c>
      <c r="C7" s="372" t="s">
        <v>148</v>
      </c>
      <c r="D7" s="373" t="s">
        <v>149</v>
      </c>
      <c r="E7" s="373" t="s">
        <v>150</v>
      </c>
      <c r="G7" s="372">
        <v>2006</v>
      </c>
      <c r="H7" s="372">
        <v>2007</v>
      </c>
      <c r="I7" s="372">
        <v>2008</v>
      </c>
      <c r="J7" s="372">
        <v>2009</v>
      </c>
      <c r="K7" s="372">
        <v>2010</v>
      </c>
      <c r="L7" s="372">
        <v>2011</v>
      </c>
    </row>
    <row r="8" spans="1:12" ht="15">
      <c r="A8" s="374"/>
      <c r="B8" s="374"/>
      <c r="C8" s="374"/>
      <c r="D8" s="374"/>
      <c r="E8" s="374"/>
      <c r="G8" s="364"/>
      <c r="H8" s="364"/>
      <c r="I8" s="364"/>
      <c r="J8" s="364"/>
      <c r="K8" s="364"/>
      <c r="L8" s="364"/>
    </row>
    <row r="9" spans="1:12" ht="15">
      <c r="A9" s="375">
        <v>1</v>
      </c>
      <c r="B9" s="376" t="s">
        <v>151</v>
      </c>
      <c r="C9" s="376" t="s">
        <v>152</v>
      </c>
      <c r="D9" s="376">
        <v>2006</v>
      </c>
      <c r="E9" s="377" t="s">
        <v>153</v>
      </c>
      <c r="F9" s="368"/>
      <c r="G9" s="378">
        <v>0.03425020067388061</v>
      </c>
      <c r="H9" s="379">
        <v>0.03425020067388061</v>
      </c>
      <c r="I9" s="379">
        <v>0.03425020067388061</v>
      </c>
      <c r="J9" s="380">
        <v>0.03425020067388061</v>
      </c>
      <c r="K9" s="380">
        <v>0.03425020067388061</v>
      </c>
      <c r="L9" s="380">
        <v>0.03425020067388061</v>
      </c>
    </row>
    <row r="10" spans="1:12" ht="15">
      <c r="A10" s="381">
        <v>2</v>
      </c>
      <c r="B10" s="382" t="s">
        <v>154</v>
      </c>
      <c r="C10" s="382" t="s">
        <v>152</v>
      </c>
      <c r="D10" s="382">
        <v>2006</v>
      </c>
      <c r="E10" s="383" t="s">
        <v>153</v>
      </c>
      <c r="F10" s="368" t="b">
        <v>0</v>
      </c>
      <c r="G10" s="384">
        <v>0.34569629730884743</v>
      </c>
      <c r="H10" s="385">
        <v>0.34569629730884743</v>
      </c>
      <c r="I10" s="385">
        <v>0.34569629730884743</v>
      </c>
      <c r="J10" s="385">
        <v>0.34569629730884743</v>
      </c>
      <c r="K10" s="385">
        <v>0.34569629730884743</v>
      </c>
      <c r="L10" s="385">
        <v>0.34569629730884743</v>
      </c>
    </row>
    <row r="11" spans="1:12" ht="15">
      <c r="A11" s="386">
        <v>3</v>
      </c>
      <c r="B11" s="387" t="s">
        <v>155</v>
      </c>
      <c r="C11" s="387" t="s">
        <v>152</v>
      </c>
      <c r="D11" s="387">
        <v>2006</v>
      </c>
      <c r="E11" s="388" t="s">
        <v>153</v>
      </c>
      <c r="F11" s="368" t="b">
        <v>0</v>
      </c>
      <c r="G11" s="389">
        <v>0.11415205213602886</v>
      </c>
      <c r="H11" s="360">
        <v>0.11415205213602886</v>
      </c>
      <c r="I11" s="360">
        <v>0.11415205213602886</v>
      </c>
      <c r="J11" s="390">
        <v>0.11415205213602886</v>
      </c>
      <c r="K11" s="360">
        <v>0.11415205213602886</v>
      </c>
      <c r="L11" s="360">
        <v>0.11415205213602886</v>
      </c>
    </row>
    <row r="12" spans="1:12" ht="15">
      <c r="A12" s="381">
        <v>4</v>
      </c>
      <c r="B12" s="382" t="s">
        <v>10</v>
      </c>
      <c r="C12" s="382" t="s">
        <v>156</v>
      </c>
      <c r="D12" s="382">
        <v>2006</v>
      </c>
      <c r="E12" s="383" t="s">
        <v>153</v>
      </c>
      <c r="F12" s="368" t="b">
        <v>0</v>
      </c>
      <c r="G12" s="384">
        <v>7.633259330800558</v>
      </c>
      <c r="H12" s="385">
        <v>0</v>
      </c>
      <c r="I12" s="385">
        <v>0</v>
      </c>
      <c r="J12" s="385">
        <v>0</v>
      </c>
      <c r="K12" s="385">
        <v>0</v>
      </c>
      <c r="L12" s="385">
        <v>0</v>
      </c>
    </row>
    <row r="13" spans="1:12" ht="15">
      <c r="A13" s="391">
        <v>5</v>
      </c>
      <c r="B13" s="392" t="s">
        <v>74</v>
      </c>
      <c r="C13" s="392" t="s">
        <v>156</v>
      </c>
      <c r="D13" s="392">
        <v>2006</v>
      </c>
      <c r="E13" s="393" t="s">
        <v>153</v>
      </c>
      <c r="F13" s="368" t="b">
        <v>0</v>
      </c>
      <c r="G13" s="394">
        <v>0.3736158557997261</v>
      </c>
      <c r="H13" s="395">
        <v>0</v>
      </c>
      <c r="I13" s="395">
        <v>0</v>
      </c>
      <c r="J13" s="395">
        <v>0</v>
      </c>
      <c r="K13" s="395">
        <v>0</v>
      </c>
      <c r="L13" s="395">
        <v>0</v>
      </c>
    </row>
    <row r="14" spans="1:12" ht="15">
      <c r="A14" s="396">
        <v>6</v>
      </c>
      <c r="B14" s="397" t="s">
        <v>157</v>
      </c>
      <c r="C14" s="397" t="s">
        <v>152</v>
      </c>
      <c r="D14" s="397">
        <v>2007</v>
      </c>
      <c r="E14" s="398" t="s">
        <v>153</v>
      </c>
      <c r="F14" s="368" t="b">
        <v>0</v>
      </c>
      <c r="G14" s="399">
        <v>0</v>
      </c>
      <c r="H14" s="400">
        <v>0.06101178762036136</v>
      </c>
      <c r="I14" s="400">
        <v>0.06101178762036136</v>
      </c>
      <c r="J14" s="400">
        <v>0.06101178762036136</v>
      </c>
      <c r="K14" s="400">
        <v>0.06101178762036136</v>
      </c>
      <c r="L14" s="400">
        <v>0.054476772697538055</v>
      </c>
    </row>
    <row r="15" spans="1:12" ht="15">
      <c r="A15" s="386">
        <v>7</v>
      </c>
      <c r="B15" s="387" t="s">
        <v>154</v>
      </c>
      <c r="C15" s="387" t="s">
        <v>152</v>
      </c>
      <c r="D15" s="387">
        <v>2007</v>
      </c>
      <c r="E15" s="388" t="s">
        <v>153</v>
      </c>
      <c r="F15" s="368" t="b">
        <v>0</v>
      </c>
      <c r="G15" s="389">
        <v>0</v>
      </c>
      <c r="H15" s="360">
        <v>0.3958820901838011</v>
      </c>
      <c r="I15" s="360">
        <v>0.3958820901838011</v>
      </c>
      <c r="J15" s="360">
        <v>0.3958820901838011</v>
      </c>
      <c r="K15" s="360">
        <v>0.3958820901838011</v>
      </c>
      <c r="L15" s="360">
        <v>0.3958820901838011</v>
      </c>
    </row>
    <row r="16" spans="1:12" ht="15">
      <c r="A16" s="381">
        <v>8</v>
      </c>
      <c r="B16" s="382" t="s">
        <v>155</v>
      </c>
      <c r="C16" s="382" t="s">
        <v>152</v>
      </c>
      <c r="D16" s="382">
        <v>2007</v>
      </c>
      <c r="E16" s="383" t="s">
        <v>153</v>
      </c>
      <c r="F16" s="368" t="b">
        <v>0</v>
      </c>
      <c r="G16" s="384">
        <v>0</v>
      </c>
      <c r="H16" s="385">
        <v>0.13772450044662302</v>
      </c>
      <c r="I16" s="385">
        <v>0.12480162128662724</v>
      </c>
      <c r="J16" s="385">
        <v>0.12480162128662724</v>
      </c>
      <c r="K16" s="385">
        <v>0.12480162128662724</v>
      </c>
      <c r="L16" s="385">
        <v>0.12480162128662724</v>
      </c>
    </row>
    <row r="17" spans="1:12" ht="15">
      <c r="A17" s="386">
        <v>9</v>
      </c>
      <c r="B17" s="401" t="s">
        <v>158</v>
      </c>
      <c r="C17" s="387" t="s">
        <v>159</v>
      </c>
      <c r="D17" s="387">
        <v>2007</v>
      </c>
      <c r="E17" s="388" t="s">
        <v>153</v>
      </c>
      <c r="F17" s="368" t="b">
        <v>0</v>
      </c>
      <c r="G17" s="389">
        <v>0</v>
      </c>
      <c r="H17" s="360">
        <v>0</v>
      </c>
      <c r="I17" s="360">
        <v>0</v>
      </c>
      <c r="J17" s="360">
        <v>0</v>
      </c>
      <c r="K17" s="360">
        <v>0</v>
      </c>
      <c r="L17" s="360">
        <v>0</v>
      </c>
    </row>
    <row r="18" spans="1:12" ht="15">
      <c r="A18" s="381">
        <v>10</v>
      </c>
      <c r="B18" s="382" t="s">
        <v>160</v>
      </c>
      <c r="C18" s="382" t="s">
        <v>152</v>
      </c>
      <c r="D18" s="382">
        <v>2007</v>
      </c>
      <c r="E18" s="383" t="s">
        <v>153</v>
      </c>
      <c r="F18" s="368" t="b">
        <v>0</v>
      </c>
      <c r="G18" s="384">
        <v>0</v>
      </c>
      <c r="H18" s="385">
        <v>1.8348210464495185</v>
      </c>
      <c r="I18" s="385">
        <v>0.5471904882414468</v>
      </c>
      <c r="J18" s="385">
        <v>0.2634603935086154</v>
      </c>
      <c r="K18" s="385">
        <v>0.2634603935086154</v>
      </c>
      <c r="L18" s="385">
        <v>0.2634603935086154</v>
      </c>
    </row>
    <row r="19" spans="1:12" ht="15">
      <c r="A19" s="386">
        <v>11</v>
      </c>
      <c r="B19" s="387" t="s">
        <v>161</v>
      </c>
      <c r="C19" s="387" t="s">
        <v>152</v>
      </c>
      <c r="D19" s="387">
        <v>2007</v>
      </c>
      <c r="E19" s="388" t="s">
        <v>153</v>
      </c>
      <c r="F19" s="368" t="b">
        <v>0</v>
      </c>
      <c r="G19" s="389">
        <v>0</v>
      </c>
      <c r="H19" s="360">
        <v>0</v>
      </c>
      <c r="I19" s="360">
        <v>0</v>
      </c>
      <c r="J19" s="360">
        <v>0</v>
      </c>
      <c r="K19" s="360">
        <v>0</v>
      </c>
      <c r="L19" s="360">
        <v>0</v>
      </c>
    </row>
    <row r="20" spans="1:12" ht="15">
      <c r="A20" s="381">
        <v>12</v>
      </c>
      <c r="B20" s="382" t="s">
        <v>162</v>
      </c>
      <c r="C20" s="382" t="s">
        <v>163</v>
      </c>
      <c r="D20" s="382">
        <v>2007</v>
      </c>
      <c r="E20" s="383" t="s">
        <v>153</v>
      </c>
      <c r="F20" s="368" t="b">
        <v>0</v>
      </c>
      <c r="G20" s="384">
        <v>0</v>
      </c>
      <c r="H20" s="385">
        <v>0.0047760400000000005</v>
      </c>
      <c r="I20" s="385">
        <v>0.0047760400000000005</v>
      </c>
      <c r="J20" s="385">
        <v>0.0047760400000000005</v>
      </c>
      <c r="K20" s="385">
        <v>0.0047760400000000005</v>
      </c>
      <c r="L20" s="385">
        <v>0.0047760400000000005</v>
      </c>
    </row>
    <row r="21" spans="1:12" ht="15">
      <c r="A21" s="386">
        <v>13</v>
      </c>
      <c r="B21" s="387" t="s">
        <v>164</v>
      </c>
      <c r="C21" s="387" t="s">
        <v>163</v>
      </c>
      <c r="D21" s="387">
        <v>2007</v>
      </c>
      <c r="E21" s="388" t="s">
        <v>153</v>
      </c>
      <c r="F21" s="368" t="b">
        <v>0</v>
      </c>
      <c r="G21" s="389">
        <v>0</v>
      </c>
      <c r="H21" s="360">
        <v>0.038031465968820455</v>
      </c>
      <c r="I21" s="360">
        <v>0.038031465968820455</v>
      </c>
      <c r="J21" s="360">
        <v>0.038031465968820455</v>
      </c>
      <c r="K21" s="360">
        <v>0.038031465968820455</v>
      </c>
      <c r="L21" s="360">
        <v>0.038031465968820455</v>
      </c>
    </row>
    <row r="22" spans="1:12" ht="15">
      <c r="A22" s="381">
        <v>14</v>
      </c>
      <c r="B22" s="382" t="s">
        <v>165</v>
      </c>
      <c r="C22" s="382" t="s">
        <v>163</v>
      </c>
      <c r="D22" s="382">
        <v>2007</v>
      </c>
      <c r="E22" s="383" t="s">
        <v>153</v>
      </c>
      <c r="F22" s="368" t="b">
        <v>0</v>
      </c>
      <c r="G22" s="384">
        <v>0</v>
      </c>
      <c r="H22" s="385">
        <v>0.0028066666666666665</v>
      </c>
      <c r="I22" s="385">
        <v>0.0028066666666666665</v>
      </c>
      <c r="J22" s="385">
        <v>0.0028066666666666665</v>
      </c>
      <c r="K22" s="385">
        <v>0.0028066666666666665</v>
      </c>
      <c r="L22" s="385">
        <v>0.0028066666666666665</v>
      </c>
    </row>
    <row r="23" spans="1:12" ht="15">
      <c r="A23" s="386">
        <v>15</v>
      </c>
      <c r="B23" s="387" t="s">
        <v>166</v>
      </c>
      <c r="C23" s="387" t="s">
        <v>167</v>
      </c>
      <c r="D23" s="387">
        <v>2007</v>
      </c>
      <c r="E23" s="388" t="s">
        <v>153</v>
      </c>
      <c r="F23" s="368" t="b">
        <v>0</v>
      </c>
      <c r="G23" s="389">
        <v>0</v>
      </c>
      <c r="H23" s="360">
        <v>1.252403282532239</v>
      </c>
      <c r="I23" s="360">
        <v>1.252403282532239</v>
      </c>
      <c r="J23" s="360">
        <v>1.252403282532239</v>
      </c>
      <c r="K23" s="360">
        <v>1.252403282532239</v>
      </c>
      <c r="L23" s="360">
        <v>1.252403282532239</v>
      </c>
    </row>
    <row r="24" spans="1:12" ht="15">
      <c r="A24" s="381">
        <v>16</v>
      </c>
      <c r="B24" s="382" t="s">
        <v>168</v>
      </c>
      <c r="C24" s="382" t="s">
        <v>167</v>
      </c>
      <c r="D24" s="382">
        <v>2007</v>
      </c>
      <c r="E24" s="383" t="s">
        <v>153</v>
      </c>
      <c r="F24" s="368" t="b">
        <v>0</v>
      </c>
      <c r="G24" s="384">
        <v>0</v>
      </c>
      <c r="H24" s="385">
        <v>0</v>
      </c>
      <c r="I24" s="385">
        <v>0</v>
      </c>
      <c r="J24" s="385">
        <v>0</v>
      </c>
      <c r="K24" s="385">
        <v>0</v>
      </c>
      <c r="L24" s="385">
        <v>0</v>
      </c>
    </row>
    <row r="25" spans="1:12" ht="15">
      <c r="A25" s="386">
        <v>17</v>
      </c>
      <c r="B25" s="387" t="s">
        <v>10</v>
      </c>
      <c r="C25" s="387" t="s">
        <v>156</v>
      </c>
      <c r="D25" s="387">
        <v>2007</v>
      </c>
      <c r="E25" s="388" t="s">
        <v>153</v>
      </c>
      <c r="F25" s="368" t="b">
        <v>0</v>
      </c>
      <c r="G25" s="389">
        <v>0</v>
      </c>
      <c r="H25" s="360">
        <v>8.633523626244038</v>
      </c>
      <c r="I25" s="360">
        <v>0</v>
      </c>
      <c r="J25" s="360">
        <v>0</v>
      </c>
      <c r="K25" s="360">
        <v>0</v>
      </c>
      <c r="L25" s="360">
        <v>0</v>
      </c>
    </row>
    <row r="26" spans="1:12" ht="15">
      <c r="A26" s="381">
        <v>18</v>
      </c>
      <c r="B26" s="382" t="s">
        <v>74</v>
      </c>
      <c r="C26" s="382" t="s">
        <v>156</v>
      </c>
      <c r="D26" s="382">
        <v>2007</v>
      </c>
      <c r="E26" s="383" t="s">
        <v>153</v>
      </c>
      <c r="F26" s="368" t="b">
        <v>0</v>
      </c>
      <c r="G26" s="384">
        <v>0</v>
      </c>
      <c r="H26" s="385">
        <v>0.7182134039163149</v>
      </c>
      <c r="I26" s="385">
        <v>0</v>
      </c>
      <c r="J26" s="385">
        <v>0</v>
      </c>
      <c r="K26" s="385">
        <v>0</v>
      </c>
      <c r="L26" s="385">
        <v>0</v>
      </c>
    </row>
    <row r="27" spans="1:12" ht="15">
      <c r="A27" s="391">
        <v>19</v>
      </c>
      <c r="B27" s="392" t="s">
        <v>169</v>
      </c>
      <c r="C27" s="392" t="s">
        <v>170</v>
      </c>
      <c r="D27" s="392">
        <v>2007</v>
      </c>
      <c r="E27" s="393" t="s">
        <v>153</v>
      </c>
      <c r="F27" s="368" t="b">
        <v>0</v>
      </c>
      <c r="G27" s="394">
        <v>0</v>
      </c>
      <c r="H27" s="395">
        <v>0</v>
      </c>
      <c r="I27" s="395">
        <v>0</v>
      </c>
      <c r="J27" s="395">
        <v>0</v>
      </c>
      <c r="K27" s="395">
        <v>0</v>
      </c>
      <c r="L27" s="395">
        <v>0</v>
      </c>
    </row>
    <row r="28" spans="1:12" ht="15">
      <c r="A28" s="396">
        <v>20</v>
      </c>
      <c r="B28" s="397" t="s">
        <v>157</v>
      </c>
      <c r="C28" s="397" t="s">
        <v>152</v>
      </c>
      <c r="D28" s="397">
        <v>2008</v>
      </c>
      <c r="E28" s="398" t="s">
        <v>153</v>
      </c>
      <c r="F28" s="368" t="b">
        <v>0</v>
      </c>
      <c r="G28" s="399">
        <v>0</v>
      </c>
      <c r="H28" s="400">
        <v>0</v>
      </c>
      <c r="I28" s="400">
        <v>0.13019276426447998</v>
      </c>
      <c r="J28" s="400">
        <v>0.13019276426447998</v>
      </c>
      <c r="K28" s="400">
        <v>0.13019276426447998</v>
      </c>
      <c r="L28" s="400">
        <v>0.13019276426447998</v>
      </c>
    </row>
    <row r="29" spans="1:12" ht="15">
      <c r="A29" s="386">
        <v>21</v>
      </c>
      <c r="B29" s="387" t="s">
        <v>5</v>
      </c>
      <c r="C29" s="387" t="s">
        <v>152</v>
      </c>
      <c r="D29" s="387">
        <v>2008</v>
      </c>
      <c r="E29" s="388" t="s">
        <v>153</v>
      </c>
      <c r="F29" s="368" t="b">
        <v>0</v>
      </c>
      <c r="G29" s="389">
        <v>0</v>
      </c>
      <c r="H29" s="360">
        <v>0</v>
      </c>
      <c r="I29" s="360">
        <v>0.40824308950030613</v>
      </c>
      <c r="J29" s="360">
        <v>0.40824308950030613</v>
      </c>
      <c r="K29" s="360">
        <v>0.40824308950030613</v>
      </c>
      <c r="L29" s="360">
        <v>0.40824308950030613</v>
      </c>
    </row>
    <row r="30" spans="1:12" ht="15">
      <c r="A30" s="381">
        <v>22</v>
      </c>
      <c r="B30" s="382" t="s">
        <v>6</v>
      </c>
      <c r="C30" s="382" t="s">
        <v>152</v>
      </c>
      <c r="D30" s="382">
        <v>2008</v>
      </c>
      <c r="E30" s="383" t="s">
        <v>153</v>
      </c>
      <c r="F30" s="368" t="b">
        <v>0</v>
      </c>
      <c r="G30" s="384">
        <v>0</v>
      </c>
      <c r="H30" s="385">
        <v>0</v>
      </c>
      <c r="I30" s="385">
        <v>0.1784087213553503</v>
      </c>
      <c r="J30" s="385">
        <v>0.17048146287421675</v>
      </c>
      <c r="K30" s="385">
        <v>0.17048146287421675</v>
      </c>
      <c r="L30" s="385">
        <v>0.17048146287421675</v>
      </c>
    </row>
    <row r="31" spans="1:12" ht="15">
      <c r="A31" s="386">
        <v>23</v>
      </c>
      <c r="B31" s="401" t="s">
        <v>158</v>
      </c>
      <c r="C31" s="387" t="s">
        <v>159</v>
      </c>
      <c r="D31" s="387">
        <v>2008</v>
      </c>
      <c r="E31" s="388" t="s">
        <v>153</v>
      </c>
      <c r="F31" s="368" t="b">
        <v>0</v>
      </c>
      <c r="G31" s="389">
        <v>0</v>
      </c>
      <c r="H31" s="360">
        <v>0</v>
      </c>
      <c r="I31" s="360">
        <v>0</v>
      </c>
      <c r="J31" s="360">
        <v>0</v>
      </c>
      <c r="K31" s="360">
        <v>0</v>
      </c>
      <c r="L31" s="360">
        <v>0</v>
      </c>
    </row>
    <row r="32" spans="1:12" ht="15">
      <c r="A32" s="381">
        <v>24</v>
      </c>
      <c r="B32" s="382" t="s">
        <v>171</v>
      </c>
      <c r="C32" s="382" t="s">
        <v>152</v>
      </c>
      <c r="D32" s="382">
        <v>2008</v>
      </c>
      <c r="E32" s="383" t="s">
        <v>153</v>
      </c>
      <c r="F32" s="368" t="b">
        <v>0</v>
      </c>
      <c r="G32" s="384">
        <v>0</v>
      </c>
      <c r="H32" s="385">
        <v>0</v>
      </c>
      <c r="I32" s="385">
        <v>0.7212541886069892</v>
      </c>
      <c r="J32" s="385">
        <v>0.4136063733101612</v>
      </c>
      <c r="K32" s="385">
        <v>0.4136063733101612</v>
      </c>
      <c r="L32" s="385">
        <v>0.4136063733101612</v>
      </c>
    </row>
    <row r="33" spans="1:12" ht="15">
      <c r="A33" s="386">
        <v>25</v>
      </c>
      <c r="B33" s="387" t="s">
        <v>166</v>
      </c>
      <c r="C33" s="387" t="s">
        <v>159</v>
      </c>
      <c r="D33" s="387">
        <v>2008</v>
      </c>
      <c r="E33" s="388" t="s">
        <v>153</v>
      </c>
      <c r="F33" s="368" t="b">
        <v>0</v>
      </c>
      <c r="G33" s="389">
        <v>0</v>
      </c>
      <c r="H33" s="360">
        <v>0</v>
      </c>
      <c r="I33" s="360">
        <v>1.9984690747896476</v>
      </c>
      <c r="J33" s="360">
        <v>1.9984880997322216</v>
      </c>
      <c r="K33" s="360">
        <v>1.9984880997322216</v>
      </c>
      <c r="L33" s="360">
        <v>1.9984880997322216</v>
      </c>
    </row>
    <row r="34" spans="1:12" ht="15">
      <c r="A34" s="381">
        <v>26</v>
      </c>
      <c r="B34" s="382" t="s">
        <v>168</v>
      </c>
      <c r="C34" s="382" t="s">
        <v>172</v>
      </c>
      <c r="D34" s="382">
        <v>2008</v>
      </c>
      <c r="E34" s="383" t="s">
        <v>153</v>
      </c>
      <c r="F34" s="368" t="b">
        <v>0</v>
      </c>
      <c r="G34" s="384">
        <v>0</v>
      </c>
      <c r="H34" s="385">
        <v>0</v>
      </c>
      <c r="I34" s="385">
        <v>0</v>
      </c>
      <c r="J34" s="385">
        <v>0</v>
      </c>
      <c r="K34" s="385">
        <v>0</v>
      </c>
      <c r="L34" s="385">
        <v>0</v>
      </c>
    </row>
    <row r="35" spans="1:12" ht="15">
      <c r="A35" s="386">
        <v>27</v>
      </c>
      <c r="B35" s="387" t="s">
        <v>9</v>
      </c>
      <c r="C35" s="387" t="s">
        <v>167</v>
      </c>
      <c r="D35" s="387">
        <v>2008</v>
      </c>
      <c r="E35" s="388" t="s">
        <v>153</v>
      </c>
      <c r="F35" s="368" t="b">
        <v>0</v>
      </c>
      <c r="G35" s="389">
        <v>0</v>
      </c>
      <c r="H35" s="360">
        <v>0</v>
      </c>
      <c r="I35" s="360">
        <v>0.009199539506520587</v>
      </c>
      <c r="J35" s="360">
        <v>0.009199539506520587</v>
      </c>
      <c r="K35" s="360">
        <v>0.009199539506520587</v>
      </c>
      <c r="L35" s="360">
        <v>0.009199539506520587</v>
      </c>
    </row>
    <row r="36" spans="1:12" ht="15">
      <c r="A36" s="381">
        <v>28</v>
      </c>
      <c r="B36" s="382" t="s">
        <v>60</v>
      </c>
      <c r="C36" s="382" t="s">
        <v>167</v>
      </c>
      <c r="D36" s="382">
        <v>2008</v>
      </c>
      <c r="E36" s="383" t="s">
        <v>153</v>
      </c>
      <c r="F36" s="368" t="b">
        <v>0</v>
      </c>
      <c r="G36" s="384">
        <v>0</v>
      </c>
      <c r="H36" s="385">
        <v>0</v>
      </c>
      <c r="I36" s="385">
        <v>0.0029620499999999995</v>
      </c>
      <c r="J36" s="385">
        <v>0.0029620499999999995</v>
      </c>
      <c r="K36" s="385">
        <v>0.00126945</v>
      </c>
      <c r="L36" s="385">
        <v>0.00126945</v>
      </c>
    </row>
    <row r="37" spans="1:12" ht="15">
      <c r="A37" s="386">
        <v>29</v>
      </c>
      <c r="B37" s="387" t="s">
        <v>10</v>
      </c>
      <c r="C37" s="387" t="s">
        <v>156</v>
      </c>
      <c r="D37" s="387">
        <v>2008</v>
      </c>
      <c r="E37" s="388" t="s">
        <v>153</v>
      </c>
      <c r="F37" s="368" t="b">
        <v>0</v>
      </c>
      <c r="G37" s="389">
        <v>0</v>
      </c>
      <c r="H37" s="360">
        <v>0</v>
      </c>
      <c r="I37" s="360">
        <v>11.893110559091541</v>
      </c>
      <c r="J37" s="360">
        <v>0</v>
      </c>
      <c r="K37" s="360">
        <v>0</v>
      </c>
      <c r="L37" s="360">
        <v>0</v>
      </c>
    </row>
    <row r="38" spans="1:12" ht="15">
      <c r="A38" s="381">
        <v>30</v>
      </c>
      <c r="B38" s="382" t="s">
        <v>12</v>
      </c>
      <c r="C38" s="382" t="s">
        <v>156</v>
      </c>
      <c r="D38" s="382">
        <v>2008</v>
      </c>
      <c r="E38" s="383" t="s">
        <v>153</v>
      </c>
      <c r="F38" s="368" t="b">
        <v>0</v>
      </c>
      <c r="G38" s="384">
        <v>0</v>
      </c>
      <c r="H38" s="385">
        <v>0</v>
      </c>
      <c r="I38" s="385">
        <v>2.2998848766301467</v>
      </c>
      <c r="J38" s="385">
        <v>0</v>
      </c>
      <c r="K38" s="385">
        <v>0</v>
      </c>
      <c r="L38" s="385">
        <v>0</v>
      </c>
    </row>
    <row r="39" spans="1:12" ht="15">
      <c r="A39" s="386">
        <v>31</v>
      </c>
      <c r="B39" s="387" t="s">
        <v>74</v>
      </c>
      <c r="C39" s="387" t="s">
        <v>156</v>
      </c>
      <c r="D39" s="387">
        <v>2008</v>
      </c>
      <c r="E39" s="388" t="s">
        <v>153</v>
      </c>
      <c r="F39" s="368" t="b">
        <v>0</v>
      </c>
      <c r="G39" s="389">
        <v>0</v>
      </c>
      <c r="H39" s="360">
        <v>0</v>
      </c>
      <c r="I39" s="360">
        <v>0.7903486734866658</v>
      </c>
      <c r="J39" s="360">
        <v>0</v>
      </c>
      <c r="K39" s="360">
        <v>0</v>
      </c>
      <c r="L39" s="360">
        <v>0</v>
      </c>
    </row>
    <row r="40" spans="1:12" ht="15">
      <c r="A40" s="381">
        <v>32</v>
      </c>
      <c r="B40" s="382" t="s">
        <v>169</v>
      </c>
      <c r="C40" s="382" t="s">
        <v>159</v>
      </c>
      <c r="D40" s="382">
        <v>2008</v>
      </c>
      <c r="E40" s="383" t="s">
        <v>153</v>
      </c>
      <c r="F40" s="368" t="b">
        <v>0</v>
      </c>
      <c r="G40" s="384">
        <v>0</v>
      </c>
      <c r="H40" s="385">
        <v>0</v>
      </c>
      <c r="I40" s="385">
        <v>0</v>
      </c>
      <c r="J40" s="385">
        <v>0</v>
      </c>
      <c r="K40" s="385">
        <v>0</v>
      </c>
      <c r="L40" s="385">
        <v>0</v>
      </c>
    </row>
    <row r="41" spans="1:12" ht="15">
      <c r="A41" s="386">
        <v>33</v>
      </c>
      <c r="B41" s="387" t="s">
        <v>173</v>
      </c>
      <c r="C41" s="387" t="s">
        <v>167</v>
      </c>
      <c r="D41" s="387">
        <v>2008</v>
      </c>
      <c r="E41" s="388" t="s">
        <v>153</v>
      </c>
      <c r="F41" s="368" t="b">
        <v>0</v>
      </c>
      <c r="G41" s="389">
        <v>0</v>
      </c>
      <c r="H41" s="360">
        <v>0</v>
      </c>
      <c r="I41" s="360">
        <v>0</v>
      </c>
      <c r="J41" s="360">
        <v>0</v>
      </c>
      <c r="K41" s="360">
        <v>0</v>
      </c>
      <c r="L41" s="360">
        <v>0</v>
      </c>
    </row>
    <row r="42" spans="1:12" ht="15">
      <c r="A42" s="402">
        <v>34</v>
      </c>
      <c r="B42" s="403" t="s">
        <v>174</v>
      </c>
      <c r="C42" s="403" t="s">
        <v>156</v>
      </c>
      <c r="D42" s="403">
        <v>2008</v>
      </c>
      <c r="E42" s="404" t="s">
        <v>153</v>
      </c>
      <c r="F42" s="368" t="b">
        <v>0</v>
      </c>
      <c r="G42" s="405">
        <v>0</v>
      </c>
      <c r="H42" s="406">
        <v>0</v>
      </c>
      <c r="I42" s="406">
        <v>0</v>
      </c>
      <c r="J42" s="406">
        <v>0</v>
      </c>
      <c r="K42" s="406">
        <v>0</v>
      </c>
      <c r="L42" s="406">
        <v>0</v>
      </c>
    </row>
    <row r="43" spans="1:12" ht="15">
      <c r="A43" s="375">
        <v>35</v>
      </c>
      <c r="B43" s="376" t="s">
        <v>157</v>
      </c>
      <c r="C43" s="376" t="s">
        <v>152</v>
      </c>
      <c r="D43" s="376">
        <v>2009</v>
      </c>
      <c r="E43" s="377" t="s">
        <v>153</v>
      </c>
      <c r="F43" s="368" t="b">
        <v>0</v>
      </c>
      <c r="G43" s="378">
        <v>0</v>
      </c>
      <c r="H43" s="380">
        <v>0</v>
      </c>
      <c r="I43" s="380">
        <v>0</v>
      </c>
      <c r="J43" s="380">
        <v>0.18652661949723004</v>
      </c>
      <c r="K43" s="380">
        <v>0.18652661949723004</v>
      </c>
      <c r="L43" s="380">
        <v>0.18652661949723004</v>
      </c>
    </row>
    <row r="44" spans="1:12" ht="15">
      <c r="A44" s="381">
        <v>36</v>
      </c>
      <c r="B44" s="382" t="s">
        <v>5</v>
      </c>
      <c r="C44" s="382" t="s">
        <v>152</v>
      </c>
      <c r="D44" s="382">
        <v>2009</v>
      </c>
      <c r="E44" s="383" t="s">
        <v>153</v>
      </c>
      <c r="F44" s="368" t="b">
        <v>0</v>
      </c>
      <c r="G44" s="384">
        <v>0</v>
      </c>
      <c r="H44" s="385">
        <v>0</v>
      </c>
      <c r="I44" s="385">
        <v>0</v>
      </c>
      <c r="J44" s="385">
        <v>0.5123562287439115</v>
      </c>
      <c r="K44" s="385">
        <v>0.5123562287439115</v>
      </c>
      <c r="L44" s="385">
        <v>0.5123562287439115</v>
      </c>
    </row>
    <row r="45" spans="1:12" ht="15">
      <c r="A45" s="386">
        <v>37</v>
      </c>
      <c r="B45" s="387" t="s">
        <v>6</v>
      </c>
      <c r="C45" s="387" t="s">
        <v>152</v>
      </c>
      <c r="D45" s="387">
        <v>2009</v>
      </c>
      <c r="E45" s="388" t="s">
        <v>153</v>
      </c>
      <c r="F45" s="368" t="b">
        <v>0</v>
      </c>
      <c r="G45" s="389">
        <v>0</v>
      </c>
      <c r="H45" s="360">
        <v>0</v>
      </c>
      <c r="I45" s="360">
        <v>0</v>
      </c>
      <c r="J45" s="360">
        <v>0.1370400697874222</v>
      </c>
      <c r="K45" s="360">
        <v>0.13472296457790794</v>
      </c>
      <c r="L45" s="360">
        <v>0.13472296457790794</v>
      </c>
    </row>
    <row r="46" spans="1:12" ht="15">
      <c r="A46" s="381">
        <v>38</v>
      </c>
      <c r="B46" s="407" t="s">
        <v>158</v>
      </c>
      <c r="C46" s="382" t="s">
        <v>159</v>
      </c>
      <c r="D46" s="382">
        <v>2009</v>
      </c>
      <c r="E46" s="383" t="s">
        <v>153</v>
      </c>
      <c r="F46" s="368" t="b">
        <v>0</v>
      </c>
      <c r="G46" s="384">
        <v>0</v>
      </c>
      <c r="H46" s="385">
        <v>0</v>
      </c>
      <c r="I46" s="385">
        <v>0</v>
      </c>
      <c r="J46" s="385">
        <v>0</v>
      </c>
      <c r="K46" s="385">
        <v>0</v>
      </c>
      <c r="L46" s="385">
        <v>0</v>
      </c>
    </row>
    <row r="47" spans="1:12" ht="15">
      <c r="A47" s="386">
        <v>39</v>
      </c>
      <c r="B47" s="387" t="s">
        <v>166</v>
      </c>
      <c r="C47" s="387" t="s">
        <v>159</v>
      </c>
      <c r="D47" s="387">
        <v>2009</v>
      </c>
      <c r="E47" s="388" t="s">
        <v>153</v>
      </c>
      <c r="F47" s="368" t="b">
        <v>0</v>
      </c>
      <c r="G47" s="389">
        <v>0</v>
      </c>
      <c r="H47" s="360">
        <v>0</v>
      </c>
      <c r="I47" s="360">
        <v>0</v>
      </c>
      <c r="J47" s="360">
        <v>1.6023504784688996</v>
      </c>
      <c r="K47" s="360">
        <v>1.6023504784688996</v>
      </c>
      <c r="L47" s="360">
        <v>1.6023504784688996</v>
      </c>
    </row>
    <row r="48" spans="1:12" ht="15">
      <c r="A48" s="381">
        <v>40</v>
      </c>
      <c r="B48" s="382" t="s">
        <v>168</v>
      </c>
      <c r="C48" s="382" t="s">
        <v>175</v>
      </c>
      <c r="D48" s="382">
        <v>2009</v>
      </c>
      <c r="E48" s="383" t="s">
        <v>153</v>
      </c>
      <c r="F48" s="368" t="b">
        <v>0</v>
      </c>
      <c r="G48" s="384">
        <v>0</v>
      </c>
      <c r="H48" s="385">
        <v>0</v>
      </c>
      <c r="I48" s="385">
        <v>0</v>
      </c>
      <c r="J48" s="385">
        <v>0</v>
      </c>
      <c r="K48" s="385">
        <v>0</v>
      </c>
      <c r="L48" s="385">
        <v>0</v>
      </c>
    </row>
    <row r="49" spans="1:12" ht="15">
      <c r="A49" s="386">
        <v>41</v>
      </c>
      <c r="B49" s="387" t="s">
        <v>9</v>
      </c>
      <c r="C49" s="387" t="s">
        <v>167</v>
      </c>
      <c r="D49" s="387">
        <v>2009</v>
      </c>
      <c r="E49" s="388" t="s">
        <v>153</v>
      </c>
      <c r="F49" s="368" t="b">
        <v>0</v>
      </c>
      <c r="G49" s="389">
        <v>0</v>
      </c>
      <c r="H49" s="360">
        <v>0</v>
      </c>
      <c r="I49" s="360">
        <v>0</v>
      </c>
      <c r="J49" s="360">
        <v>0.10293833878348742</v>
      </c>
      <c r="K49" s="360">
        <v>0.10293833878348742</v>
      </c>
      <c r="L49" s="360">
        <v>0.10293833878348742</v>
      </c>
    </row>
    <row r="50" spans="1:12" ht="15">
      <c r="A50" s="381">
        <v>42</v>
      </c>
      <c r="B50" s="382" t="s">
        <v>60</v>
      </c>
      <c r="C50" s="382" t="s">
        <v>167</v>
      </c>
      <c r="D50" s="382">
        <v>2009</v>
      </c>
      <c r="E50" s="383" t="s">
        <v>153</v>
      </c>
      <c r="F50" s="368" t="b">
        <v>0</v>
      </c>
      <c r="G50" s="384">
        <v>0</v>
      </c>
      <c r="H50" s="385">
        <v>0</v>
      </c>
      <c r="I50" s="385">
        <v>0</v>
      </c>
      <c r="J50" s="385">
        <v>0.8357285245499434</v>
      </c>
      <c r="K50" s="385">
        <v>0.8357285245499434</v>
      </c>
      <c r="L50" s="385">
        <v>0.8357285245499434</v>
      </c>
    </row>
    <row r="51" spans="1:12" ht="15">
      <c r="A51" s="386">
        <v>43</v>
      </c>
      <c r="B51" s="387" t="s">
        <v>176</v>
      </c>
      <c r="C51" s="387" t="s">
        <v>177</v>
      </c>
      <c r="D51" s="387">
        <v>2009</v>
      </c>
      <c r="E51" s="388" t="s">
        <v>153</v>
      </c>
      <c r="F51" s="368" t="b">
        <v>0</v>
      </c>
      <c r="G51" s="389">
        <v>0</v>
      </c>
      <c r="H51" s="360">
        <v>0</v>
      </c>
      <c r="I51" s="360">
        <v>0</v>
      </c>
      <c r="J51" s="360">
        <v>0</v>
      </c>
      <c r="K51" s="360">
        <v>0</v>
      </c>
      <c r="L51" s="360">
        <v>0</v>
      </c>
    </row>
    <row r="52" spans="1:12" ht="15">
      <c r="A52" s="381">
        <v>44</v>
      </c>
      <c r="B52" s="382" t="s">
        <v>10</v>
      </c>
      <c r="C52" s="382" t="s">
        <v>156</v>
      </c>
      <c r="D52" s="382">
        <v>2009</v>
      </c>
      <c r="E52" s="383" t="s">
        <v>153</v>
      </c>
      <c r="F52" s="368" t="b">
        <v>0</v>
      </c>
      <c r="G52" s="384">
        <v>0</v>
      </c>
      <c r="H52" s="385">
        <v>0</v>
      </c>
      <c r="I52" s="385">
        <v>0</v>
      </c>
      <c r="J52" s="385">
        <v>4.647673289142387</v>
      </c>
      <c r="K52" s="385">
        <v>0</v>
      </c>
      <c r="L52" s="385">
        <v>0</v>
      </c>
    </row>
    <row r="53" spans="1:12" ht="15">
      <c r="A53" s="386">
        <v>45</v>
      </c>
      <c r="B53" s="387" t="s">
        <v>11</v>
      </c>
      <c r="C53" s="387" t="s">
        <v>156</v>
      </c>
      <c r="D53" s="387">
        <v>2009</v>
      </c>
      <c r="E53" s="388" t="s">
        <v>153</v>
      </c>
      <c r="F53" s="368" t="b">
        <v>0</v>
      </c>
      <c r="G53" s="389">
        <v>0</v>
      </c>
      <c r="H53" s="360">
        <v>0</v>
      </c>
      <c r="I53" s="360">
        <v>0</v>
      </c>
      <c r="J53" s="360">
        <v>3.155909394624502</v>
      </c>
      <c r="K53" s="360">
        <v>0</v>
      </c>
      <c r="L53" s="360">
        <v>0</v>
      </c>
    </row>
    <row r="54" spans="1:12" ht="15">
      <c r="A54" s="381">
        <v>46</v>
      </c>
      <c r="B54" s="382" t="s">
        <v>12</v>
      </c>
      <c r="C54" s="382" t="s">
        <v>156</v>
      </c>
      <c r="D54" s="382">
        <v>2009</v>
      </c>
      <c r="E54" s="383" t="s">
        <v>153</v>
      </c>
      <c r="F54" s="368" t="b">
        <v>0</v>
      </c>
      <c r="G54" s="384">
        <v>0</v>
      </c>
      <c r="H54" s="385">
        <v>0</v>
      </c>
      <c r="I54" s="385">
        <v>0</v>
      </c>
      <c r="J54" s="385">
        <v>4.508441992320717</v>
      </c>
      <c r="K54" s="385">
        <v>0</v>
      </c>
      <c r="L54" s="385">
        <v>0</v>
      </c>
    </row>
    <row r="55" spans="1:12" ht="15">
      <c r="A55" s="386">
        <v>47</v>
      </c>
      <c r="B55" s="387" t="s">
        <v>74</v>
      </c>
      <c r="C55" s="387" t="s">
        <v>156</v>
      </c>
      <c r="D55" s="387">
        <v>2009</v>
      </c>
      <c r="E55" s="388" t="s">
        <v>153</v>
      </c>
      <c r="F55" s="368" t="b">
        <v>0</v>
      </c>
      <c r="G55" s="389">
        <v>0</v>
      </c>
      <c r="H55" s="360">
        <v>0</v>
      </c>
      <c r="I55" s="360">
        <v>0</v>
      </c>
      <c r="J55" s="360">
        <v>0.7746564152687538</v>
      </c>
      <c r="K55" s="360">
        <v>0</v>
      </c>
      <c r="L55" s="360">
        <v>0</v>
      </c>
    </row>
    <row r="56" spans="1:12" ht="15">
      <c r="A56" s="381">
        <v>48</v>
      </c>
      <c r="B56" s="382" t="s">
        <v>178</v>
      </c>
      <c r="C56" s="382" t="s">
        <v>152</v>
      </c>
      <c r="D56" s="382">
        <v>2009</v>
      </c>
      <c r="E56" s="383" t="s">
        <v>153</v>
      </c>
      <c r="F56" s="368" t="b">
        <v>0</v>
      </c>
      <c r="G56" s="384">
        <v>0</v>
      </c>
      <c r="H56" s="385">
        <v>0</v>
      </c>
      <c r="I56" s="385">
        <v>0</v>
      </c>
      <c r="J56" s="385">
        <v>0</v>
      </c>
      <c r="K56" s="385">
        <v>0</v>
      </c>
      <c r="L56" s="385">
        <v>0</v>
      </c>
    </row>
    <row r="57" spans="1:12" ht="15">
      <c r="A57" s="408">
        <v>49</v>
      </c>
      <c r="B57" s="409" t="s">
        <v>179</v>
      </c>
      <c r="C57" s="409" t="s">
        <v>152</v>
      </c>
      <c r="D57" s="409">
        <v>2009</v>
      </c>
      <c r="E57" s="410" t="s">
        <v>153</v>
      </c>
      <c r="F57" s="368" t="b">
        <v>0</v>
      </c>
      <c r="G57" s="411">
        <v>0</v>
      </c>
      <c r="H57" s="412">
        <v>0</v>
      </c>
      <c r="I57" s="412">
        <v>0</v>
      </c>
      <c r="J57" s="412">
        <v>0</v>
      </c>
      <c r="K57" s="412">
        <v>0</v>
      </c>
      <c r="L57" s="412">
        <v>0</v>
      </c>
    </row>
    <row r="58" spans="1:12" ht="15">
      <c r="A58" s="402">
        <v>50</v>
      </c>
      <c r="B58" s="403" t="s">
        <v>180</v>
      </c>
      <c r="C58" s="403" t="s">
        <v>167</v>
      </c>
      <c r="D58" s="403">
        <v>2009</v>
      </c>
      <c r="E58" s="404" t="s">
        <v>153</v>
      </c>
      <c r="F58" s="368"/>
      <c r="G58" s="405">
        <v>0</v>
      </c>
      <c r="H58" s="406">
        <v>0</v>
      </c>
      <c r="I58" s="406">
        <v>0</v>
      </c>
      <c r="J58" s="406">
        <v>0</v>
      </c>
      <c r="K58" s="406">
        <v>0</v>
      </c>
      <c r="L58" s="406">
        <v>0</v>
      </c>
    </row>
    <row r="59" spans="1:12" ht="15">
      <c r="A59" s="375">
        <v>51</v>
      </c>
      <c r="B59" s="376" t="s">
        <v>181</v>
      </c>
      <c r="C59" s="376" t="s">
        <v>159</v>
      </c>
      <c r="D59" s="376">
        <v>2008</v>
      </c>
      <c r="E59" s="377" t="s">
        <v>153</v>
      </c>
      <c r="F59" s="368"/>
      <c r="G59" s="378">
        <v>0</v>
      </c>
      <c r="H59" s="380">
        <v>0</v>
      </c>
      <c r="I59" s="380">
        <v>0</v>
      </c>
      <c r="J59" s="380">
        <v>0</v>
      </c>
      <c r="K59" s="380">
        <v>0</v>
      </c>
      <c r="L59" s="380">
        <v>0</v>
      </c>
    </row>
    <row r="60" spans="1:12" ht="15">
      <c r="A60" s="402">
        <v>52</v>
      </c>
      <c r="B60" s="403" t="s">
        <v>182</v>
      </c>
      <c r="C60" s="403" t="s">
        <v>156</v>
      </c>
      <c r="D60" s="403">
        <v>2008</v>
      </c>
      <c r="E60" s="404" t="s">
        <v>153</v>
      </c>
      <c r="F60" s="368"/>
      <c r="G60" s="405">
        <v>0</v>
      </c>
      <c r="H60" s="406">
        <v>0</v>
      </c>
      <c r="I60" s="406">
        <v>0</v>
      </c>
      <c r="J60" s="406">
        <v>0</v>
      </c>
      <c r="K60" s="406">
        <v>0</v>
      </c>
      <c r="L60" s="406">
        <v>0</v>
      </c>
    </row>
    <row r="61" spans="1:5" ht="15">
      <c r="A61" s="374"/>
      <c r="B61" s="374"/>
      <c r="C61" s="374"/>
      <c r="D61" s="374"/>
      <c r="E61" s="374"/>
    </row>
    <row r="62" spans="1:12" ht="15">
      <c r="A62" s="413" t="s">
        <v>183</v>
      </c>
      <c r="B62" s="414"/>
      <c r="C62" s="414"/>
      <c r="D62" s="414"/>
      <c r="E62" s="415"/>
      <c r="G62" s="416">
        <v>8.500973736719041</v>
      </c>
      <c r="H62" s="416">
        <v>0.4940985501187569</v>
      </c>
      <c r="I62" s="416">
        <v>0.4940985501187569</v>
      </c>
      <c r="J62" s="416">
        <v>0.4940985501187569</v>
      </c>
      <c r="K62" s="416">
        <v>0.4940985501187569</v>
      </c>
      <c r="L62" s="416">
        <v>0.4940985501187569</v>
      </c>
    </row>
    <row r="63" spans="1:5" ht="15">
      <c r="A63" s="374"/>
      <c r="B63" s="374"/>
      <c r="C63" s="374"/>
      <c r="D63" s="374"/>
      <c r="E63" s="374"/>
    </row>
    <row r="64" spans="1:12" ht="15">
      <c r="A64" s="413" t="s">
        <v>184</v>
      </c>
      <c r="B64" s="414"/>
      <c r="C64" s="414"/>
      <c r="D64" s="414"/>
      <c r="E64" s="415"/>
      <c r="G64" s="416">
        <v>0</v>
      </c>
      <c r="H64" s="416">
        <v>13.079193910028382</v>
      </c>
      <c r="I64" s="416">
        <v>2.4269034424999623</v>
      </c>
      <c r="J64" s="416">
        <v>2.143173347767131</v>
      </c>
      <c r="K64" s="416">
        <v>2.143173347767131</v>
      </c>
      <c r="L64" s="416">
        <v>2.136638332844308</v>
      </c>
    </row>
    <row r="65" spans="1:5" ht="15">
      <c r="A65" s="374"/>
      <c r="B65" s="374"/>
      <c r="C65" s="374"/>
      <c r="D65" s="374"/>
      <c r="E65" s="374"/>
    </row>
    <row r="66" spans="1:12" ht="15">
      <c r="A66" s="413" t="s">
        <v>185</v>
      </c>
      <c r="B66" s="414"/>
      <c r="C66" s="414"/>
      <c r="D66" s="414"/>
      <c r="E66" s="415"/>
      <c r="G66" s="416">
        <v>0</v>
      </c>
      <c r="H66" s="416">
        <v>0</v>
      </c>
      <c r="I66" s="416">
        <v>18.43207353723165</v>
      </c>
      <c r="J66" s="416">
        <v>3.1331733791879057</v>
      </c>
      <c r="K66" s="416">
        <v>3.131480779187906</v>
      </c>
      <c r="L66" s="416">
        <v>3.131480779187906</v>
      </c>
    </row>
    <row r="67" spans="1:5" ht="15">
      <c r="A67" s="374"/>
      <c r="B67" s="374"/>
      <c r="C67" s="374"/>
      <c r="D67" s="374"/>
      <c r="E67" s="374"/>
    </row>
    <row r="68" spans="1:12" ht="15">
      <c r="A68" s="413" t="s">
        <v>186</v>
      </c>
      <c r="B68" s="414"/>
      <c r="C68" s="414"/>
      <c r="D68" s="414"/>
      <c r="E68" s="415"/>
      <c r="G68" s="416">
        <v>0</v>
      </c>
      <c r="H68" s="416">
        <v>0</v>
      </c>
      <c r="I68" s="416">
        <v>0</v>
      </c>
      <c r="J68" s="416">
        <v>16.463621351187253</v>
      </c>
      <c r="K68" s="416">
        <v>3.3746231546213803</v>
      </c>
      <c r="L68" s="416">
        <v>3.3746231546213803</v>
      </c>
    </row>
    <row r="69" spans="1:5" ht="15">
      <c r="A69" s="374"/>
      <c r="B69" s="374"/>
      <c r="C69" s="374"/>
      <c r="D69" s="374"/>
      <c r="E69" s="374"/>
    </row>
    <row r="70" spans="1:12" ht="15">
      <c r="A70" s="413" t="s">
        <v>187</v>
      </c>
      <c r="B70" s="417"/>
      <c r="C70" s="417"/>
      <c r="D70" s="417"/>
      <c r="E70" s="418"/>
      <c r="G70" s="416">
        <v>8.500973736719041</v>
      </c>
      <c r="H70" s="416">
        <v>13.573292460147139</v>
      </c>
      <c r="I70" s="416">
        <v>21.35307552985037</v>
      </c>
      <c r="J70" s="416">
        <v>22.234066628261047</v>
      </c>
      <c r="K70" s="416">
        <v>9.143375831695172</v>
      </c>
      <c r="L70" s="416">
        <v>9.13684081677235</v>
      </c>
    </row>
    <row r="71" spans="7:12" ht="15">
      <c r="G71" s="419">
        <v>65</v>
      </c>
      <c r="H71" s="419">
        <v>66</v>
      </c>
      <c r="I71" s="419">
        <v>67</v>
      </c>
      <c r="J71" s="419">
        <v>68</v>
      </c>
      <c r="K71" s="419">
        <v>69</v>
      </c>
      <c r="L71" s="419">
        <v>70</v>
      </c>
    </row>
    <row r="73" ht="15.75">
      <c r="A73" s="371" t="s">
        <v>188</v>
      </c>
    </row>
    <row r="74" spans="1:12" ht="25.5">
      <c r="A74" s="372" t="s">
        <v>146</v>
      </c>
      <c r="B74" s="372" t="s">
        <v>147</v>
      </c>
      <c r="C74" s="372" t="s">
        <v>148</v>
      </c>
      <c r="D74" s="373" t="s">
        <v>149</v>
      </c>
      <c r="E74" s="373" t="s">
        <v>150</v>
      </c>
      <c r="G74" s="372">
        <v>2006</v>
      </c>
      <c r="H74" s="372">
        <v>2007</v>
      </c>
      <c r="I74" s="372">
        <v>2008</v>
      </c>
      <c r="J74" s="372">
        <v>2009</v>
      </c>
      <c r="K74" s="372">
        <v>2010</v>
      </c>
      <c r="L74" s="372">
        <v>2011</v>
      </c>
    </row>
    <row r="75" spans="1:12" ht="15">
      <c r="A75" s="374"/>
      <c r="B75" s="374"/>
      <c r="C75" s="374"/>
      <c r="D75" s="374"/>
      <c r="E75" s="374"/>
      <c r="G75" s="364"/>
      <c r="H75" s="364"/>
      <c r="I75" s="364"/>
      <c r="J75" s="364"/>
      <c r="K75" s="364"/>
      <c r="L75" s="364"/>
    </row>
    <row r="76" spans="1:12" ht="15">
      <c r="A76" s="375">
        <v>1</v>
      </c>
      <c r="B76" s="376" t="s">
        <v>151</v>
      </c>
      <c r="C76" s="376" t="s">
        <v>152</v>
      </c>
      <c r="D76" s="376">
        <v>2006</v>
      </c>
      <c r="E76" s="377" t="s">
        <v>153</v>
      </c>
      <c r="F76" s="368" t="b">
        <v>0</v>
      </c>
      <c r="G76" s="420">
        <v>151.10382650241448</v>
      </c>
      <c r="H76" s="421">
        <v>151.10382650241448</v>
      </c>
      <c r="I76" s="421">
        <v>151.10382650241448</v>
      </c>
      <c r="J76" s="421">
        <v>151.10382650241448</v>
      </c>
      <c r="K76" s="421">
        <v>151.10382650241448</v>
      </c>
      <c r="L76" s="421">
        <v>151.10382650241448</v>
      </c>
    </row>
    <row r="77" spans="1:12" ht="15">
      <c r="A77" s="381">
        <v>2</v>
      </c>
      <c r="B77" s="382" t="s">
        <v>154</v>
      </c>
      <c r="C77" s="382" t="s">
        <v>152</v>
      </c>
      <c r="D77" s="382">
        <v>2006</v>
      </c>
      <c r="E77" s="383" t="s">
        <v>153</v>
      </c>
      <c r="F77" s="368" t="b">
        <v>0</v>
      </c>
      <c r="G77" s="422">
        <v>373.0118537289975</v>
      </c>
      <c r="H77" s="423">
        <v>373.0118537289975</v>
      </c>
      <c r="I77" s="423">
        <v>373.0118537289975</v>
      </c>
      <c r="J77" s="423">
        <v>373.0118537289975</v>
      </c>
      <c r="K77" s="423">
        <v>373.0118537289975</v>
      </c>
      <c r="L77" s="423">
        <v>373.0118537289975</v>
      </c>
    </row>
    <row r="78" spans="1:12" ht="15">
      <c r="A78" s="386">
        <v>3</v>
      </c>
      <c r="B78" s="387" t="s">
        <v>155</v>
      </c>
      <c r="C78" s="387" t="s">
        <v>152</v>
      </c>
      <c r="D78" s="387">
        <v>2006</v>
      </c>
      <c r="E78" s="388" t="s">
        <v>153</v>
      </c>
      <c r="F78" s="368" t="b">
        <v>0</v>
      </c>
      <c r="G78" s="424">
        <v>9678.775561292685</v>
      </c>
      <c r="H78" s="425">
        <v>9678.775561292685</v>
      </c>
      <c r="I78" s="425">
        <v>9678.775561292685</v>
      </c>
      <c r="J78" s="425">
        <v>9678.775561292685</v>
      </c>
      <c r="K78" s="425">
        <v>1247.9006103867184</v>
      </c>
      <c r="L78" s="425">
        <v>1247.9006103867184</v>
      </c>
    </row>
    <row r="79" spans="1:12" ht="15">
      <c r="A79" s="381">
        <v>4</v>
      </c>
      <c r="B79" s="426" t="s">
        <v>10</v>
      </c>
      <c r="C79" s="426" t="s">
        <v>156</v>
      </c>
      <c r="D79" s="426">
        <v>2006</v>
      </c>
      <c r="E79" s="427" t="s">
        <v>153</v>
      </c>
      <c r="F79" s="368" t="b">
        <v>0</v>
      </c>
      <c r="G79" s="428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</row>
    <row r="80" spans="1:12" ht="15">
      <c r="A80" s="391">
        <v>5</v>
      </c>
      <c r="B80" s="392" t="s">
        <v>74</v>
      </c>
      <c r="C80" s="392" t="s">
        <v>156</v>
      </c>
      <c r="D80" s="392">
        <v>2006</v>
      </c>
      <c r="E80" s="392" t="s">
        <v>153</v>
      </c>
      <c r="F80" s="430" t="b">
        <v>0</v>
      </c>
      <c r="G80" s="431">
        <v>0</v>
      </c>
      <c r="H80" s="432">
        <v>0</v>
      </c>
      <c r="I80" s="432">
        <v>0</v>
      </c>
      <c r="J80" s="432">
        <v>0</v>
      </c>
      <c r="K80" s="432">
        <v>0</v>
      </c>
      <c r="L80" s="432">
        <v>0</v>
      </c>
    </row>
    <row r="81" spans="1:12" ht="15">
      <c r="A81" s="396">
        <v>6</v>
      </c>
      <c r="B81" s="397" t="s">
        <v>157</v>
      </c>
      <c r="C81" s="397" t="s">
        <v>152</v>
      </c>
      <c r="D81" s="397">
        <v>2007</v>
      </c>
      <c r="E81" s="397" t="s">
        <v>153</v>
      </c>
      <c r="F81" s="430" t="b">
        <v>0</v>
      </c>
      <c r="G81" s="433">
        <v>0</v>
      </c>
      <c r="H81" s="434">
        <v>480.09544947420517</v>
      </c>
      <c r="I81" s="434">
        <v>480.09544947420517</v>
      </c>
      <c r="J81" s="434">
        <v>480.09544947420517</v>
      </c>
      <c r="K81" s="434">
        <v>480.09544947420517</v>
      </c>
      <c r="L81" s="434">
        <v>478.6980077050155</v>
      </c>
    </row>
    <row r="82" spans="1:12" ht="15">
      <c r="A82" s="386">
        <v>7</v>
      </c>
      <c r="B82" s="435" t="s">
        <v>154</v>
      </c>
      <c r="C82" s="435" t="s">
        <v>152</v>
      </c>
      <c r="D82" s="435">
        <v>2007</v>
      </c>
      <c r="E82" s="436" t="s">
        <v>153</v>
      </c>
      <c r="F82" s="368" t="b">
        <v>0</v>
      </c>
      <c r="G82" s="437">
        <v>0</v>
      </c>
      <c r="H82" s="438">
        <v>593.3498448605147</v>
      </c>
      <c r="I82" s="438">
        <v>593.3498448605147</v>
      </c>
      <c r="J82" s="438">
        <v>593.3498448605147</v>
      </c>
      <c r="K82" s="438">
        <v>593.3498448605147</v>
      </c>
      <c r="L82" s="438">
        <v>593.3498448605147</v>
      </c>
    </row>
    <row r="83" spans="1:12" ht="15">
      <c r="A83" s="381">
        <v>8</v>
      </c>
      <c r="B83" s="382" t="s">
        <v>155</v>
      </c>
      <c r="C83" s="382" t="s">
        <v>152</v>
      </c>
      <c r="D83" s="382">
        <v>2007</v>
      </c>
      <c r="E83" s="383" t="s">
        <v>153</v>
      </c>
      <c r="F83" s="368" t="b">
        <v>0</v>
      </c>
      <c r="G83" s="422">
        <v>0</v>
      </c>
      <c r="H83" s="423">
        <v>3556.7946884138173</v>
      </c>
      <c r="I83" s="423">
        <v>3513.2953540984745</v>
      </c>
      <c r="J83" s="423">
        <v>3513.2953540984745</v>
      </c>
      <c r="K83" s="423">
        <v>3513.2953540984745</v>
      </c>
      <c r="L83" s="423">
        <v>3513.2953540984745</v>
      </c>
    </row>
    <row r="84" spans="1:12" ht="15">
      <c r="A84" s="386">
        <v>9</v>
      </c>
      <c r="B84" s="401" t="s">
        <v>158</v>
      </c>
      <c r="C84" s="387" t="s">
        <v>159</v>
      </c>
      <c r="D84" s="387">
        <v>2007</v>
      </c>
      <c r="E84" s="388" t="s">
        <v>153</v>
      </c>
      <c r="F84" s="368" t="b">
        <v>0</v>
      </c>
      <c r="G84" s="424">
        <v>0</v>
      </c>
      <c r="H84" s="425">
        <v>0</v>
      </c>
      <c r="I84" s="425">
        <v>0</v>
      </c>
      <c r="J84" s="425">
        <v>0</v>
      </c>
      <c r="K84" s="425">
        <v>0</v>
      </c>
      <c r="L84" s="425">
        <v>0</v>
      </c>
    </row>
    <row r="85" spans="1:12" ht="15">
      <c r="A85" s="381">
        <v>10</v>
      </c>
      <c r="B85" s="382" t="s">
        <v>160</v>
      </c>
      <c r="C85" s="382" t="s">
        <v>152</v>
      </c>
      <c r="D85" s="382">
        <v>2007</v>
      </c>
      <c r="E85" s="383" t="s">
        <v>153</v>
      </c>
      <c r="F85" s="368" t="b">
        <v>0</v>
      </c>
      <c r="G85" s="422">
        <v>0</v>
      </c>
      <c r="H85" s="423">
        <v>3277.4256017528155</v>
      </c>
      <c r="I85" s="423">
        <v>552.4180546088872</v>
      </c>
      <c r="J85" s="423">
        <v>209.09913265293886</v>
      </c>
      <c r="K85" s="423">
        <v>209.09913265293886</v>
      </c>
      <c r="L85" s="423">
        <v>209.09913265293886</v>
      </c>
    </row>
    <row r="86" spans="1:12" ht="15">
      <c r="A86" s="386">
        <v>11</v>
      </c>
      <c r="B86" s="387" t="s">
        <v>161</v>
      </c>
      <c r="C86" s="387" t="s">
        <v>152</v>
      </c>
      <c r="D86" s="387">
        <v>2007</v>
      </c>
      <c r="E86" s="388" t="s">
        <v>153</v>
      </c>
      <c r="F86" s="368" t="b">
        <v>0</v>
      </c>
      <c r="G86" s="424">
        <v>0</v>
      </c>
      <c r="H86" s="425">
        <v>0</v>
      </c>
      <c r="I86" s="425">
        <v>0</v>
      </c>
      <c r="J86" s="425">
        <v>0</v>
      </c>
      <c r="K86" s="425">
        <v>0</v>
      </c>
      <c r="L86" s="425">
        <v>0</v>
      </c>
    </row>
    <row r="87" spans="1:12" ht="15">
      <c r="A87" s="381">
        <v>12</v>
      </c>
      <c r="B87" s="382" t="s">
        <v>162</v>
      </c>
      <c r="C87" s="382" t="s">
        <v>163</v>
      </c>
      <c r="D87" s="382">
        <v>2007</v>
      </c>
      <c r="E87" s="383" t="s">
        <v>153</v>
      </c>
      <c r="F87" s="368" t="b">
        <v>0</v>
      </c>
      <c r="G87" s="422">
        <v>0</v>
      </c>
      <c r="H87" s="423">
        <v>7.888</v>
      </c>
      <c r="I87" s="423">
        <v>7.888</v>
      </c>
      <c r="J87" s="423">
        <v>7.888</v>
      </c>
      <c r="K87" s="423">
        <v>7.888</v>
      </c>
      <c r="L87" s="423">
        <v>7.888</v>
      </c>
    </row>
    <row r="88" spans="1:12" ht="15">
      <c r="A88" s="386">
        <v>13</v>
      </c>
      <c r="B88" s="387" t="s">
        <v>164</v>
      </c>
      <c r="C88" s="387" t="s">
        <v>163</v>
      </c>
      <c r="D88" s="387">
        <v>2007</v>
      </c>
      <c r="E88" s="388" t="s">
        <v>153</v>
      </c>
      <c r="F88" s="368" t="b">
        <v>0</v>
      </c>
      <c r="G88" s="424">
        <v>0</v>
      </c>
      <c r="H88" s="425">
        <v>323.26746073497384</v>
      </c>
      <c r="I88" s="425">
        <v>323.26746073497384</v>
      </c>
      <c r="J88" s="425">
        <v>323.26746073497384</v>
      </c>
      <c r="K88" s="425">
        <v>323.26746073497384</v>
      </c>
      <c r="L88" s="425">
        <v>323.26746073497384</v>
      </c>
    </row>
    <row r="89" spans="1:12" ht="15">
      <c r="A89" s="381">
        <v>14</v>
      </c>
      <c r="B89" s="382" t="s">
        <v>165</v>
      </c>
      <c r="C89" s="382" t="s">
        <v>163</v>
      </c>
      <c r="D89" s="382">
        <v>2007</v>
      </c>
      <c r="E89" s="383" t="s">
        <v>153</v>
      </c>
      <c r="F89" s="368" t="b">
        <v>0</v>
      </c>
      <c r="G89" s="422">
        <v>0</v>
      </c>
      <c r="H89" s="423">
        <v>3.8468601263592554</v>
      </c>
      <c r="I89" s="423">
        <v>3.8468601263592554</v>
      </c>
      <c r="J89" s="423">
        <v>3.8468601263592554</v>
      </c>
      <c r="K89" s="423">
        <v>3.8468601263592554</v>
      </c>
      <c r="L89" s="423">
        <v>3.8468601263592554</v>
      </c>
    </row>
    <row r="90" spans="1:12" ht="15">
      <c r="A90" s="386">
        <v>15</v>
      </c>
      <c r="B90" s="387" t="s">
        <v>166</v>
      </c>
      <c r="C90" s="387" t="s">
        <v>167</v>
      </c>
      <c r="D90" s="387">
        <v>2007</v>
      </c>
      <c r="E90" s="388" t="s">
        <v>153</v>
      </c>
      <c r="F90" s="368" t="b">
        <v>0</v>
      </c>
      <c r="G90" s="424">
        <v>0</v>
      </c>
      <c r="H90" s="425">
        <v>3478.8980070339976</v>
      </c>
      <c r="I90" s="425">
        <v>3478.8980070339976</v>
      </c>
      <c r="J90" s="425">
        <v>3478.8980070339976</v>
      </c>
      <c r="K90" s="425">
        <v>3478.8980070339976</v>
      </c>
      <c r="L90" s="425">
        <v>3478.8980070339976</v>
      </c>
    </row>
    <row r="91" spans="1:12" ht="15">
      <c r="A91" s="381">
        <v>16</v>
      </c>
      <c r="B91" s="382" t="s">
        <v>168</v>
      </c>
      <c r="C91" s="382" t="s">
        <v>167</v>
      </c>
      <c r="D91" s="382">
        <v>2007</v>
      </c>
      <c r="E91" s="383" t="s">
        <v>153</v>
      </c>
      <c r="F91" s="368" t="b">
        <v>0</v>
      </c>
      <c r="G91" s="422">
        <v>0</v>
      </c>
      <c r="H91" s="423">
        <v>0</v>
      </c>
      <c r="I91" s="423">
        <v>0</v>
      </c>
      <c r="J91" s="423">
        <v>0</v>
      </c>
      <c r="K91" s="423">
        <v>0</v>
      </c>
      <c r="L91" s="423">
        <v>0</v>
      </c>
    </row>
    <row r="92" spans="1:12" ht="15">
      <c r="A92" s="386">
        <v>17</v>
      </c>
      <c r="B92" s="387" t="s">
        <v>10</v>
      </c>
      <c r="C92" s="387" t="s">
        <v>156</v>
      </c>
      <c r="D92" s="387">
        <v>2007</v>
      </c>
      <c r="E92" s="388" t="s">
        <v>153</v>
      </c>
      <c r="F92" s="368" t="b">
        <v>0</v>
      </c>
      <c r="G92" s="424">
        <v>0</v>
      </c>
      <c r="H92" s="425">
        <v>0</v>
      </c>
      <c r="I92" s="425">
        <v>0</v>
      </c>
      <c r="J92" s="425">
        <v>0</v>
      </c>
      <c r="K92" s="425">
        <v>0</v>
      </c>
      <c r="L92" s="425">
        <v>0</v>
      </c>
    </row>
    <row r="93" spans="1:12" ht="15">
      <c r="A93" s="381">
        <v>18</v>
      </c>
      <c r="B93" s="426" t="s">
        <v>74</v>
      </c>
      <c r="C93" s="426" t="s">
        <v>156</v>
      </c>
      <c r="D93" s="426">
        <v>2007</v>
      </c>
      <c r="E93" s="427" t="s">
        <v>153</v>
      </c>
      <c r="F93" s="368" t="b">
        <v>0</v>
      </c>
      <c r="G93" s="428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</row>
    <row r="94" spans="1:12" ht="15">
      <c r="A94" s="391">
        <v>19</v>
      </c>
      <c r="B94" s="392" t="s">
        <v>169</v>
      </c>
      <c r="C94" s="392" t="s">
        <v>170</v>
      </c>
      <c r="D94" s="392">
        <v>2007</v>
      </c>
      <c r="E94" s="392" t="s">
        <v>153</v>
      </c>
      <c r="F94" s="430" t="b">
        <v>0</v>
      </c>
      <c r="G94" s="431">
        <v>0</v>
      </c>
      <c r="H94" s="432">
        <v>0</v>
      </c>
      <c r="I94" s="432">
        <v>0</v>
      </c>
      <c r="J94" s="432">
        <v>0</v>
      </c>
      <c r="K94" s="432">
        <v>0</v>
      </c>
      <c r="L94" s="432">
        <v>0</v>
      </c>
    </row>
    <row r="95" spans="1:12" ht="15">
      <c r="A95" s="396">
        <v>20</v>
      </c>
      <c r="B95" s="397" t="s">
        <v>157</v>
      </c>
      <c r="C95" s="397" t="s">
        <v>152</v>
      </c>
      <c r="D95" s="397">
        <v>2008</v>
      </c>
      <c r="E95" s="397" t="s">
        <v>153</v>
      </c>
      <c r="F95" s="430" t="b">
        <v>0</v>
      </c>
      <c r="G95" s="433">
        <v>0</v>
      </c>
      <c r="H95" s="434">
        <v>0</v>
      </c>
      <c r="I95" s="434">
        <v>1199.2758</v>
      </c>
      <c r="J95" s="434">
        <v>1199.2758</v>
      </c>
      <c r="K95" s="434">
        <v>1199.2758</v>
      </c>
      <c r="L95" s="434">
        <v>1199.2758</v>
      </c>
    </row>
    <row r="96" spans="1:12" ht="15">
      <c r="A96" s="386">
        <v>21</v>
      </c>
      <c r="B96" s="435" t="s">
        <v>5</v>
      </c>
      <c r="C96" s="435" t="s">
        <v>152</v>
      </c>
      <c r="D96" s="435">
        <v>2008</v>
      </c>
      <c r="E96" s="436" t="s">
        <v>153</v>
      </c>
      <c r="F96" s="368" t="b">
        <v>0</v>
      </c>
      <c r="G96" s="437">
        <v>0</v>
      </c>
      <c r="H96" s="438">
        <v>0</v>
      </c>
      <c r="I96" s="438">
        <v>644.4637226624653</v>
      </c>
      <c r="J96" s="438">
        <v>644.4637226624653</v>
      </c>
      <c r="K96" s="438">
        <v>644.4637226624653</v>
      </c>
      <c r="L96" s="438">
        <v>644.4637226624653</v>
      </c>
    </row>
    <row r="97" spans="1:12" ht="15">
      <c r="A97" s="381">
        <v>22</v>
      </c>
      <c r="B97" s="382" t="s">
        <v>6</v>
      </c>
      <c r="C97" s="382" t="s">
        <v>152</v>
      </c>
      <c r="D97" s="382">
        <v>2008</v>
      </c>
      <c r="E97" s="383" t="s">
        <v>153</v>
      </c>
      <c r="F97" s="368" t="b">
        <v>0</v>
      </c>
      <c r="G97" s="422">
        <v>0</v>
      </c>
      <c r="H97" s="423">
        <v>0</v>
      </c>
      <c r="I97" s="423">
        <v>3271.458295235529</v>
      </c>
      <c r="J97" s="423">
        <v>3257.226978819399</v>
      </c>
      <c r="K97" s="423">
        <v>3257.226978819399</v>
      </c>
      <c r="L97" s="423">
        <v>3257.226978819399</v>
      </c>
    </row>
    <row r="98" spans="1:12" ht="15">
      <c r="A98" s="386">
        <v>23</v>
      </c>
      <c r="B98" s="401" t="s">
        <v>158</v>
      </c>
      <c r="C98" s="387" t="s">
        <v>159</v>
      </c>
      <c r="D98" s="387">
        <v>2008</v>
      </c>
      <c r="E98" s="388" t="s">
        <v>153</v>
      </c>
      <c r="F98" s="368" t="b">
        <v>0</v>
      </c>
      <c r="G98" s="424">
        <v>0</v>
      </c>
      <c r="H98" s="425">
        <v>0</v>
      </c>
      <c r="I98" s="425">
        <v>0</v>
      </c>
      <c r="J98" s="425">
        <v>0</v>
      </c>
      <c r="K98" s="425">
        <v>0</v>
      </c>
      <c r="L98" s="425">
        <v>0</v>
      </c>
    </row>
    <row r="99" spans="1:12" ht="15">
      <c r="A99" s="381">
        <v>24</v>
      </c>
      <c r="B99" s="382" t="s">
        <v>171</v>
      </c>
      <c r="C99" s="382" t="s">
        <v>152</v>
      </c>
      <c r="D99" s="382">
        <v>2008</v>
      </c>
      <c r="E99" s="383" t="s">
        <v>153</v>
      </c>
      <c r="F99" s="368" t="b">
        <v>0</v>
      </c>
      <c r="G99" s="422">
        <v>0</v>
      </c>
      <c r="H99" s="423">
        <v>0</v>
      </c>
      <c r="I99" s="423">
        <v>2850.9040494081814</v>
      </c>
      <c r="J99" s="423">
        <v>1028.7583031005636</v>
      </c>
      <c r="K99" s="423">
        <v>1028.7583031005636</v>
      </c>
      <c r="L99" s="423">
        <v>1028.7583031005636</v>
      </c>
    </row>
    <row r="100" spans="1:12" ht="15">
      <c r="A100" s="386">
        <v>25</v>
      </c>
      <c r="B100" s="387" t="s">
        <v>166</v>
      </c>
      <c r="C100" s="387" t="s">
        <v>159</v>
      </c>
      <c r="D100" s="387">
        <v>2008</v>
      </c>
      <c r="E100" s="388" t="s">
        <v>153</v>
      </c>
      <c r="F100" s="368" t="b">
        <v>0</v>
      </c>
      <c r="G100" s="424">
        <v>0</v>
      </c>
      <c r="H100" s="425">
        <v>0</v>
      </c>
      <c r="I100" s="425">
        <v>12385.191409905787</v>
      </c>
      <c r="J100" s="425">
        <v>12385.106828568947</v>
      </c>
      <c r="K100" s="425">
        <v>12385.106828568947</v>
      </c>
      <c r="L100" s="425">
        <v>12385.106828568947</v>
      </c>
    </row>
    <row r="101" spans="1:12" ht="15">
      <c r="A101" s="381">
        <v>26</v>
      </c>
      <c r="B101" s="382" t="s">
        <v>168</v>
      </c>
      <c r="C101" s="382" t="s">
        <v>172</v>
      </c>
      <c r="D101" s="382">
        <v>2008</v>
      </c>
      <c r="E101" s="383" t="s">
        <v>153</v>
      </c>
      <c r="F101" s="368" t="b">
        <v>0</v>
      </c>
      <c r="G101" s="422">
        <v>0</v>
      </c>
      <c r="H101" s="423">
        <v>0</v>
      </c>
      <c r="I101" s="423">
        <v>0</v>
      </c>
      <c r="J101" s="423">
        <v>0</v>
      </c>
      <c r="K101" s="423">
        <v>0</v>
      </c>
      <c r="L101" s="423">
        <v>0</v>
      </c>
    </row>
    <row r="102" spans="1:12" ht="15">
      <c r="A102" s="386">
        <v>27</v>
      </c>
      <c r="B102" s="387" t="s">
        <v>9</v>
      </c>
      <c r="C102" s="387" t="s">
        <v>167</v>
      </c>
      <c r="D102" s="387">
        <v>2008</v>
      </c>
      <c r="E102" s="388" t="s">
        <v>153</v>
      </c>
      <c r="F102" s="368" t="b">
        <v>0</v>
      </c>
      <c r="G102" s="424">
        <v>0</v>
      </c>
      <c r="H102" s="425">
        <v>0</v>
      </c>
      <c r="I102" s="425">
        <v>7.765493642268849</v>
      </c>
      <c r="J102" s="425">
        <v>7.765493642268849</v>
      </c>
      <c r="K102" s="425">
        <v>7.765493642268849</v>
      </c>
      <c r="L102" s="425">
        <v>7.765493642268849</v>
      </c>
    </row>
    <row r="103" spans="1:12" ht="15">
      <c r="A103" s="381">
        <v>28</v>
      </c>
      <c r="B103" s="382" t="s">
        <v>60</v>
      </c>
      <c r="C103" s="382" t="s">
        <v>167</v>
      </c>
      <c r="D103" s="382">
        <v>2008</v>
      </c>
      <c r="E103" s="383" t="s">
        <v>153</v>
      </c>
      <c r="F103" s="368" t="b">
        <v>0</v>
      </c>
      <c r="G103" s="422">
        <v>0</v>
      </c>
      <c r="H103" s="423">
        <v>0</v>
      </c>
      <c r="I103" s="423">
        <v>21.56019</v>
      </c>
      <c r="J103" s="423">
        <v>21.56019</v>
      </c>
      <c r="K103" s="423">
        <v>9.135204</v>
      </c>
      <c r="L103" s="423">
        <v>9.135204</v>
      </c>
    </row>
    <row r="104" spans="1:12" ht="15">
      <c r="A104" s="386">
        <v>29</v>
      </c>
      <c r="B104" s="387" t="s">
        <v>10</v>
      </c>
      <c r="C104" s="387" t="s">
        <v>156</v>
      </c>
      <c r="D104" s="387">
        <v>2008</v>
      </c>
      <c r="E104" s="388" t="s">
        <v>153</v>
      </c>
      <c r="F104" s="368" t="b">
        <v>0</v>
      </c>
      <c r="G104" s="424">
        <v>0</v>
      </c>
      <c r="H104" s="425">
        <v>0</v>
      </c>
      <c r="I104" s="425">
        <v>0</v>
      </c>
      <c r="J104" s="425">
        <v>0</v>
      </c>
      <c r="K104" s="425">
        <v>0</v>
      </c>
      <c r="L104" s="425">
        <v>0</v>
      </c>
    </row>
    <row r="105" spans="1:12" ht="15">
      <c r="A105" s="381">
        <v>30</v>
      </c>
      <c r="B105" s="382" t="s">
        <v>12</v>
      </c>
      <c r="C105" s="382" t="s">
        <v>156</v>
      </c>
      <c r="D105" s="382">
        <v>2008</v>
      </c>
      <c r="E105" s="383" t="s">
        <v>153</v>
      </c>
      <c r="F105" s="368" t="b">
        <v>0</v>
      </c>
      <c r="G105" s="422">
        <v>0</v>
      </c>
      <c r="H105" s="423">
        <v>0</v>
      </c>
      <c r="I105" s="423">
        <v>0</v>
      </c>
      <c r="J105" s="423">
        <v>0</v>
      </c>
      <c r="K105" s="423">
        <v>0</v>
      </c>
      <c r="L105" s="423">
        <v>0</v>
      </c>
    </row>
    <row r="106" spans="1:12" ht="15">
      <c r="A106" s="386">
        <v>31</v>
      </c>
      <c r="B106" s="387" t="s">
        <v>74</v>
      </c>
      <c r="C106" s="387" t="s">
        <v>156</v>
      </c>
      <c r="D106" s="387">
        <v>2008</v>
      </c>
      <c r="E106" s="388" t="s">
        <v>153</v>
      </c>
      <c r="F106" s="368" t="b">
        <v>0</v>
      </c>
      <c r="G106" s="424">
        <v>0</v>
      </c>
      <c r="H106" s="425">
        <v>0</v>
      </c>
      <c r="I106" s="425">
        <v>0</v>
      </c>
      <c r="J106" s="425">
        <v>0</v>
      </c>
      <c r="K106" s="425">
        <v>0</v>
      </c>
      <c r="L106" s="425">
        <v>0</v>
      </c>
    </row>
    <row r="107" spans="1:12" ht="15">
      <c r="A107" s="381">
        <v>32</v>
      </c>
      <c r="B107" s="382" t="s">
        <v>169</v>
      </c>
      <c r="C107" s="382" t="s">
        <v>159</v>
      </c>
      <c r="D107" s="382">
        <v>2008</v>
      </c>
      <c r="E107" s="383" t="s">
        <v>153</v>
      </c>
      <c r="F107" s="368" t="b">
        <v>0</v>
      </c>
      <c r="G107" s="422">
        <v>0</v>
      </c>
      <c r="H107" s="423">
        <v>0</v>
      </c>
      <c r="I107" s="423">
        <v>0</v>
      </c>
      <c r="J107" s="423">
        <v>0</v>
      </c>
      <c r="K107" s="423">
        <v>0</v>
      </c>
      <c r="L107" s="423">
        <v>0</v>
      </c>
    </row>
    <row r="108" spans="1:12" ht="15">
      <c r="A108" s="386">
        <v>33</v>
      </c>
      <c r="B108" s="387" t="s">
        <v>173</v>
      </c>
      <c r="C108" s="387" t="s">
        <v>167</v>
      </c>
      <c r="D108" s="387">
        <v>2008</v>
      </c>
      <c r="E108" s="388" t="s">
        <v>153</v>
      </c>
      <c r="F108" s="368" t="b">
        <v>0</v>
      </c>
      <c r="G108" s="424">
        <v>0</v>
      </c>
      <c r="H108" s="425">
        <v>0</v>
      </c>
      <c r="I108" s="425">
        <v>0</v>
      </c>
      <c r="J108" s="425">
        <v>0</v>
      </c>
      <c r="K108" s="425">
        <v>0</v>
      </c>
      <c r="L108" s="425">
        <v>0</v>
      </c>
    </row>
    <row r="109" spans="1:12" ht="15">
      <c r="A109" s="402">
        <v>34</v>
      </c>
      <c r="B109" s="403" t="s">
        <v>174</v>
      </c>
      <c r="C109" s="403" t="s">
        <v>156</v>
      </c>
      <c r="D109" s="403">
        <v>2008</v>
      </c>
      <c r="E109" s="404" t="s">
        <v>153</v>
      </c>
      <c r="F109" s="368" t="b">
        <v>0</v>
      </c>
      <c r="G109" s="439">
        <v>0</v>
      </c>
      <c r="H109" s="440">
        <v>0</v>
      </c>
      <c r="I109" s="440">
        <v>0</v>
      </c>
      <c r="J109" s="440">
        <v>0</v>
      </c>
      <c r="K109" s="440">
        <v>0</v>
      </c>
      <c r="L109" s="440">
        <v>0</v>
      </c>
    </row>
    <row r="110" spans="1:12" ht="15">
      <c r="A110" s="375">
        <v>35</v>
      </c>
      <c r="B110" s="376" t="s">
        <v>157</v>
      </c>
      <c r="C110" s="376" t="s">
        <v>152</v>
      </c>
      <c r="D110" s="376">
        <v>2009</v>
      </c>
      <c r="E110" s="377" t="s">
        <v>153</v>
      </c>
      <c r="F110" s="368" t="b">
        <v>0</v>
      </c>
      <c r="G110" s="420">
        <v>0</v>
      </c>
      <c r="H110" s="421">
        <v>0</v>
      </c>
      <c r="I110" s="421">
        <v>0</v>
      </c>
      <c r="J110" s="421">
        <v>1243.3323825470868</v>
      </c>
      <c r="K110" s="421">
        <v>1243.3323825470868</v>
      </c>
      <c r="L110" s="421">
        <v>1243.3323825470868</v>
      </c>
    </row>
    <row r="111" spans="1:12" ht="15">
      <c r="A111" s="381">
        <v>36</v>
      </c>
      <c r="B111" s="382" t="s">
        <v>5</v>
      </c>
      <c r="C111" s="382" t="s">
        <v>152</v>
      </c>
      <c r="D111" s="382">
        <v>2009</v>
      </c>
      <c r="E111" s="383" t="s">
        <v>153</v>
      </c>
      <c r="F111" s="368" t="b">
        <v>0</v>
      </c>
      <c r="G111" s="422">
        <v>0</v>
      </c>
      <c r="H111" s="423">
        <v>0</v>
      </c>
      <c r="I111" s="423">
        <v>0</v>
      </c>
      <c r="J111" s="423">
        <v>777.9264724862498</v>
      </c>
      <c r="K111" s="423">
        <v>777.9264724862498</v>
      </c>
      <c r="L111" s="423">
        <v>777.9264724862498</v>
      </c>
    </row>
    <row r="112" spans="1:12" ht="15">
      <c r="A112" s="386">
        <v>37</v>
      </c>
      <c r="B112" s="387" t="s">
        <v>6</v>
      </c>
      <c r="C112" s="387" t="s">
        <v>152</v>
      </c>
      <c r="D112" s="387">
        <v>2009</v>
      </c>
      <c r="E112" s="388" t="s">
        <v>153</v>
      </c>
      <c r="F112" s="368" t="b">
        <v>0</v>
      </c>
      <c r="G112" s="424">
        <v>0</v>
      </c>
      <c r="H112" s="425">
        <v>0</v>
      </c>
      <c r="I112" s="425">
        <v>0</v>
      </c>
      <c r="J112" s="425">
        <v>1352.6952538894316</v>
      </c>
      <c r="K112" s="425">
        <v>1296.5646737166128</v>
      </c>
      <c r="L112" s="425">
        <v>1296.5646737166128</v>
      </c>
    </row>
    <row r="113" spans="1:12" ht="15">
      <c r="A113" s="381">
        <v>38</v>
      </c>
      <c r="B113" s="407" t="s">
        <v>158</v>
      </c>
      <c r="C113" s="382" t="s">
        <v>159</v>
      </c>
      <c r="D113" s="382">
        <v>2009</v>
      </c>
      <c r="E113" s="383" t="s">
        <v>153</v>
      </c>
      <c r="F113" s="368" t="b">
        <v>0</v>
      </c>
      <c r="G113" s="422">
        <v>0</v>
      </c>
      <c r="H113" s="423">
        <v>0</v>
      </c>
      <c r="I113" s="423">
        <v>0</v>
      </c>
      <c r="J113" s="423">
        <v>0</v>
      </c>
      <c r="K113" s="423">
        <v>0</v>
      </c>
      <c r="L113" s="423">
        <v>0</v>
      </c>
    </row>
    <row r="114" spans="1:12" ht="15">
      <c r="A114" s="386">
        <v>39</v>
      </c>
      <c r="B114" s="387" t="s">
        <v>166</v>
      </c>
      <c r="C114" s="387" t="s">
        <v>159</v>
      </c>
      <c r="D114" s="387">
        <v>2009</v>
      </c>
      <c r="E114" s="388" t="s">
        <v>153</v>
      </c>
      <c r="F114" s="368" t="b">
        <v>0</v>
      </c>
      <c r="G114" s="424">
        <v>0</v>
      </c>
      <c r="H114" s="425">
        <v>0</v>
      </c>
      <c r="I114" s="425">
        <v>0</v>
      </c>
      <c r="J114" s="425">
        <v>11850.436602870812</v>
      </c>
      <c r="K114" s="425">
        <v>11850.436602870812</v>
      </c>
      <c r="L114" s="425">
        <v>11850.436602870812</v>
      </c>
    </row>
    <row r="115" spans="1:12" ht="15">
      <c r="A115" s="381">
        <v>40</v>
      </c>
      <c r="B115" s="382" t="s">
        <v>168</v>
      </c>
      <c r="C115" s="382" t="s">
        <v>175</v>
      </c>
      <c r="D115" s="382">
        <v>2009</v>
      </c>
      <c r="E115" s="383" t="s">
        <v>153</v>
      </c>
      <c r="F115" s="368" t="b">
        <v>0</v>
      </c>
      <c r="G115" s="422">
        <v>0</v>
      </c>
      <c r="H115" s="423">
        <v>0</v>
      </c>
      <c r="I115" s="423">
        <v>0</v>
      </c>
      <c r="J115" s="423">
        <v>0</v>
      </c>
      <c r="K115" s="423">
        <v>0</v>
      </c>
      <c r="L115" s="423">
        <v>0</v>
      </c>
    </row>
    <row r="116" spans="1:12" ht="15">
      <c r="A116" s="386">
        <v>41</v>
      </c>
      <c r="B116" s="387" t="s">
        <v>9</v>
      </c>
      <c r="C116" s="387" t="s">
        <v>167</v>
      </c>
      <c r="D116" s="387">
        <v>2009</v>
      </c>
      <c r="E116" s="388" t="s">
        <v>153</v>
      </c>
      <c r="F116" s="368" t="b">
        <v>0</v>
      </c>
      <c r="G116" s="424">
        <v>0</v>
      </c>
      <c r="H116" s="425">
        <v>0</v>
      </c>
      <c r="I116" s="425">
        <v>0</v>
      </c>
      <c r="J116" s="425">
        <v>234.6882739226056</v>
      </c>
      <c r="K116" s="425">
        <v>234.6882739226056</v>
      </c>
      <c r="L116" s="425">
        <v>234.6882739226056</v>
      </c>
    </row>
    <row r="117" spans="1:12" ht="15">
      <c r="A117" s="381">
        <v>42</v>
      </c>
      <c r="B117" s="382" t="s">
        <v>60</v>
      </c>
      <c r="C117" s="382" t="s">
        <v>167</v>
      </c>
      <c r="D117" s="382">
        <v>2009</v>
      </c>
      <c r="E117" s="383" t="s">
        <v>153</v>
      </c>
      <c r="F117" s="368" t="b">
        <v>0</v>
      </c>
      <c r="G117" s="422">
        <v>0</v>
      </c>
      <c r="H117" s="423">
        <v>0</v>
      </c>
      <c r="I117" s="423">
        <v>0</v>
      </c>
      <c r="J117" s="423">
        <v>3260.465544208299</v>
      </c>
      <c r="K117" s="423">
        <v>3260.465544208299</v>
      </c>
      <c r="L117" s="423">
        <v>3260.465544208299</v>
      </c>
    </row>
    <row r="118" spans="1:12" ht="15">
      <c r="A118" s="386">
        <v>43</v>
      </c>
      <c r="B118" s="387" t="s">
        <v>176</v>
      </c>
      <c r="C118" s="387" t="s">
        <v>177</v>
      </c>
      <c r="D118" s="387">
        <v>2009</v>
      </c>
      <c r="E118" s="388" t="s">
        <v>153</v>
      </c>
      <c r="F118" s="368" t="b">
        <v>0</v>
      </c>
      <c r="G118" s="424">
        <v>0</v>
      </c>
      <c r="H118" s="425">
        <v>0</v>
      </c>
      <c r="I118" s="425">
        <v>0</v>
      </c>
      <c r="J118" s="425">
        <v>0</v>
      </c>
      <c r="K118" s="425">
        <v>0</v>
      </c>
      <c r="L118" s="425">
        <v>0</v>
      </c>
    </row>
    <row r="119" spans="1:12" ht="15">
      <c r="A119" s="381">
        <v>44</v>
      </c>
      <c r="B119" s="382" t="s">
        <v>10</v>
      </c>
      <c r="C119" s="382" t="s">
        <v>156</v>
      </c>
      <c r="D119" s="382">
        <v>2009</v>
      </c>
      <c r="E119" s="383" t="s">
        <v>153</v>
      </c>
      <c r="F119" s="368" t="b">
        <v>0</v>
      </c>
      <c r="G119" s="422">
        <v>0</v>
      </c>
      <c r="H119" s="423">
        <v>0</v>
      </c>
      <c r="I119" s="423">
        <v>0</v>
      </c>
      <c r="J119" s="423">
        <v>204.20590200511484</v>
      </c>
      <c r="K119" s="423">
        <v>0</v>
      </c>
      <c r="L119" s="423">
        <v>0</v>
      </c>
    </row>
    <row r="120" spans="1:12" ht="15">
      <c r="A120" s="386">
        <v>45</v>
      </c>
      <c r="B120" s="387" t="s">
        <v>11</v>
      </c>
      <c r="C120" s="387" t="s">
        <v>156</v>
      </c>
      <c r="D120" s="387">
        <v>2009</v>
      </c>
      <c r="E120" s="388" t="s">
        <v>153</v>
      </c>
      <c r="F120" s="368" t="b">
        <v>0</v>
      </c>
      <c r="G120" s="424">
        <v>0</v>
      </c>
      <c r="H120" s="425">
        <v>0</v>
      </c>
      <c r="I120" s="425">
        <v>0</v>
      </c>
      <c r="J120" s="425">
        <v>1943.9341061006385</v>
      </c>
      <c r="K120" s="425">
        <v>0</v>
      </c>
      <c r="L120" s="425">
        <v>0</v>
      </c>
    </row>
    <row r="121" spans="1:12" ht="15">
      <c r="A121" s="381">
        <v>46</v>
      </c>
      <c r="B121" s="382" t="s">
        <v>12</v>
      </c>
      <c r="C121" s="382" t="s">
        <v>156</v>
      </c>
      <c r="D121" s="382">
        <v>2009</v>
      </c>
      <c r="E121" s="383" t="s">
        <v>153</v>
      </c>
      <c r="F121" s="368" t="b">
        <v>0</v>
      </c>
      <c r="G121" s="422">
        <v>0</v>
      </c>
      <c r="H121" s="423">
        <v>0</v>
      </c>
      <c r="I121" s="423">
        <v>0</v>
      </c>
      <c r="J121" s="423">
        <v>37.128345819111786</v>
      </c>
      <c r="K121" s="423">
        <v>0</v>
      </c>
      <c r="L121" s="423">
        <v>0</v>
      </c>
    </row>
    <row r="122" spans="1:12" ht="15">
      <c r="A122" s="386">
        <v>47</v>
      </c>
      <c r="B122" s="387" t="s">
        <v>74</v>
      </c>
      <c r="C122" s="387" t="s">
        <v>156</v>
      </c>
      <c r="D122" s="387">
        <v>2009</v>
      </c>
      <c r="E122" s="388" t="s">
        <v>153</v>
      </c>
      <c r="F122" s="368" t="b">
        <v>0</v>
      </c>
      <c r="G122" s="424">
        <v>0</v>
      </c>
      <c r="H122" s="425">
        <v>0</v>
      </c>
      <c r="I122" s="425">
        <v>0</v>
      </c>
      <c r="J122" s="425">
        <v>0</v>
      </c>
      <c r="K122" s="425">
        <v>0</v>
      </c>
      <c r="L122" s="425">
        <v>0</v>
      </c>
    </row>
    <row r="123" spans="1:12" ht="15">
      <c r="A123" s="381">
        <v>48</v>
      </c>
      <c r="B123" s="382" t="s">
        <v>178</v>
      </c>
      <c r="C123" s="382" t="s">
        <v>152</v>
      </c>
      <c r="D123" s="382">
        <v>2009</v>
      </c>
      <c r="E123" s="383" t="s">
        <v>153</v>
      </c>
      <c r="F123" s="368" t="b">
        <v>0</v>
      </c>
      <c r="G123" s="422">
        <v>0</v>
      </c>
      <c r="H123" s="423">
        <v>0</v>
      </c>
      <c r="I123" s="423">
        <v>0</v>
      </c>
      <c r="J123" s="423">
        <v>0</v>
      </c>
      <c r="K123" s="423">
        <v>0</v>
      </c>
      <c r="L123" s="423">
        <v>0</v>
      </c>
    </row>
    <row r="124" spans="1:12" ht="15">
      <c r="A124" s="408">
        <v>49</v>
      </c>
      <c r="B124" s="409" t="s">
        <v>179</v>
      </c>
      <c r="C124" s="409" t="s">
        <v>152</v>
      </c>
      <c r="D124" s="409">
        <v>2009</v>
      </c>
      <c r="E124" s="410" t="s">
        <v>153</v>
      </c>
      <c r="F124" s="368" t="b">
        <v>0</v>
      </c>
      <c r="G124" s="441">
        <v>0</v>
      </c>
      <c r="H124" s="442">
        <v>0</v>
      </c>
      <c r="I124" s="442">
        <v>0</v>
      </c>
      <c r="J124" s="442">
        <v>0</v>
      </c>
      <c r="K124" s="442">
        <v>0</v>
      </c>
      <c r="L124" s="442">
        <v>0</v>
      </c>
    </row>
    <row r="125" spans="1:12" ht="15">
      <c r="A125" s="402">
        <v>50</v>
      </c>
      <c r="B125" s="403" t="s">
        <v>180</v>
      </c>
      <c r="C125" s="403" t="s">
        <v>167</v>
      </c>
      <c r="D125" s="403">
        <v>2009</v>
      </c>
      <c r="E125" s="404" t="s">
        <v>153</v>
      </c>
      <c r="F125" s="368"/>
      <c r="G125" s="439">
        <v>0</v>
      </c>
      <c r="H125" s="440">
        <v>0</v>
      </c>
      <c r="I125" s="440">
        <v>0</v>
      </c>
      <c r="J125" s="440">
        <v>0</v>
      </c>
      <c r="K125" s="440">
        <v>0</v>
      </c>
      <c r="L125" s="440">
        <v>0</v>
      </c>
    </row>
    <row r="126" spans="1:12" ht="15">
      <c r="A126" s="375">
        <v>51</v>
      </c>
      <c r="B126" s="376" t="s">
        <v>181</v>
      </c>
      <c r="C126" s="376" t="s">
        <v>159</v>
      </c>
      <c r="D126" s="376">
        <v>2008</v>
      </c>
      <c r="E126" s="377" t="s">
        <v>153</v>
      </c>
      <c r="F126" s="368"/>
      <c r="G126" s="420">
        <v>0</v>
      </c>
      <c r="H126" s="421">
        <v>0</v>
      </c>
      <c r="I126" s="421">
        <v>0</v>
      </c>
      <c r="J126" s="421">
        <v>0</v>
      </c>
      <c r="K126" s="421">
        <v>0</v>
      </c>
      <c r="L126" s="421">
        <v>0</v>
      </c>
    </row>
    <row r="127" spans="1:12" ht="15">
      <c r="A127" s="402">
        <v>52</v>
      </c>
      <c r="B127" s="403" t="s">
        <v>182</v>
      </c>
      <c r="C127" s="403" t="s">
        <v>156</v>
      </c>
      <c r="D127" s="403">
        <v>2008</v>
      </c>
      <c r="E127" s="404" t="s">
        <v>153</v>
      </c>
      <c r="F127" s="368"/>
      <c r="G127" s="439">
        <v>0</v>
      </c>
      <c r="H127" s="440">
        <v>0</v>
      </c>
      <c r="I127" s="440">
        <v>0</v>
      </c>
      <c r="J127" s="440">
        <v>0</v>
      </c>
      <c r="K127" s="440">
        <v>0</v>
      </c>
      <c r="L127" s="440">
        <v>0</v>
      </c>
    </row>
    <row r="128" spans="1:5" ht="15">
      <c r="A128" s="374"/>
      <c r="B128" s="374"/>
      <c r="C128" s="374"/>
      <c r="D128" s="374"/>
      <c r="E128" s="374"/>
    </row>
    <row r="129" spans="1:12" ht="15">
      <c r="A129" s="413" t="s">
        <v>183</v>
      </c>
      <c r="B129" s="414"/>
      <c r="C129" s="414"/>
      <c r="D129" s="414"/>
      <c r="E129" s="415"/>
      <c r="G129" s="443">
        <v>10202.891241524097</v>
      </c>
      <c r="H129" s="443">
        <v>10202.891241524097</v>
      </c>
      <c r="I129" s="443">
        <v>10202.891241524097</v>
      </c>
      <c r="J129" s="443">
        <v>10202.891241524097</v>
      </c>
      <c r="K129" s="443">
        <v>1772.0162906181304</v>
      </c>
      <c r="L129" s="443">
        <v>1772.0162906181304</v>
      </c>
    </row>
    <row r="130" spans="1:12" ht="15">
      <c r="A130" s="374"/>
      <c r="B130" s="374"/>
      <c r="C130" s="374"/>
      <c r="D130" s="374"/>
      <c r="E130" s="374"/>
      <c r="G130" s="444"/>
      <c r="H130" s="444"/>
      <c r="I130" s="444"/>
      <c r="J130" s="444"/>
      <c r="K130" s="444"/>
      <c r="L130" s="444"/>
    </row>
    <row r="131" spans="1:12" ht="15">
      <c r="A131" s="413" t="s">
        <v>184</v>
      </c>
      <c r="B131" s="414"/>
      <c r="C131" s="414"/>
      <c r="D131" s="414"/>
      <c r="E131" s="415"/>
      <c r="G131" s="443">
        <v>0</v>
      </c>
      <c r="H131" s="443">
        <v>11721.565912396683</v>
      </c>
      <c r="I131" s="443">
        <v>8953.059030937413</v>
      </c>
      <c r="J131" s="443">
        <v>8609.740108981463</v>
      </c>
      <c r="K131" s="443">
        <v>8609.740108981463</v>
      </c>
      <c r="L131" s="443">
        <v>8608.342667212275</v>
      </c>
    </row>
    <row r="132" spans="1:12" ht="15">
      <c r="A132" s="374"/>
      <c r="B132" s="374"/>
      <c r="C132" s="374"/>
      <c r="D132" s="374"/>
      <c r="E132" s="374"/>
      <c r="G132" s="444"/>
      <c r="H132" s="444"/>
      <c r="I132" s="444"/>
      <c r="J132" s="444"/>
      <c r="K132" s="444"/>
      <c r="L132" s="444"/>
    </row>
    <row r="133" spans="1:12" ht="15">
      <c r="A133" s="413" t="s">
        <v>185</v>
      </c>
      <c r="B133" s="414"/>
      <c r="C133" s="414"/>
      <c r="D133" s="414"/>
      <c r="E133" s="415"/>
      <c r="G133" s="443">
        <v>0</v>
      </c>
      <c r="H133" s="443">
        <v>0</v>
      </c>
      <c r="I133" s="443">
        <v>20380.61896085423</v>
      </c>
      <c r="J133" s="443">
        <v>18544.157316793644</v>
      </c>
      <c r="K133" s="443">
        <v>18531.732330793642</v>
      </c>
      <c r="L133" s="443">
        <v>18531.732330793642</v>
      </c>
    </row>
    <row r="134" spans="1:12" ht="15">
      <c r="A134" s="374"/>
      <c r="B134" s="374"/>
      <c r="C134" s="374"/>
      <c r="D134" s="374"/>
      <c r="E134" s="374"/>
      <c r="G134" s="444"/>
      <c r="H134" s="444"/>
      <c r="I134" s="444"/>
      <c r="J134" s="444"/>
      <c r="K134" s="444"/>
      <c r="L134" s="444"/>
    </row>
    <row r="135" spans="1:12" ht="15">
      <c r="A135" s="413" t="s">
        <v>186</v>
      </c>
      <c r="B135" s="414"/>
      <c r="C135" s="414"/>
      <c r="D135" s="414"/>
      <c r="E135" s="415"/>
      <c r="G135" s="443">
        <v>0</v>
      </c>
      <c r="H135" s="443">
        <v>0</v>
      </c>
      <c r="I135" s="443">
        <v>0</v>
      </c>
      <c r="J135" s="443">
        <v>20904.81288384935</v>
      </c>
      <c r="K135" s="443">
        <v>18663.413949751666</v>
      </c>
      <c r="L135" s="443">
        <v>18663.413949751666</v>
      </c>
    </row>
    <row r="136" spans="1:12" ht="15">
      <c r="A136" s="374"/>
      <c r="B136" s="374"/>
      <c r="C136" s="374"/>
      <c r="D136" s="374"/>
      <c r="E136" s="374"/>
      <c r="G136" s="444"/>
      <c r="H136" s="444"/>
      <c r="I136" s="444"/>
      <c r="J136" s="444"/>
      <c r="K136" s="444"/>
      <c r="L136" s="444"/>
    </row>
    <row r="137" spans="1:12" ht="15">
      <c r="A137" s="413" t="s">
        <v>187</v>
      </c>
      <c r="B137" s="417"/>
      <c r="C137" s="417"/>
      <c r="D137" s="417"/>
      <c r="E137" s="418"/>
      <c r="G137" s="443">
        <v>10202.891241524097</v>
      </c>
      <c r="H137" s="443">
        <v>21924.45715392078</v>
      </c>
      <c r="I137" s="443">
        <v>39536.56923331574</v>
      </c>
      <c r="J137" s="443">
        <v>58261.60155114856</v>
      </c>
      <c r="K137" s="443">
        <v>47576.90268014491</v>
      </c>
      <c r="L137" s="443">
        <v>47575.50523837572</v>
      </c>
    </row>
    <row r="138" spans="7:12" ht="15">
      <c r="G138" s="419">
        <v>96</v>
      </c>
      <c r="H138" s="419">
        <v>97</v>
      </c>
      <c r="I138" s="419">
        <v>98</v>
      </c>
      <c r="J138" s="419">
        <v>99</v>
      </c>
      <c r="K138" s="419">
        <v>100</v>
      </c>
      <c r="L138" s="419">
        <v>101</v>
      </c>
    </row>
    <row r="140" ht="15.75">
      <c r="A140" s="371" t="s">
        <v>189</v>
      </c>
    </row>
    <row r="141" spans="1:12" ht="25.5">
      <c r="A141" s="372" t="s">
        <v>146</v>
      </c>
      <c r="B141" s="372" t="s">
        <v>147</v>
      </c>
      <c r="C141" s="372" t="s">
        <v>148</v>
      </c>
      <c r="D141" s="373" t="s">
        <v>149</v>
      </c>
      <c r="E141" s="373" t="s">
        <v>150</v>
      </c>
      <c r="G141" s="372">
        <v>2006</v>
      </c>
      <c r="H141" s="372">
        <v>2007</v>
      </c>
      <c r="I141" s="372">
        <v>2008</v>
      </c>
      <c r="J141" s="372">
        <v>2009</v>
      </c>
      <c r="K141" s="372">
        <v>2010</v>
      </c>
      <c r="L141" s="372">
        <v>2011</v>
      </c>
    </row>
    <row r="142" spans="1:12" ht="15">
      <c r="A142" s="374"/>
      <c r="B142" s="374"/>
      <c r="C142" s="374"/>
      <c r="D142" s="374"/>
      <c r="E142" s="374"/>
      <c r="G142" s="364"/>
      <c r="H142" s="364"/>
      <c r="I142" s="364"/>
      <c r="J142" s="364"/>
      <c r="K142" s="364"/>
      <c r="L142" s="364"/>
    </row>
    <row r="143" spans="1:12" ht="15">
      <c r="A143" s="375">
        <v>1</v>
      </c>
      <c r="B143" s="376" t="s">
        <v>151</v>
      </c>
      <c r="C143" s="376" t="s">
        <v>152</v>
      </c>
      <c r="D143" s="376">
        <v>2006</v>
      </c>
      <c r="E143" s="377" t="s">
        <v>153</v>
      </c>
      <c r="F143" s="368" t="b">
        <v>0</v>
      </c>
      <c r="G143" s="378">
        <v>0.03805577852653402</v>
      </c>
      <c r="H143" s="380">
        <v>0.03805577852653402</v>
      </c>
      <c r="I143" s="380">
        <v>0.03805577852653402</v>
      </c>
      <c r="J143" s="380">
        <v>0.03805577852653402</v>
      </c>
      <c r="K143" s="380">
        <v>0.03805577852653402</v>
      </c>
      <c r="L143" s="380">
        <v>0.03805577852653402</v>
      </c>
    </row>
    <row r="144" spans="1:12" ht="15">
      <c r="A144" s="381">
        <v>2</v>
      </c>
      <c r="B144" s="382" t="s">
        <v>154</v>
      </c>
      <c r="C144" s="382" t="s">
        <v>152</v>
      </c>
      <c r="D144" s="382">
        <v>2006</v>
      </c>
      <c r="E144" s="383" t="s">
        <v>153</v>
      </c>
      <c r="F144" s="368" t="b">
        <v>0</v>
      </c>
      <c r="G144" s="384">
        <v>0.42033637372717486</v>
      </c>
      <c r="H144" s="385">
        <v>0.42033637372717486</v>
      </c>
      <c r="I144" s="385">
        <v>0.42033637372717486</v>
      </c>
      <c r="J144" s="385">
        <v>0.42033637372717486</v>
      </c>
      <c r="K144" s="385">
        <v>0.42033637372717486</v>
      </c>
      <c r="L144" s="385">
        <v>0.42033637372717486</v>
      </c>
    </row>
    <row r="145" spans="1:12" ht="15">
      <c r="A145" s="386">
        <v>3</v>
      </c>
      <c r="B145" s="387" t="s">
        <v>155</v>
      </c>
      <c r="C145" s="387" t="s">
        <v>152</v>
      </c>
      <c r="D145" s="387">
        <v>2006</v>
      </c>
      <c r="E145" s="388" t="s">
        <v>153</v>
      </c>
      <c r="F145" s="368" t="b">
        <v>0</v>
      </c>
      <c r="G145" s="389">
        <v>0.1268356134844765</v>
      </c>
      <c r="H145" s="360">
        <v>0.1268356134844765</v>
      </c>
      <c r="I145" s="360">
        <v>0.1268356134844765</v>
      </c>
      <c r="J145" s="360">
        <v>0.1268356134844765</v>
      </c>
      <c r="K145" s="360">
        <v>0.1268356134844765</v>
      </c>
      <c r="L145" s="360">
        <v>0.1268356134844765</v>
      </c>
    </row>
    <row r="146" spans="1:12" ht="15">
      <c r="A146" s="381">
        <v>4</v>
      </c>
      <c r="B146" s="382" t="s">
        <v>10</v>
      </c>
      <c r="C146" s="382" t="s">
        <v>156</v>
      </c>
      <c r="D146" s="382">
        <v>2006</v>
      </c>
      <c r="E146" s="383" t="s">
        <v>153</v>
      </c>
      <c r="F146" s="368" t="b">
        <v>0</v>
      </c>
      <c r="G146" s="384">
        <v>7.633259330800558</v>
      </c>
      <c r="H146" s="385">
        <v>0</v>
      </c>
      <c r="I146" s="385">
        <v>0</v>
      </c>
      <c r="J146" s="385">
        <v>0</v>
      </c>
      <c r="K146" s="385">
        <v>0</v>
      </c>
      <c r="L146" s="385">
        <v>0</v>
      </c>
    </row>
    <row r="147" spans="1:12" ht="15">
      <c r="A147" s="391">
        <v>5</v>
      </c>
      <c r="B147" s="392" t="s">
        <v>74</v>
      </c>
      <c r="C147" s="392" t="s">
        <v>156</v>
      </c>
      <c r="D147" s="392">
        <v>2006</v>
      </c>
      <c r="E147" s="393" t="s">
        <v>153</v>
      </c>
      <c r="F147" s="368" t="b">
        <v>0</v>
      </c>
      <c r="G147" s="394">
        <v>0.3736158557997261</v>
      </c>
      <c r="H147" s="395">
        <v>0</v>
      </c>
      <c r="I147" s="395">
        <v>0</v>
      </c>
      <c r="J147" s="395">
        <v>0</v>
      </c>
      <c r="K147" s="395">
        <v>0</v>
      </c>
      <c r="L147" s="395">
        <v>0</v>
      </c>
    </row>
    <row r="148" spans="1:12" ht="15">
      <c r="A148" s="396">
        <v>6</v>
      </c>
      <c r="B148" s="397" t="s">
        <v>157</v>
      </c>
      <c r="C148" s="397" t="s">
        <v>152</v>
      </c>
      <c r="D148" s="397">
        <v>2007</v>
      </c>
      <c r="E148" s="398" t="s">
        <v>153</v>
      </c>
      <c r="F148" s="368" t="b">
        <v>0</v>
      </c>
      <c r="G148" s="399">
        <v>0</v>
      </c>
      <c r="H148" s="400">
        <v>0.1491097935533885</v>
      </c>
      <c r="I148" s="400">
        <v>0.1491097935533885</v>
      </c>
      <c r="J148" s="400">
        <v>0.1491097935533885</v>
      </c>
      <c r="K148" s="400">
        <v>0.1491097935533885</v>
      </c>
      <c r="L148" s="400">
        <v>0.1339473459366291</v>
      </c>
    </row>
    <row r="149" spans="1:12" ht="15">
      <c r="A149" s="386">
        <v>7</v>
      </c>
      <c r="B149" s="387" t="s">
        <v>154</v>
      </c>
      <c r="C149" s="387" t="s">
        <v>152</v>
      </c>
      <c r="D149" s="387">
        <v>2007</v>
      </c>
      <c r="E149" s="388" t="s">
        <v>153</v>
      </c>
      <c r="F149" s="368" t="b">
        <v>0</v>
      </c>
      <c r="G149" s="389">
        <v>0</v>
      </c>
      <c r="H149" s="360">
        <v>0.8310242483374579</v>
      </c>
      <c r="I149" s="360">
        <v>0.8310242483374579</v>
      </c>
      <c r="J149" s="360">
        <v>0.8310242483374579</v>
      </c>
      <c r="K149" s="360">
        <v>0.8310242483374579</v>
      </c>
      <c r="L149" s="360">
        <v>0.8310242483374579</v>
      </c>
    </row>
    <row r="150" spans="1:12" ht="15">
      <c r="A150" s="381">
        <v>8</v>
      </c>
      <c r="B150" s="382" t="s">
        <v>155</v>
      </c>
      <c r="C150" s="382" t="s">
        <v>152</v>
      </c>
      <c r="D150" s="382">
        <v>2007</v>
      </c>
      <c r="E150" s="383" t="s">
        <v>153</v>
      </c>
      <c r="F150" s="368" t="b">
        <v>0</v>
      </c>
      <c r="G150" s="384">
        <v>0</v>
      </c>
      <c r="H150" s="385">
        <v>0.19941406913344867</v>
      </c>
      <c r="I150" s="385">
        <v>0.1759179252061836</v>
      </c>
      <c r="J150" s="385">
        <v>0.1759179252061836</v>
      </c>
      <c r="K150" s="385">
        <v>0.1759179252061836</v>
      </c>
      <c r="L150" s="385">
        <v>0.1759179252061836</v>
      </c>
    </row>
    <row r="151" spans="1:12" ht="15">
      <c r="A151" s="386">
        <v>9</v>
      </c>
      <c r="B151" s="401" t="s">
        <v>158</v>
      </c>
      <c r="C151" s="387" t="s">
        <v>159</v>
      </c>
      <c r="D151" s="387">
        <v>2007</v>
      </c>
      <c r="E151" s="388" t="s">
        <v>153</v>
      </c>
      <c r="F151" s="368" t="b">
        <v>0</v>
      </c>
      <c r="G151" s="389">
        <v>0</v>
      </c>
      <c r="H151" s="360">
        <v>0</v>
      </c>
      <c r="I151" s="360">
        <v>0</v>
      </c>
      <c r="J151" s="360">
        <v>0</v>
      </c>
      <c r="K151" s="360">
        <v>0</v>
      </c>
      <c r="L151" s="360">
        <v>0</v>
      </c>
    </row>
    <row r="152" spans="1:12" ht="15">
      <c r="A152" s="381">
        <v>10</v>
      </c>
      <c r="B152" s="382" t="s">
        <v>160</v>
      </c>
      <c r="C152" s="382" t="s">
        <v>152</v>
      </c>
      <c r="D152" s="382">
        <v>2007</v>
      </c>
      <c r="E152" s="383" t="s">
        <v>153</v>
      </c>
      <c r="F152" s="368" t="b">
        <v>0</v>
      </c>
      <c r="G152" s="384">
        <v>0</v>
      </c>
      <c r="H152" s="385">
        <v>15.290175387079321</v>
      </c>
      <c r="I152" s="385">
        <v>4.55992073534539</v>
      </c>
      <c r="J152" s="385">
        <v>2.1955032792384617</v>
      </c>
      <c r="K152" s="385">
        <v>2.1955032792384617</v>
      </c>
      <c r="L152" s="385">
        <v>2.1955032792384617</v>
      </c>
    </row>
    <row r="153" spans="1:12" ht="15">
      <c r="A153" s="386">
        <v>11</v>
      </c>
      <c r="B153" s="387" t="s">
        <v>161</v>
      </c>
      <c r="C153" s="387" t="s">
        <v>152</v>
      </c>
      <c r="D153" s="387">
        <v>2007</v>
      </c>
      <c r="E153" s="388" t="s">
        <v>153</v>
      </c>
      <c r="F153" s="368" t="b">
        <v>0</v>
      </c>
      <c r="G153" s="389">
        <v>0</v>
      </c>
      <c r="H153" s="360">
        <v>0</v>
      </c>
      <c r="I153" s="360">
        <v>0</v>
      </c>
      <c r="J153" s="360">
        <v>0</v>
      </c>
      <c r="K153" s="360">
        <v>0</v>
      </c>
      <c r="L153" s="360">
        <v>0</v>
      </c>
    </row>
    <row r="154" spans="1:12" ht="15">
      <c r="A154" s="381">
        <v>12</v>
      </c>
      <c r="B154" s="382" t="s">
        <v>162</v>
      </c>
      <c r="C154" s="382" t="s">
        <v>163</v>
      </c>
      <c r="D154" s="382">
        <v>2007</v>
      </c>
      <c r="E154" s="383" t="s">
        <v>153</v>
      </c>
      <c r="F154" s="368" t="b">
        <v>0</v>
      </c>
      <c r="G154" s="384">
        <v>0</v>
      </c>
      <c r="H154" s="385">
        <v>0.0047760400000000005</v>
      </c>
      <c r="I154" s="385">
        <v>0.0047760400000000005</v>
      </c>
      <c r="J154" s="385">
        <v>0.0047760400000000005</v>
      </c>
      <c r="K154" s="385">
        <v>0.0047760400000000005</v>
      </c>
      <c r="L154" s="385">
        <v>0.0047760400000000005</v>
      </c>
    </row>
    <row r="155" spans="1:12" ht="15">
      <c r="A155" s="386">
        <v>13</v>
      </c>
      <c r="B155" s="387" t="s">
        <v>164</v>
      </c>
      <c r="C155" s="387" t="s">
        <v>163</v>
      </c>
      <c r="D155" s="387">
        <v>2007</v>
      </c>
      <c r="E155" s="388" t="s">
        <v>153</v>
      </c>
      <c r="F155" s="368" t="b">
        <v>0</v>
      </c>
      <c r="G155" s="389">
        <v>0</v>
      </c>
      <c r="H155" s="360">
        <v>0.038031465968820455</v>
      </c>
      <c r="I155" s="360">
        <v>0.038031465968820455</v>
      </c>
      <c r="J155" s="360">
        <v>0.038031465968820455</v>
      </c>
      <c r="K155" s="360">
        <v>0.038031465968820455</v>
      </c>
      <c r="L155" s="360">
        <v>0.038031465968820455</v>
      </c>
    </row>
    <row r="156" spans="1:12" ht="15">
      <c r="A156" s="381">
        <v>14</v>
      </c>
      <c r="B156" s="382" t="s">
        <v>165</v>
      </c>
      <c r="C156" s="382" t="s">
        <v>163</v>
      </c>
      <c r="D156" s="382">
        <v>2007</v>
      </c>
      <c r="E156" s="383" t="s">
        <v>153</v>
      </c>
      <c r="F156" s="368" t="b">
        <v>0</v>
      </c>
      <c r="G156" s="384">
        <v>0</v>
      </c>
      <c r="H156" s="385">
        <v>0.0028066666666666665</v>
      </c>
      <c r="I156" s="385">
        <v>0.0028066666666666665</v>
      </c>
      <c r="J156" s="385">
        <v>0.0028066666666666665</v>
      </c>
      <c r="K156" s="385">
        <v>0.0028066666666666665</v>
      </c>
      <c r="L156" s="385">
        <v>0.0028066666666666665</v>
      </c>
    </row>
    <row r="157" spans="1:12" ht="15">
      <c r="A157" s="386">
        <v>15</v>
      </c>
      <c r="B157" s="387" t="s">
        <v>166</v>
      </c>
      <c r="C157" s="387" t="s">
        <v>167</v>
      </c>
      <c r="D157" s="387">
        <v>2007</v>
      </c>
      <c r="E157" s="388" t="s">
        <v>153</v>
      </c>
      <c r="F157" s="368" t="b">
        <v>0</v>
      </c>
      <c r="G157" s="389">
        <v>0</v>
      </c>
      <c r="H157" s="360">
        <v>1.391559202813599</v>
      </c>
      <c r="I157" s="360">
        <v>1.391559202813599</v>
      </c>
      <c r="J157" s="360">
        <v>1.391559202813599</v>
      </c>
      <c r="K157" s="360">
        <v>1.391559202813599</v>
      </c>
      <c r="L157" s="360">
        <v>1.391559202813599</v>
      </c>
    </row>
    <row r="158" spans="1:12" ht="15">
      <c r="A158" s="381">
        <v>16</v>
      </c>
      <c r="B158" s="382" t="s">
        <v>168</v>
      </c>
      <c r="C158" s="382" t="s">
        <v>167</v>
      </c>
      <c r="D158" s="382">
        <v>2007</v>
      </c>
      <c r="E158" s="383" t="s">
        <v>153</v>
      </c>
      <c r="F158" s="368" t="b">
        <v>0</v>
      </c>
      <c r="G158" s="384">
        <v>0</v>
      </c>
      <c r="H158" s="385">
        <v>0</v>
      </c>
      <c r="I158" s="385">
        <v>0</v>
      </c>
      <c r="J158" s="385">
        <v>0</v>
      </c>
      <c r="K158" s="385">
        <v>0</v>
      </c>
      <c r="L158" s="385">
        <v>0</v>
      </c>
    </row>
    <row r="159" spans="1:12" ht="15">
      <c r="A159" s="386">
        <v>17</v>
      </c>
      <c r="B159" s="387" t="s">
        <v>10</v>
      </c>
      <c r="C159" s="387" t="s">
        <v>156</v>
      </c>
      <c r="D159" s="387">
        <v>2007</v>
      </c>
      <c r="E159" s="388" t="s">
        <v>153</v>
      </c>
      <c r="F159" s="368" t="b">
        <v>0</v>
      </c>
      <c r="G159" s="389">
        <v>0</v>
      </c>
      <c r="H159" s="360">
        <v>8.633523626244038</v>
      </c>
      <c r="I159" s="360">
        <v>0</v>
      </c>
      <c r="J159" s="360">
        <v>0</v>
      </c>
      <c r="K159" s="360">
        <v>0</v>
      </c>
      <c r="L159" s="360">
        <v>0</v>
      </c>
    </row>
    <row r="160" spans="1:12" ht="15">
      <c r="A160" s="381">
        <v>18</v>
      </c>
      <c r="B160" s="382" t="s">
        <v>74</v>
      </c>
      <c r="C160" s="382" t="s">
        <v>156</v>
      </c>
      <c r="D160" s="382">
        <v>2007</v>
      </c>
      <c r="E160" s="383" t="s">
        <v>153</v>
      </c>
      <c r="F160" s="368" t="b">
        <v>0</v>
      </c>
      <c r="G160" s="384">
        <v>0</v>
      </c>
      <c r="H160" s="385">
        <v>0.7182134039163149</v>
      </c>
      <c r="I160" s="385">
        <v>0</v>
      </c>
      <c r="J160" s="385">
        <v>0</v>
      </c>
      <c r="K160" s="385">
        <v>0</v>
      </c>
      <c r="L160" s="385">
        <v>0</v>
      </c>
    </row>
    <row r="161" spans="1:12" ht="15">
      <c r="A161" s="391">
        <v>19</v>
      </c>
      <c r="B161" s="392" t="s">
        <v>169</v>
      </c>
      <c r="C161" s="392" t="s">
        <v>170</v>
      </c>
      <c r="D161" s="392">
        <v>2007</v>
      </c>
      <c r="E161" s="393" t="s">
        <v>153</v>
      </c>
      <c r="F161" s="368" t="b">
        <v>0</v>
      </c>
      <c r="G161" s="394">
        <v>0</v>
      </c>
      <c r="H161" s="395">
        <v>0</v>
      </c>
      <c r="I161" s="395">
        <v>0</v>
      </c>
      <c r="J161" s="395">
        <v>0</v>
      </c>
      <c r="K161" s="395">
        <v>0</v>
      </c>
      <c r="L161" s="395">
        <v>0</v>
      </c>
    </row>
    <row r="162" spans="1:12" ht="15">
      <c r="A162" s="396">
        <v>20</v>
      </c>
      <c r="B162" s="397" t="s">
        <v>157</v>
      </c>
      <c r="C162" s="397" t="s">
        <v>152</v>
      </c>
      <c r="D162" s="397">
        <v>2008</v>
      </c>
      <c r="E162" s="398" t="s">
        <v>153</v>
      </c>
      <c r="F162" s="368" t="b">
        <v>0</v>
      </c>
      <c r="G162" s="399">
        <v>0</v>
      </c>
      <c r="H162" s="400">
        <v>0</v>
      </c>
      <c r="I162" s="400">
        <v>0.244379297674</v>
      </c>
      <c r="J162" s="400">
        <v>0.244379297674</v>
      </c>
      <c r="K162" s="400">
        <v>0.244379297674</v>
      </c>
      <c r="L162" s="400">
        <v>0.244379297674</v>
      </c>
    </row>
    <row r="163" spans="1:12" ht="15">
      <c r="A163" s="386">
        <v>21</v>
      </c>
      <c r="B163" s="387" t="s">
        <v>5</v>
      </c>
      <c r="C163" s="387" t="s">
        <v>152</v>
      </c>
      <c r="D163" s="387">
        <v>2008</v>
      </c>
      <c r="E163" s="388" t="s">
        <v>153</v>
      </c>
      <c r="F163" s="368" t="b">
        <v>0</v>
      </c>
      <c r="G163" s="389">
        <v>0</v>
      </c>
      <c r="H163" s="360">
        <v>0</v>
      </c>
      <c r="I163" s="360">
        <v>0.7087622072155888</v>
      </c>
      <c r="J163" s="360">
        <v>0.7087622072155888</v>
      </c>
      <c r="K163" s="360">
        <v>0.7087622072155888</v>
      </c>
      <c r="L163" s="360">
        <v>0.7087622072155888</v>
      </c>
    </row>
    <row r="164" spans="1:12" ht="15">
      <c r="A164" s="381">
        <v>22</v>
      </c>
      <c r="B164" s="382" t="s">
        <v>6</v>
      </c>
      <c r="C164" s="382" t="s">
        <v>152</v>
      </c>
      <c r="D164" s="382">
        <v>2008</v>
      </c>
      <c r="E164" s="383" t="s">
        <v>153</v>
      </c>
      <c r="F164" s="368" t="b">
        <v>0</v>
      </c>
      <c r="G164" s="384">
        <v>0</v>
      </c>
      <c r="H164" s="385">
        <v>0</v>
      </c>
      <c r="I164" s="385">
        <v>0.4272927256902209</v>
      </c>
      <c r="J164" s="385">
        <v>0.40470003901899043</v>
      </c>
      <c r="K164" s="385">
        <v>0.40470003901899043</v>
      </c>
      <c r="L164" s="385">
        <v>0.40470003901899043</v>
      </c>
    </row>
    <row r="165" spans="1:12" ht="15">
      <c r="A165" s="386">
        <v>23</v>
      </c>
      <c r="B165" s="401" t="s">
        <v>158</v>
      </c>
      <c r="C165" s="387" t="s">
        <v>159</v>
      </c>
      <c r="D165" s="387">
        <v>2008</v>
      </c>
      <c r="E165" s="388" t="s">
        <v>153</v>
      </c>
      <c r="F165" s="368" t="b">
        <v>0</v>
      </c>
      <c r="G165" s="389">
        <v>0</v>
      </c>
      <c r="H165" s="360">
        <v>0</v>
      </c>
      <c r="I165" s="360">
        <v>0</v>
      </c>
      <c r="J165" s="360">
        <v>0</v>
      </c>
      <c r="K165" s="360">
        <v>0</v>
      </c>
      <c r="L165" s="360">
        <v>0</v>
      </c>
    </row>
    <row r="166" spans="1:12" ht="15">
      <c r="A166" s="381">
        <v>24</v>
      </c>
      <c r="B166" s="382" t="s">
        <v>171</v>
      </c>
      <c r="C166" s="382" t="s">
        <v>152</v>
      </c>
      <c r="D166" s="382">
        <v>2008</v>
      </c>
      <c r="E166" s="383" t="s">
        <v>153</v>
      </c>
      <c r="F166" s="368" t="b">
        <v>0</v>
      </c>
      <c r="G166" s="384">
        <v>0</v>
      </c>
      <c r="H166" s="385">
        <v>0</v>
      </c>
      <c r="I166" s="385">
        <v>0.9296189887440892</v>
      </c>
      <c r="J166" s="385">
        <v>0.5330940805173113</v>
      </c>
      <c r="K166" s="385">
        <v>0.5330940805173113</v>
      </c>
      <c r="L166" s="385">
        <v>0.5330940805173113</v>
      </c>
    </row>
    <row r="167" spans="1:12" ht="15">
      <c r="A167" s="386">
        <v>25</v>
      </c>
      <c r="B167" s="387" t="s">
        <v>166</v>
      </c>
      <c r="C167" s="387" t="s">
        <v>159</v>
      </c>
      <c r="D167" s="387">
        <v>2008</v>
      </c>
      <c r="E167" s="388" t="s">
        <v>153</v>
      </c>
      <c r="F167" s="368" t="b">
        <v>0</v>
      </c>
      <c r="G167" s="389">
        <v>0</v>
      </c>
      <c r="H167" s="360">
        <v>0</v>
      </c>
      <c r="I167" s="360">
        <v>3.5111006946025873</v>
      </c>
      <c r="J167" s="360">
        <v>3.511147096901549</v>
      </c>
      <c r="K167" s="360">
        <v>3.511147096901549</v>
      </c>
      <c r="L167" s="360">
        <v>3.511147096901549</v>
      </c>
    </row>
    <row r="168" spans="1:12" ht="15">
      <c r="A168" s="381">
        <v>26</v>
      </c>
      <c r="B168" s="382" t="s">
        <v>168</v>
      </c>
      <c r="C168" s="382" t="s">
        <v>172</v>
      </c>
      <c r="D168" s="382">
        <v>2008</v>
      </c>
      <c r="E168" s="383" t="s">
        <v>153</v>
      </c>
      <c r="F168" s="368" t="b">
        <v>0</v>
      </c>
      <c r="G168" s="384">
        <v>0</v>
      </c>
      <c r="H168" s="385">
        <v>0</v>
      </c>
      <c r="I168" s="385">
        <v>0</v>
      </c>
      <c r="J168" s="385">
        <v>0</v>
      </c>
      <c r="K168" s="385">
        <v>0</v>
      </c>
      <c r="L168" s="385">
        <v>0</v>
      </c>
    </row>
    <row r="169" spans="1:12" ht="15">
      <c r="A169" s="386">
        <v>27</v>
      </c>
      <c r="B169" s="387" t="s">
        <v>9</v>
      </c>
      <c r="C169" s="387" t="s">
        <v>167</v>
      </c>
      <c r="D169" s="387">
        <v>2008</v>
      </c>
      <c r="E169" s="388" t="s">
        <v>153</v>
      </c>
      <c r="F169" s="368" t="b">
        <v>0</v>
      </c>
      <c r="G169" s="389">
        <v>0</v>
      </c>
      <c r="H169" s="360">
        <v>0</v>
      </c>
      <c r="I169" s="360">
        <v>0.01314219929502941</v>
      </c>
      <c r="J169" s="360">
        <v>0.01314219929502941</v>
      </c>
      <c r="K169" s="360">
        <v>0.01314219929502941</v>
      </c>
      <c r="L169" s="360">
        <v>0.01314219929502941</v>
      </c>
    </row>
    <row r="170" spans="1:12" ht="15">
      <c r="A170" s="381">
        <v>28</v>
      </c>
      <c r="B170" s="382" t="s">
        <v>60</v>
      </c>
      <c r="C170" s="382" t="s">
        <v>167</v>
      </c>
      <c r="D170" s="382">
        <v>2008</v>
      </c>
      <c r="E170" s="383" t="s">
        <v>153</v>
      </c>
      <c r="F170" s="368" t="b">
        <v>0</v>
      </c>
      <c r="G170" s="384">
        <v>0</v>
      </c>
      <c r="H170" s="385">
        <v>0</v>
      </c>
      <c r="I170" s="385">
        <v>0.0031849999999999995</v>
      </c>
      <c r="J170" s="385">
        <v>0.0031849999999999995</v>
      </c>
      <c r="K170" s="385">
        <v>0.001365</v>
      </c>
      <c r="L170" s="385">
        <v>0.001365</v>
      </c>
    </row>
    <row r="171" spans="1:12" ht="15">
      <c r="A171" s="386">
        <v>29</v>
      </c>
      <c r="B171" s="387" t="s">
        <v>10</v>
      </c>
      <c r="C171" s="387" t="s">
        <v>156</v>
      </c>
      <c r="D171" s="387">
        <v>2008</v>
      </c>
      <c r="E171" s="388" t="s">
        <v>153</v>
      </c>
      <c r="F171" s="368" t="b">
        <v>0</v>
      </c>
      <c r="G171" s="389">
        <v>0</v>
      </c>
      <c r="H171" s="360">
        <v>0</v>
      </c>
      <c r="I171" s="360">
        <v>11.893110559091541</v>
      </c>
      <c r="J171" s="360">
        <v>0</v>
      </c>
      <c r="K171" s="360">
        <v>0</v>
      </c>
      <c r="L171" s="360">
        <v>0</v>
      </c>
    </row>
    <row r="172" spans="1:12" ht="15">
      <c r="A172" s="381">
        <v>30</v>
      </c>
      <c r="B172" s="382" t="s">
        <v>12</v>
      </c>
      <c r="C172" s="382" t="s">
        <v>156</v>
      </c>
      <c r="D172" s="382">
        <v>2008</v>
      </c>
      <c r="E172" s="383" t="s">
        <v>153</v>
      </c>
      <c r="F172" s="368" t="b">
        <v>0</v>
      </c>
      <c r="G172" s="384">
        <v>0</v>
      </c>
      <c r="H172" s="385">
        <v>0</v>
      </c>
      <c r="I172" s="385">
        <v>2.2998848766301467</v>
      </c>
      <c r="J172" s="385">
        <v>0</v>
      </c>
      <c r="K172" s="385">
        <v>0</v>
      </c>
      <c r="L172" s="385">
        <v>0</v>
      </c>
    </row>
    <row r="173" spans="1:12" ht="15">
      <c r="A173" s="386">
        <v>31</v>
      </c>
      <c r="B173" s="387" t="s">
        <v>74</v>
      </c>
      <c r="C173" s="387" t="s">
        <v>156</v>
      </c>
      <c r="D173" s="387">
        <v>2008</v>
      </c>
      <c r="E173" s="388" t="s">
        <v>153</v>
      </c>
      <c r="F173" s="368" t="b">
        <v>0</v>
      </c>
      <c r="G173" s="389">
        <v>0</v>
      </c>
      <c r="H173" s="360">
        <v>0</v>
      </c>
      <c r="I173" s="360">
        <v>0.7903486734866658</v>
      </c>
      <c r="J173" s="360">
        <v>0</v>
      </c>
      <c r="K173" s="360">
        <v>0</v>
      </c>
      <c r="L173" s="360">
        <v>0</v>
      </c>
    </row>
    <row r="174" spans="1:12" ht="15">
      <c r="A174" s="381">
        <v>32</v>
      </c>
      <c r="B174" s="382" t="s">
        <v>169</v>
      </c>
      <c r="C174" s="382" t="s">
        <v>159</v>
      </c>
      <c r="D174" s="382">
        <v>2008</v>
      </c>
      <c r="E174" s="383" t="s">
        <v>153</v>
      </c>
      <c r="F174" s="368" t="b">
        <v>0</v>
      </c>
      <c r="G174" s="384">
        <v>0</v>
      </c>
      <c r="H174" s="385">
        <v>0</v>
      </c>
      <c r="I174" s="385">
        <v>0</v>
      </c>
      <c r="J174" s="385">
        <v>0</v>
      </c>
      <c r="K174" s="385">
        <v>0</v>
      </c>
      <c r="L174" s="385">
        <v>0</v>
      </c>
    </row>
    <row r="175" spans="1:12" ht="15">
      <c r="A175" s="386">
        <v>33</v>
      </c>
      <c r="B175" s="387" t="s">
        <v>173</v>
      </c>
      <c r="C175" s="387" t="s">
        <v>167</v>
      </c>
      <c r="D175" s="387">
        <v>2008</v>
      </c>
      <c r="E175" s="388" t="s">
        <v>153</v>
      </c>
      <c r="F175" s="368" t="b">
        <v>0</v>
      </c>
      <c r="G175" s="389">
        <v>0</v>
      </c>
      <c r="H175" s="360">
        <v>0</v>
      </c>
      <c r="I175" s="360">
        <v>0</v>
      </c>
      <c r="J175" s="360">
        <v>0</v>
      </c>
      <c r="K175" s="360">
        <v>0</v>
      </c>
      <c r="L175" s="360">
        <v>0</v>
      </c>
    </row>
    <row r="176" spans="1:12" ht="15">
      <c r="A176" s="402">
        <v>34</v>
      </c>
      <c r="B176" s="403" t="s">
        <v>174</v>
      </c>
      <c r="C176" s="403" t="s">
        <v>156</v>
      </c>
      <c r="D176" s="403">
        <v>2008</v>
      </c>
      <c r="E176" s="404" t="s">
        <v>153</v>
      </c>
      <c r="F176" s="368" t="b">
        <v>0</v>
      </c>
      <c r="G176" s="405">
        <v>0</v>
      </c>
      <c r="H176" s="406">
        <v>0</v>
      </c>
      <c r="I176" s="406">
        <v>0</v>
      </c>
      <c r="J176" s="406">
        <v>0</v>
      </c>
      <c r="K176" s="406">
        <v>0</v>
      </c>
      <c r="L176" s="406">
        <v>0</v>
      </c>
    </row>
    <row r="177" spans="1:12" ht="15">
      <c r="A177" s="375">
        <v>35</v>
      </c>
      <c r="B177" s="376" t="s">
        <v>157</v>
      </c>
      <c r="C177" s="376" t="s">
        <v>152</v>
      </c>
      <c r="D177" s="376">
        <v>2009</v>
      </c>
      <c r="E177" s="377" t="s">
        <v>153</v>
      </c>
      <c r="F177" s="368" t="b">
        <v>0</v>
      </c>
      <c r="G177" s="378">
        <v>0</v>
      </c>
      <c r="H177" s="380">
        <v>0</v>
      </c>
      <c r="I177" s="380">
        <v>0</v>
      </c>
      <c r="J177" s="380">
        <v>0.3622426203350056</v>
      </c>
      <c r="K177" s="380">
        <v>0.3622426203350056</v>
      </c>
      <c r="L177" s="380">
        <v>0.3622426203350056</v>
      </c>
    </row>
    <row r="178" spans="1:12" ht="15">
      <c r="A178" s="381">
        <v>36</v>
      </c>
      <c r="B178" s="382" t="s">
        <v>5</v>
      </c>
      <c r="C178" s="382" t="s">
        <v>152</v>
      </c>
      <c r="D178" s="382">
        <v>2009</v>
      </c>
      <c r="E178" s="383" t="s">
        <v>153</v>
      </c>
      <c r="F178" s="368" t="b">
        <v>0</v>
      </c>
      <c r="G178" s="384">
        <v>0</v>
      </c>
      <c r="H178" s="385">
        <v>0</v>
      </c>
      <c r="I178" s="385">
        <v>0</v>
      </c>
      <c r="J178" s="385">
        <v>1.1721151474365772</v>
      </c>
      <c r="K178" s="385">
        <v>1.1721151474365772</v>
      </c>
      <c r="L178" s="385">
        <v>1.1721151474365772</v>
      </c>
    </row>
    <row r="179" spans="1:12" ht="15">
      <c r="A179" s="386">
        <v>37</v>
      </c>
      <c r="B179" s="387" t="s">
        <v>6</v>
      </c>
      <c r="C179" s="387" t="s">
        <v>152</v>
      </c>
      <c r="D179" s="387">
        <v>2009</v>
      </c>
      <c r="E179" s="388" t="s">
        <v>153</v>
      </c>
      <c r="F179" s="368" t="b">
        <v>0</v>
      </c>
      <c r="G179" s="389">
        <v>0</v>
      </c>
      <c r="H179" s="360">
        <v>0</v>
      </c>
      <c r="I179" s="360">
        <v>0</v>
      </c>
      <c r="J179" s="360">
        <v>0.37408288944987034</v>
      </c>
      <c r="K179" s="360">
        <v>0.3588885763526777</v>
      </c>
      <c r="L179" s="360">
        <v>0.3588885763526777</v>
      </c>
    </row>
    <row r="180" spans="1:12" ht="15">
      <c r="A180" s="381">
        <v>38</v>
      </c>
      <c r="B180" s="407" t="s">
        <v>158</v>
      </c>
      <c r="C180" s="382" t="s">
        <v>159</v>
      </c>
      <c r="D180" s="382">
        <v>2009</v>
      </c>
      <c r="E180" s="383" t="s">
        <v>153</v>
      </c>
      <c r="F180" s="368" t="b">
        <v>0</v>
      </c>
      <c r="G180" s="384">
        <v>0</v>
      </c>
      <c r="H180" s="385">
        <v>0</v>
      </c>
      <c r="I180" s="385">
        <v>0</v>
      </c>
      <c r="J180" s="385">
        <v>0</v>
      </c>
      <c r="K180" s="385">
        <v>0</v>
      </c>
      <c r="L180" s="385">
        <v>0</v>
      </c>
    </row>
    <row r="181" spans="1:12" ht="15">
      <c r="A181" s="386">
        <v>39</v>
      </c>
      <c r="B181" s="387" t="s">
        <v>166</v>
      </c>
      <c r="C181" s="387" t="s">
        <v>159</v>
      </c>
      <c r="D181" s="387">
        <v>2009</v>
      </c>
      <c r="E181" s="388" t="s">
        <v>153</v>
      </c>
      <c r="F181" s="368" t="b">
        <v>0</v>
      </c>
      <c r="G181" s="389">
        <v>0</v>
      </c>
      <c r="H181" s="360">
        <v>0</v>
      </c>
      <c r="I181" s="360">
        <v>0</v>
      </c>
      <c r="J181" s="360">
        <v>2.44444976076555</v>
      </c>
      <c r="K181" s="360">
        <v>2.44444976076555</v>
      </c>
      <c r="L181" s="360">
        <v>2.44444976076555</v>
      </c>
    </row>
    <row r="182" spans="1:12" ht="15">
      <c r="A182" s="381">
        <v>40</v>
      </c>
      <c r="B182" s="382" t="s">
        <v>168</v>
      </c>
      <c r="C182" s="382" t="s">
        <v>175</v>
      </c>
      <c r="D182" s="382">
        <v>2009</v>
      </c>
      <c r="E182" s="383" t="s">
        <v>153</v>
      </c>
      <c r="F182" s="368" t="b">
        <v>0</v>
      </c>
      <c r="G182" s="384">
        <v>0</v>
      </c>
      <c r="H182" s="385">
        <v>0</v>
      </c>
      <c r="I182" s="385">
        <v>0</v>
      </c>
      <c r="J182" s="385">
        <v>0</v>
      </c>
      <c r="K182" s="385">
        <v>0</v>
      </c>
      <c r="L182" s="385">
        <v>0</v>
      </c>
    </row>
    <row r="183" spans="1:12" ht="15">
      <c r="A183" s="386">
        <v>41</v>
      </c>
      <c r="B183" s="387" t="s">
        <v>9</v>
      </c>
      <c r="C183" s="387" t="s">
        <v>167</v>
      </c>
      <c r="D183" s="387">
        <v>2009</v>
      </c>
      <c r="E183" s="388" t="s">
        <v>153</v>
      </c>
      <c r="F183" s="368" t="b">
        <v>0</v>
      </c>
      <c r="G183" s="389">
        <v>0</v>
      </c>
      <c r="H183" s="360">
        <v>0</v>
      </c>
      <c r="I183" s="360">
        <v>0</v>
      </c>
      <c r="J183" s="360">
        <v>0.14705476969069634</v>
      </c>
      <c r="K183" s="360">
        <v>0.14705476969069634</v>
      </c>
      <c r="L183" s="360">
        <v>0.14705476969069634</v>
      </c>
    </row>
    <row r="184" spans="1:12" ht="15">
      <c r="A184" s="381">
        <v>42</v>
      </c>
      <c r="B184" s="382" t="s">
        <v>60</v>
      </c>
      <c r="C184" s="382" t="s">
        <v>167</v>
      </c>
      <c r="D184" s="382">
        <v>2009</v>
      </c>
      <c r="E184" s="383" t="s">
        <v>153</v>
      </c>
      <c r="F184" s="368" t="b">
        <v>0</v>
      </c>
      <c r="G184" s="384">
        <v>0</v>
      </c>
      <c r="H184" s="385">
        <v>0</v>
      </c>
      <c r="I184" s="385">
        <v>0</v>
      </c>
      <c r="J184" s="385">
        <v>0.8797142363683614</v>
      </c>
      <c r="K184" s="385">
        <v>0.8797142363683614</v>
      </c>
      <c r="L184" s="385">
        <v>0.8797142363683614</v>
      </c>
    </row>
    <row r="185" spans="1:12" ht="15">
      <c r="A185" s="386">
        <v>43</v>
      </c>
      <c r="B185" s="387" t="s">
        <v>176</v>
      </c>
      <c r="C185" s="387" t="s">
        <v>177</v>
      </c>
      <c r="D185" s="387">
        <v>2009</v>
      </c>
      <c r="E185" s="388" t="s">
        <v>153</v>
      </c>
      <c r="F185" s="368" t="b">
        <v>0</v>
      </c>
      <c r="G185" s="389">
        <v>0</v>
      </c>
      <c r="H185" s="360">
        <v>0</v>
      </c>
      <c r="I185" s="360">
        <v>0</v>
      </c>
      <c r="J185" s="360">
        <v>0</v>
      </c>
      <c r="K185" s="360">
        <v>0</v>
      </c>
      <c r="L185" s="360">
        <v>0</v>
      </c>
    </row>
    <row r="186" spans="1:12" ht="15">
      <c r="A186" s="381">
        <v>44</v>
      </c>
      <c r="B186" s="382" t="s">
        <v>10</v>
      </c>
      <c r="C186" s="382" t="s">
        <v>156</v>
      </c>
      <c r="D186" s="382">
        <v>2009</v>
      </c>
      <c r="E186" s="383" t="s">
        <v>153</v>
      </c>
      <c r="F186" s="368" t="b">
        <v>0</v>
      </c>
      <c r="G186" s="384">
        <v>0</v>
      </c>
      <c r="H186" s="385">
        <v>0</v>
      </c>
      <c r="I186" s="385">
        <v>0</v>
      </c>
      <c r="J186" s="385">
        <v>4.647673289142387</v>
      </c>
      <c r="K186" s="385">
        <v>0</v>
      </c>
      <c r="L186" s="385">
        <v>0</v>
      </c>
    </row>
    <row r="187" spans="1:12" ht="15">
      <c r="A187" s="386">
        <v>45</v>
      </c>
      <c r="B187" s="387" t="s">
        <v>11</v>
      </c>
      <c r="C187" s="387" t="s">
        <v>156</v>
      </c>
      <c r="D187" s="387">
        <v>2009</v>
      </c>
      <c r="E187" s="388" t="s">
        <v>153</v>
      </c>
      <c r="F187" s="368" t="b">
        <v>0</v>
      </c>
      <c r="G187" s="389">
        <v>0</v>
      </c>
      <c r="H187" s="360">
        <v>0</v>
      </c>
      <c r="I187" s="360">
        <v>0</v>
      </c>
      <c r="J187" s="360">
        <v>3.155909394624502</v>
      </c>
      <c r="K187" s="360">
        <v>0</v>
      </c>
      <c r="L187" s="360">
        <v>0</v>
      </c>
    </row>
    <row r="188" spans="1:12" ht="15">
      <c r="A188" s="381">
        <v>46</v>
      </c>
      <c r="B188" s="382" t="s">
        <v>12</v>
      </c>
      <c r="C188" s="382" t="s">
        <v>156</v>
      </c>
      <c r="D188" s="382">
        <v>2009</v>
      </c>
      <c r="E188" s="383" t="s">
        <v>153</v>
      </c>
      <c r="F188" s="368" t="b">
        <v>0</v>
      </c>
      <c r="G188" s="384">
        <v>0</v>
      </c>
      <c r="H188" s="385">
        <v>0</v>
      </c>
      <c r="I188" s="385">
        <v>0</v>
      </c>
      <c r="J188" s="385">
        <v>4.508441992320717</v>
      </c>
      <c r="K188" s="385">
        <v>0</v>
      </c>
      <c r="L188" s="385">
        <v>0</v>
      </c>
    </row>
    <row r="189" spans="1:12" ht="15">
      <c r="A189" s="386">
        <v>47</v>
      </c>
      <c r="B189" s="387" t="s">
        <v>74</v>
      </c>
      <c r="C189" s="387" t="s">
        <v>156</v>
      </c>
      <c r="D189" s="387">
        <v>2009</v>
      </c>
      <c r="E189" s="388" t="s">
        <v>153</v>
      </c>
      <c r="F189" s="368" t="b">
        <v>0</v>
      </c>
      <c r="G189" s="389">
        <v>0</v>
      </c>
      <c r="H189" s="360">
        <v>0</v>
      </c>
      <c r="I189" s="360">
        <v>0</v>
      </c>
      <c r="J189" s="360">
        <v>0.7746564152687538</v>
      </c>
      <c r="K189" s="360">
        <v>0</v>
      </c>
      <c r="L189" s="360">
        <v>0</v>
      </c>
    </row>
    <row r="190" spans="1:12" ht="15">
      <c r="A190" s="381">
        <v>48</v>
      </c>
      <c r="B190" s="382" t="s">
        <v>178</v>
      </c>
      <c r="C190" s="382" t="s">
        <v>152</v>
      </c>
      <c r="D190" s="382">
        <v>2009</v>
      </c>
      <c r="E190" s="383" t="s">
        <v>153</v>
      </c>
      <c r="F190" s="368" t="b">
        <v>0</v>
      </c>
      <c r="G190" s="384">
        <v>0</v>
      </c>
      <c r="H190" s="385">
        <v>0</v>
      </c>
      <c r="I190" s="385">
        <v>0</v>
      </c>
      <c r="J190" s="385">
        <v>0</v>
      </c>
      <c r="K190" s="385">
        <v>0</v>
      </c>
      <c r="L190" s="385">
        <v>0</v>
      </c>
    </row>
    <row r="191" spans="1:12" ht="15">
      <c r="A191" s="408">
        <v>49</v>
      </c>
      <c r="B191" s="409" t="s">
        <v>179</v>
      </c>
      <c r="C191" s="409" t="s">
        <v>152</v>
      </c>
      <c r="D191" s="409">
        <v>2009</v>
      </c>
      <c r="E191" s="410" t="s">
        <v>153</v>
      </c>
      <c r="F191" s="368" t="b">
        <v>0</v>
      </c>
      <c r="G191" s="411">
        <v>0</v>
      </c>
      <c r="H191" s="412">
        <v>0</v>
      </c>
      <c r="I191" s="412">
        <v>0</v>
      </c>
      <c r="J191" s="412">
        <v>0</v>
      </c>
      <c r="K191" s="412">
        <v>0</v>
      </c>
      <c r="L191" s="412">
        <v>0</v>
      </c>
    </row>
    <row r="192" spans="1:12" ht="15">
      <c r="A192" s="402">
        <v>50</v>
      </c>
      <c r="B192" s="403" t="s">
        <v>180</v>
      </c>
      <c r="C192" s="403" t="s">
        <v>167</v>
      </c>
      <c r="D192" s="403">
        <v>2009</v>
      </c>
      <c r="E192" s="404" t="s">
        <v>153</v>
      </c>
      <c r="F192" s="368"/>
      <c r="G192" s="405">
        <v>0</v>
      </c>
      <c r="H192" s="406">
        <v>0</v>
      </c>
      <c r="I192" s="406">
        <v>0</v>
      </c>
      <c r="J192" s="406">
        <v>0</v>
      </c>
      <c r="K192" s="406">
        <v>0</v>
      </c>
      <c r="L192" s="406">
        <v>0</v>
      </c>
    </row>
    <row r="193" spans="1:12" ht="15">
      <c r="A193" s="375">
        <v>51</v>
      </c>
      <c r="B193" s="376" t="s">
        <v>181</v>
      </c>
      <c r="C193" s="376" t="s">
        <v>159</v>
      </c>
      <c r="D193" s="376">
        <v>2008</v>
      </c>
      <c r="E193" s="377" t="s">
        <v>153</v>
      </c>
      <c r="F193" s="368"/>
      <c r="G193" s="378">
        <v>0</v>
      </c>
      <c r="H193" s="380">
        <v>0</v>
      </c>
      <c r="I193" s="380">
        <v>0</v>
      </c>
      <c r="J193" s="380">
        <v>0</v>
      </c>
      <c r="K193" s="380">
        <v>0</v>
      </c>
      <c r="L193" s="380">
        <v>0</v>
      </c>
    </row>
    <row r="194" spans="1:12" ht="15">
      <c r="A194" s="402">
        <v>52</v>
      </c>
      <c r="B194" s="403" t="s">
        <v>182</v>
      </c>
      <c r="C194" s="403" t="s">
        <v>156</v>
      </c>
      <c r="D194" s="403">
        <v>2008</v>
      </c>
      <c r="E194" s="404" t="s">
        <v>153</v>
      </c>
      <c r="F194" s="368"/>
      <c r="G194" s="405">
        <v>0</v>
      </c>
      <c r="H194" s="406">
        <v>0</v>
      </c>
      <c r="I194" s="406">
        <v>0</v>
      </c>
      <c r="J194" s="406">
        <v>0</v>
      </c>
      <c r="K194" s="406">
        <v>0</v>
      </c>
      <c r="L194" s="406">
        <v>0</v>
      </c>
    </row>
    <row r="195" spans="1:5" ht="15">
      <c r="A195" s="374"/>
      <c r="B195" s="374"/>
      <c r="C195" s="374"/>
      <c r="D195" s="374"/>
      <c r="E195" s="374"/>
    </row>
    <row r="196" spans="1:12" ht="15">
      <c r="A196" s="413" t="s">
        <v>183</v>
      </c>
      <c r="B196" s="414"/>
      <c r="C196" s="414"/>
      <c r="D196" s="414"/>
      <c r="E196" s="415"/>
      <c r="G196" s="416">
        <v>8.592102952338468</v>
      </c>
      <c r="H196" s="416">
        <v>0.5852277657381854</v>
      </c>
      <c r="I196" s="416">
        <v>0.5852277657381854</v>
      </c>
      <c r="J196" s="416">
        <v>0.5852277657381854</v>
      </c>
      <c r="K196" s="416">
        <v>0.5852277657381854</v>
      </c>
      <c r="L196" s="416">
        <v>0.5852277657381854</v>
      </c>
    </row>
    <row r="197" spans="1:5" ht="15">
      <c r="A197" s="374"/>
      <c r="B197" s="374"/>
      <c r="C197" s="374"/>
      <c r="D197" s="374"/>
      <c r="E197" s="374"/>
    </row>
    <row r="198" spans="1:12" ht="15">
      <c r="A198" s="413" t="s">
        <v>184</v>
      </c>
      <c r="B198" s="414"/>
      <c r="C198" s="414"/>
      <c r="D198" s="414"/>
      <c r="E198" s="415"/>
      <c r="G198" s="416">
        <v>0</v>
      </c>
      <c r="H198" s="416">
        <v>27.258633903713058</v>
      </c>
      <c r="I198" s="416">
        <v>7.153146077891505</v>
      </c>
      <c r="J198" s="416">
        <v>4.788728621784578</v>
      </c>
      <c r="K198" s="416">
        <v>4.788728621784578</v>
      </c>
      <c r="L198" s="416">
        <v>4.773566174167819</v>
      </c>
    </row>
    <row r="199" spans="1:5" ht="15">
      <c r="A199" s="374"/>
      <c r="B199" s="374"/>
      <c r="C199" s="374"/>
      <c r="D199" s="374"/>
      <c r="E199" s="374"/>
    </row>
    <row r="200" spans="1:12" ht="15">
      <c r="A200" s="413" t="s">
        <v>185</v>
      </c>
      <c r="B200" s="414"/>
      <c r="C200" s="414"/>
      <c r="D200" s="414"/>
      <c r="E200" s="415"/>
      <c r="G200" s="416">
        <v>0</v>
      </c>
      <c r="H200" s="416">
        <v>0</v>
      </c>
      <c r="I200" s="416">
        <v>20.82082522242987</v>
      </c>
      <c r="J200" s="416">
        <v>5.4184099206224685</v>
      </c>
      <c r="K200" s="416">
        <v>5.416589920622468</v>
      </c>
      <c r="L200" s="416">
        <v>5.416589920622468</v>
      </c>
    </row>
    <row r="201" spans="1:5" ht="15">
      <c r="A201" s="374"/>
      <c r="B201" s="374"/>
      <c r="C201" s="374"/>
      <c r="D201" s="374"/>
      <c r="E201" s="374"/>
    </row>
    <row r="202" spans="1:12" ht="15">
      <c r="A202" s="413" t="s">
        <v>186</v>
      </c>
      <c r="B202" s="414"/>
      <c r="C202" s="414"/>
      <c r="D202" s="414"/>
      <c r="E202" s="415"/>
      <c r="G202" s="416">
        <v>0</v>
      </c>
      <c r="H202" s="416">
        <v>0</v>
      </c>
      <c r="I202" s="416">
        <v>0</v>
      </c>
      <c r="J202" s="416">
        <v>18.466340515402422</v>
      </c>
      <c r="K202" s="416">
        <v>5.364465110948869</v>
      </c>
      <c r="L202" s="416">
        <v>5.364465110948869</v>
      </c>
    </row>
    <row r="203" spans="1:5" ht="15">
      <c r="A203" s="374"/>
      <c r="B203" s="374"/>
      <c r="C203" s="374"/>
      <c r="D203" s="374"/>
      <c r="E203" s="374"/>
    </row>
    <row r="204" spans="1:12" ht="15">
      <c r="A204" s="413" t="s">
        <v>187</v>
      </c>
      <c r="B204" s="417"/>
      <c r="C204" s="417"/>
      <c r="D204" s="417"/>
      <c r="E204" s="418"/>
      <c r="G204" s="416">
        <v>8.592102952338468</v>
      </c>
      <c r="H204" s="416">
        <v>27.843861669451243</v>
      </c>
      <c r="I204" s="416">
        <v>28.55919906605956</v>
      </c>
      <c r="J204" s="416">
        <v>29.258706823547648</v>
      </c>
      <c r="K204" s="416">
        <v>16.155011419094098</v>
      </c>
      <c r="L204" s="416">
        <v>16.13984897147734</v>
      </c>
    </row>
    <row r="205" spans="7:12" ht="15">
      <c r="G205" s="419">
        <v>3</v>
      </c>
      <c r="H205" s="419">
        <v>4</v>
      </c>
      <c r="I205" s="419">
        <v>5</v>
      </c>
      <c r="J205" s="419">
        <v>6</v>
      </c>
      <c r="K205" s="419">
        <v>7</v>
      </c>
      <c r="L205" s="419">
        <v>8</v>
      </c>
    </row>
    <row r="207" ht="15.75">
      <c r="A207" s="371" t="s">
        <v>190</v>
      </c>
    </row>
    <row r="208" spans="1:12" ht="25.5">
      <c r="A208" s="372" t="s">
        <v>146</v>
      </c>
      <c r="B208" s="372" t="s">
        <v>147</v>
      </c>
      <c r="C208" s="372" t="s">
        <v>148</v>
      </c>
      <c r="D208" s="373" t="s">
        <v>149</v>
      </c>
      <c r="E208" s="373" t="s">
        <v>150</v>
      </c>
      <c r="G208" s="372">
        <v>2006</v>
      </c>
      <c r="H208" s="372">
        <v>2007</v>
      </c>
      <c r="I208" s="372">
        <v>2008</v>
      </c>
      <c r="J208" s="372">
        <v>2009</v>
      </c>
      <c r="K208" s="372">
        <v>2010</v>
      </c>
      <c r="L208" s="372">
        <v>2011</v>
      </c>
    </row>
    <row r="209" spans="1:12" ht="15">
      <c r="A209" s="374"/>
      <c r="B209" s="374"/>
      <c r="C209" s="374"/>
      <c r="D209" s="374"/>
      <c r="E209" s="374"/>
      <c r="G209" s="364"/>
      <c r="H209" s="364"/>
      <c r="I209" s="364"/>
      <c r="J209" s="364"/>
      <c r="K209" s="364"/>
      <c r="L209" s="364"/>
    </row>
    <row r="210" spans="1:12" ht="15">
      <c r="A210" s="375">
        <v>1</v>
      </c>
      <c r="B210" s="376" t="s">
        <v>151</v>
      </c>
      <c r="C210" s="376" t="s">
        <v>152</v>
      </c>
      <c r="D210" s="376">
        <v>2006</v>
      </c>
      <c r="E210" s="377" t="s">
        <v>153</v>
      </c>
      <c r="F210" s="368" t="b">
        <v>0</v>
      </c>
      <c r="G210" s="420">
        <v>167.89314055823831</v>
      </c>
      <c r="H210" s="421">
        <v>167.89314055823831</v>
      </c>
      <c r="I210" s="421">
        <v>167.89314055823831</v>
      </c>
      <c r="J210" s="421">
        <v>167.89314055823831</v>
      </c>
      <c r="K210" s="421">
        <v>167.89314055823831</v>
      </c>
      <c r="L210" s="421">
        <v>167.89314055823831</v>
      </c>
    </row>
    <row r="211" spans="1:12" ht="15">
      <c r="A211" s="381">
        <v>2</v>
      </c>
      <c r="B211" s="382" t="s">
        <v>154</v>
      </c>
      <c r="C211" s="382" t="s">
        <v>152</v>
      </c>
      <c r="D211" s="382">
        <v>2006</v>
      </c>
      <c r="E211" s="383" t="s">
        <v>153</v>
      </c>
      <c r="F211" s="368" t="b">
        <v>0</v>
      </c>
      <c r="G211" s="422">
        <v>472.5382711767714</v>
      </c>
      <c r="H211" s="423">
        <v>472.5382711767714</v>
      </c>
      <c r="I211" s="423">
        <v>472.5382711767714</v>
      </c>
      <c r="J211" s="423">
        <v>472.5382711767714</v>
      </c>
      <c r="K211" s="423">
        <v>472.5382711767714</v>
      </c>
      <c r="L211" s="423">
        <v>472.5382711767714</v>
      </c>
    </row>
    <row r="212" spans="1:12" ht="15">
      <c r="A212" s="386">
        <v>3</v>
      </c>
      <c r="B212" s="387" t="s">
        <v>155</v>
      </c>
      <c r="C212" s="387" t="s">
        <v>152</v>
      </c>
      <c r="D212" s="387">
        <v>2006</v>
      </c>
      <c r="E212" s="388" t="s">
        <v>153</v>
      </c>
      <c r="F212" s="368" t="b">
        <v>0</v>
      </c>
      <c r="G212" s="424">
        <v>10754.195068102983</v>
      </c>
      <c r="H212" s="425">
        <v>10754.195068102983</v>
      </c>
      <c r="I212" s="425">
        <v>10754.195068102983</v>
      </c>
      <c r="J212" s="425">
        <v>10754.195068102983</v>
      </c>
      <c r="K212" s="425">
        <v>1386.5562337630201</v>
      </c>
      <c r="L212" s="425">
        <v>1386.5562337630201</v>
      </c>
    </row>
    <row r="213" spans="1:12" ht="15">
      <c r="A213" s="381">
        <v>4</v>
      </c>
      <c r="B213" s="382" t="s">
        <v>10</v>
      </c>
      <c r="C213" s="382" t="s">
        <v>156</v>
      </c>
      <c r="D213" s="382">
        <v>2006</v>
      </c>
      <c r="E213" s="383" t="s">
        <v>153</v>
      </c>
      <c r="F213" s="368" t="b">
        <v>0</v>
      </c>
      <c r="G213" s="422">
        <v>0</v>
      </c>
      <c r="H213" s="423">
        <v>0</v>
      </c>
      <c r="I213" s="423">
        <v>0</v>
      </c>
      <c r="J213" s="423">
        <v>0</v>
      </c>
      <c r="K213" s="423">
        <v>0</v>
      </c>
      <c r="L213" s="423">
        <v>0</v>
      </c>
    </row>
    <row r="214" spans="1:12" ht="15">
      <c r="A214" s="391">
        <v>5</v>
      </c>
      <c r="B214" s="392" t="s">
        <v>74</v>
      </c>
      <c r="C214" s="392" t="s">
        <v>156</v>
      </c>
      <c r="D214" s="392">
        <v>2006</v>
      </c>
      <c r="E214" s="393" t="s">
        <v>153</v>
      </c>
      <c r="F214" s="368" t="b">
        <v>0</v>
      </c>
      <c r="G214" s="431">
        <v>0</v>
      </c>
      <c r="H214" s="432">
        <v>0</v>
      </c>
      <c r="I214" s="432">
        <v>0</v>
      </c>
      <c r="J214" s="432">
        <v>0</v>
      </c>
      <c r="K214" s="432">
        <v>0</v>
      </c>
      <c r="L214" s="432">
        <v>0</v>
      </c>
    </row>
    <row r="215" spans="1:12" ht="15">
      <c r="A215" s="396">
        <v>6</v>
      </c>
      <c r="B215" s="397" t="s">
        <v>157</v>
      </c>
      <c r="C215" s="397" t="s">
        <v>152</v>
      </c>
      <c r="D215" s="397">
        <v>2007</v>
      </c>
      <c r="E215" s="398" t="s">
        <v>153</v>
      </c>
      <c r="F215" s="368" t="b">
        <v>0</v>
      </c>
      <c r="G215" s="433">
        <v>0</v>
      </c>
      <c r="H215" s="434">
        <v>1187.3593852464553</v>
      </c>
      <c r="I215" s="434">
        <v>1187.3593852464553</v>
      </c>
      <c r="J215" s="434">
        <v>1187.3593852464553</v>
      </c>
      <c r="K215" s="434">
        <v>1187.3593852464553</v>
      </c>
      <c r="L215" s="434">
        <v>1184.1170609559922</v>
      </c>
    </row>
    <row r="216" spans="1:12" ht="15">
      <c r="A216" s="386">
        <v>7</v>
      </c>
      <c r="B216" s="387" t="s">
        <v>154</v>
      </c>
      <c r="C216" s="387" t="s">
        <v>152</v>
      </c>
      <c r="D216" s="387">
        <v>2007</v>
      </c>
      <c r="E216" s="388" t="s">
        <v>153</v>
      </c>
      <c r="F216" s="368" t="b">
        <v>0</v>
      </c>
      <c r="G216" s="424">
        <v>0</v>
      </c>
      <c r="H216" s="425">
        <v>1165.3951740395678</v>
      </c>
      <c r="I216" s="425">
        <v>1165.3951740395678</v>
      </c>
      <c r="J216" s="425">
        <v>1165.3951740395678</v>
      </c>
      <c r="K216" s="425">
        <v>1165.3951740395678</v>
      </c>
      <c r="L216" s="425">
        <v>1165.3951740395678</v>
      </c>
    </row>
    <row r="217" spans="1:12" ht="15">
      <c r="A217" s="381">
        <v>8</v>
      </c>
      <c r="B217" s="382" t="s">
        <v>155</v>
      </c>
      <c r="C217" s="382" t="s">
        <v>152</v>
      </c>
      <c r="D217" s="382">
        <v>2007</v>
      </c>
      <c r="E217" s="383" t="s">
        <v>153</v>
      </c>
      <c r="F217" s="368" t="b">
        <v>0</v>
      </c>
      <c r="G217" s="422">
        <v>0</v>
      </c>
      <c r="H217" s="423">
        <v>4852.409109210433</v>
      </c>
      <c r="I217" s="423">
        <v>4773.319410455263</v>
      </c>
      <c r="J217" s="423">
        <v>4773.319410455263</v>
      </c>
      <c r="K217" s="423">
        <v>4773.319410455263</v>
      </c>
      <c r="L217" s="423">
        <v>4773.319410455263</v>
      </c>
    </row>
    <row r="218" spans="1:12" ht="15">
      <c r="A218" s="386">
        <v>9</v>
      </c>
      <c r="B218" s="401" t="s">
        <v>158</v>
      </c>
      <c r="C218" s="387" t="s">
        <v>159</v>
      </c>
      <c r="D218" s="387">
        <v>2007</v>
      </c>
      <c r="E218" s="388" t="s">
        <v>153</v>
      </c>
      <c r="F218" s="368" t="b">
        <v>0</v>
      </c>
      <c r="G218" s="424">
        <v>0</v>
      </c>
      <c r="H218" s="425">
        <v>0</v>
      </c>
      <c r="I218" s="425">
        <v>0</v>
      </c>
      <c r="J218" s="425">
        <v>0</v>
      </c>
      <c r="K218" s="425">
        <v>0</v>
      </c>
      <c r="L218" s="425">
        <v>0</v>
      </c>
    </row>
    <row r="219" spans="1:12" ht="15">
      <c r="A219" s="381">
        <v>10</v>
      </c>
      <c r="B219" s="382" t="s">
        <v>160</v>
      </c>
      <c r="C219" s="382" t="s">
        <v>152</v>
      </c>
      <c r="D219" s="382">
        <v>2007</v>
      </c>
      <c r="E219" s="383" t="s">
        <v>153</v>
      </c>
      <c r="F219" s="368" t="b">
        <v>0</v>
      </c>
      <c r="G219" s="422">
        <v>0</v>
      </c>
      <c r="H219" s="423">
        <v>27311.880014606795</v>
      </c>
      <c r="I219" s="423">
        <v>4603.483788407395</v>
      </c>
      <c r="J219" s="423">
        <v>1742.492772107824</v>
      </c>
      <c r="K219" s="423">
        <v>1742.492772107824</v>
      </c>
      <c r="L219" s="423">
        <v>1742.492772107824</v>
      </c>
    </row>
    <row r="220" spans="1:12" ht="15">
      <c r="A220" s="386">
        <v>11</v>
      </c>
      <c r="B220" s="387" t="s">
        <v>161</v>
      </c>
      <c r="C220" s="387" t="s">
        <v>152</v>
      </c>
      <c r="D220" s="387">
        <v>2007</v>
      </c>
      <c r="E220" s="388" t="s">
        <v>153</v>
      </c>
      <c r="F220" s="368" t="b">
        <v>0</v>
      </c>
      <c r="G220" s="424">
        <v>0</v>
      </c>
      <c r="H220" s="425">
        <v>0</v>
      </c>
      <c r="I220" s="425">
        <v>0</v>
      </c>
      <c r="J220" s="425">
        <v>0</v>
      </c>
      <c r="K220" s="425">
        <v>0</v>
      </c>
      <c r="L220" s="425">
        <v>0</v>
      </c>
    </row>
    <row r="221" spans="1:12" ht="15">
      <c r="A221" s="381">
        <v>12</v>
      </c>
      <c r="B221" s="382" t="s">
        <v>162</v>
      </c>
      <c r="C221" s="382" t="s">
        <v>163</v>
      </c>
      <c r="D221" s="382">
        <v>2007</v>
      </c>
      <c r="E221" s="383" t="s">
        <v>153</v>
      </c>
      <c r="F221" s="368" t="b">
        <v>0</v>
      </c>
      <c r="G221" s="422">
        <v>0</v>
      </c>
      <c r="H221" s="423">
        <v>7.888</v>
      </c>
      <c r="I221" s="423">
        <v>7.888</v>
      </c>
      <c r="J221" s="423">
        <v>7.888</v>
      </c>
      <c r="K221" s="423">
        <v>7.888</v>
      </c>
      <c r="L221" s="423">
        <v>7.888</v>
      </c>
    </row>
    <row r="222" spans="1:12" ht="15">
      <c r="A222" s="386">
        <v>13</v>
      </c>
      <c r="B222" s="387" t="s">
        <v>164</v>
      </c>
      <c r="C222" s="387" t="s">
        <v>163</v>
      </c>
      <c r="D222" s="387">
        <v>2007</v>
      </c>
      <c r="E222" s="388" t="s">
        <v>153</v>
      </c>
      <c r="F222" s="368" t="b">
        <v>0</v>
      </c>
      <c r="G222" s="424">
        <v>0</v>
      </c>
      <c r="H222" s="425">
        <v>323.26746073497384</v>
      </c>
      <c r="I222" s="425">
        <v>323.26746073497384</v>
      </c>
      <c r="J222" s="425">
        <v>323.26746073497384</v>
      </c>
      <c r="K222" s="425">
        <v>323.26746073497384</v>
      </c>
      <c r="L222" s="425">
        <v>323.26746073497384</v>
      </c>
    </row>
    <row r="223" spans="1:12" ht="15">
      <c r="A223" s="381">
        <v>14</v>
      </c>
      <c r="B223" s="382" t="s">
        <v>165</v>
      </c>
      <c r="C223" s="382" t="s">
        <v>163</v>
      </c>
      <c r="D223" s="382">
        <v>2007</v>
      </c>
      <c r="E223" s="383" t="s">
        <v>153</v>
      </c>
      <c r="F223" s="368" t="b">
        <v>0</v>
      </c>
      <c r="G223" s="422">
        <v>0</v>
      </c>
      <c r="H223" s="423">
        <v>3.8468601263592554</v>
      </c>
      <c r="I223" s="423">
        <v>3.8468601263592554</v>
      </c>
      <c r="J223" s="423">
        <v>3.8468601263592554</v>
      </c>
      <c r="K223" s="423">
        <v>3.8468601263592554</v>
      </c>
      <c r="L223" s="423">
        <v>3.8468601263592554</v>
      </c>
    </row>
    <row r="224" spans="1:12" ht="15">
      <c r="A224" s="386">
        <v>15</v>
      </c>
      <c r="B224" s="387" t="s">
        <v>166</v>
      </c>
      <c r="C224" s="387" t="s">
        <v>167</v>
      </c>
      <c r="D224" s="387">
        <v>2007</v>
      </c>
      <c r="E224" s="388" t="s">
        <v>153</v>
      </c>
      <c r="F224" s="368" t="b">
        <v>0</v>
      </c>
      <c r="G224" s="424">
        <v>0</v>
      </c>
      <c r="H224" s="425">
        <v>3865.442230037775</v>
      </c>
      <c r="I224" s="425">
        <v>3865.442230037775</v>
      </c>
      <c r="J224" s="425">
        <v>3865.442230037775</v>
      </c>
      <c r="K224" s="425">
        <v>3865.442230037775</v>
      </c>
      <c r="L224" s="425">
        <v>3865.442230037775</v>
      </c>
    </row>
    <row r="225" spans="1:12" ht="15">
      <c r="A225" s="381">
        <v>16</v>
      </c>
      <c r="B225" s="382" t="s">
        <v>168</v>
      </c>
      <c r="C225" s="382" t="s">
        <v>167</v>
      </c>
      <c r="D225" s="382">
        <v>2007</v>
      </c>
      <c r="E225" s="383" t="s">
        <v>153</v>
      </c>
      <c r="F225" s="368" t="b">
        <v>0</v>
      </c>
      <c r="G225" s="422">
        <v>0</v>
      </c>
      <c r="H225" s="423">
        <v>0</v>
      </c>
      <c r="I225" s="423">
        <v>0</v>
      </c>
      <c r="J225" s="423">
        <v>0</v>
      </c>
      <c r="K225" s="423">
        <v>0</v>
      </c>
      <c r="L225" s="423">
        <v>0</v>
      </c>
    </row>
    <row r="226" spans="1:12" ht="15">
      <c r="A226" s="386">
        <v>17</v>
      </c>
      <c r="B226" s="387" t="s">
        <v>10</v>
      </c>
      <c r="C226" s="387" t="s">
        <v>156</v>
      </c>
      <c r="D226" s="387">
        <v>2007</v>
      </c>
      <c r="E226" s="388" t="s">
        <v>153</v>
      </c>
      <c r="F226" s="368" t="b">
        <v>0</v>
      </c>
      <c r="G226" s="424">
        <v>0</v>
      </c>
      <c r="H226" s="425">
        <v>0</v>
      </c>
      <c r="I226" s="425">
        <v>0</v>
      </c>
      <c r="J226" s="425">
        <v>0</v>
      </c>
      <c r="K226" s="425">
        <v>0</v>
      </c>
      <c r="L226" s="425">
        <v>0</v>
      </c>
    </row>
    <row r="227" spans="1:12" ht="15">
      <c r="A227" s="381">
        <v>18</v>
      </c>
      <c r="B227" s="382" t="s">
        <v>74</v>
      </c>
      <c r="C227" s="382" t="s">
        <v>156</v>
      </c>
      <c r="D227" s="382">
        <v>2007</v>
      </c>
      <c r="E227" s="383" t="s">
        <v>153</v>
      </c>
      <c r="F227" s="368" t="b">
        <v>0</v>
      </c>
      <c r="G227" s="422">
        <v>0</v>
      </c>
      <c r="H227" s="423">
        <v>0</v>
      </c>
      <c r="I227" s="423">
        <v>0</v>
      </c>
      <c r="J227" s="423">
        <v>0</v>
      </c>
      <c r="K227" s="423">
        <v>0</v>
      </c>
      <c r="L227" s="423">
        <v>0</v>
      </c>
    </row>
    <row r="228" spans="1:12" ht="15">
      <c r="A228" s="391">
        <v>19</v>
      </c>
      <c r="B228" s="392" t="s">
        <v>169</v>
      </c>
      <c r="C228" s="392" t="s">
        <v>170</v>
      </c>
      <c r="D228" s="392">
        <v>2007</v>
      </c>
      <c r="E228" s="393" t="s">
        <v>153</v>
      </c>
      <c r="F228" s="368" t="b">
        <v>0</v>
      </c>
      <c r="G228" s="431">
        <v>0</v>
      </c>
      <c r="H228" s="432">
        <v>0</v>
      </c>
      <c r="I228" s="432">
        <v>0</v>
      </c>
      <c r="J228" s="432">
        <v>0</v>
      </c>
      <c r="K228" s="432">
        <v>0</v>
      </c>
      <c r="L228" s="432">
        <v>0</v>
      </c>
    </row>
    <row r="229" spans="1:12" ht="15">
      <c r="A229" s="396">
        <v>20</v>
      </c>
      <c r="B229" s="397" t="s">
        <v>157</v>
      </c>
      <c r="C229" s="397" t="s">
        <v>152</v>
      </c>
      <c r="D229" s="397">
        <v>2008</v>
      </c>
      <c r="E229" s="398" t="s">
        <v>153</v>
      </c>
      <c r="F229" s="368" t="b">
        <v>0</v>
      </c>
      <c r="G229" s="433">
        <v>0</v>
      </c>
      <c r="H229" s="434">
        <v>0</v>
      </c>
      <c r="I229" s="434">
        <v>2210.21</v>
      </c>
      <c r="J229" s="434">
        <v>2210.21</v>
      </c>
      <c r="K229" s="434">
        <v>2210.21</v>
      </c>
      <c r="L229" s="434">
        <v>2210.21</v>
      </c>
    </row>
    <row r="230" spans="1:12" ht="15">
      <c r="A230" s="386">
        <v>21</v>
      </c>
      <c r="B230" s="387" t="s">
        <v>5</v>
      </c>
      <c r="C230" s="387" t="s">
        <v>152</v>
      </c>
      <c r="D230" s="387">
        <v>2008</v>
      </c>
      <c r="E230" s="388" t="s">
        <v>153</v>
      </c>
      <c r="F230" s="368" t="b">
        <v>0</v>
      </c>
      <c r="G230" s="424">
        <v>0</v>
      </c>
      <c r="H230" s="425">
        <v>0</v>
      </c>
      <c r="I230" s="425">
        <v>1121.9008816412695</v>
      </c>
      <c r="J230" s="425">
        <v>1121.9008816412695</v>
      </c>
      <c r="K230" s="425">
        <v>1121.9008816412695</v>
      </c>
      <c r="L230" s="425">
        <v>1121.9008816412695</v>
      </c>
    </row>
    <row r="231" spans="1:12" ht="15">
      <c r="A231" s="381">
        <v>22</v>
      </c>
      <c r="B231" s="382" t="s">
        <v>6</v>
      </c>
      <c r="C231" s="382" t="s">
        <v>152</v>
      </c>
      <c r="D231" s="382">
        <v>2008</v>
      </c>
      <c r="E231" s="383" t="s">
        <v>153</v>
      </c>
      <c r="F231" s="368" t="b">
        <v>0</v>
      </c>
      <c r="G231" s="422">
        <v>0</v>
      </c>
      <c r="H231" s="423">
        <v>0</v>
      </c>
      <c r="I231" s="423">
        <v>8113.729272315323</v>
      </c>
      <c r="J231" s="423">
        <v>8073.170020529352</v>
      </c>
      <c r="K231" s="423">
        <v>8073.170020529352</v>
      </c>
      <c r="L231" s="423">
        <v>8073.170020529352</v>
      </c>
    </row>
    <row r="232" spans="1:12" ht="15">
      <c r="A232" s="386">
        <v>23</v>
      </c>
      <c r="B232" s="401" t="s">
        <v>158</v>
      </c>
      <c r="C232" s="387" t="s">
        <v>159</v>
      </c>
      <c r="D232" s="387">
        <v>2008</v>
      </c>
      <c r="E232" s="388" t="s">
        <v>153</v>
      </c>
      <c r="F232" s="368" t="b">
        <v>0</v>
      </c>
      <c r="G232" s="424">
        <v>0</v>
      </c>
      <c r="H232" s="425">
        <v>0</v>
      </c>
      <c r="I232" s="425">
        <v>0</v>
      </c>
      <c r="J232" s="425">
        <v>0</v>
      </c>
      <c r="K232" s="425">
        <v>0</v>
      </c>
      <c r="L232" s="425">
        <v>0</v>
      </c>
    </row>
    <row r="233" spans="1:12" ht="15">
      <c r="A233" s="381">
        <v>24</v>
      </c>
      <c r="B233" s="382" t="s">
        <v>171</v>
      </c>
      <c r="C233" s="382" t="s">
        <v>152</v>
      </c>
      <c r="D233" s="382">
        <v>2008</v>
      </c>
      <c r="E233" s="383" t="s">
        <v>153</v>
      </c>
      <c r="F233" s="368" t="b">
        <v>0</v>
      </c>
      <c r="G233" s="422">
        <v>0</v>
      </c>
      <c r="H233" s="423">
        <v>0</v>
      </c>
      <c r="I233" s="423">
        <v>3674.508351259481</v>
      </c>
      <c r="J233" s="423">
        <v>1325.958682108323</v>
      </c>
      <c r="K233" s="423">
        <v>1325.958682108323</v>
      </c>
      <c r="L233" s="423">
        <v>1325.958682108323</v>
      </c>
    </row>
    <row r="234" spans="1:12" ht="15">
      <c r="A234" s="386">
        <v>25</v>
      </c>
      <c r="B234" s="387" t="s">
        <v>166</v>
      </c>
      <c r="C234" s="387" t="s">
        <v>159</v>
      </c>
      <c r="D234" s="387">
        <v>2008</v>
      </c>
      <c r="E234" s="388" t="s">
        <v>153</v>
      </c>
      <c r="F234" s="368" t="b">
        <v>0</v>
      </c>
      <c r="G234" s="424">
        <v>0</v>
      </c>
      <c r="H234" s="425">
        <v>0</v>
      </c>
      <c r="I234" s="425">
        <v>23275.599549247454</v>
      </c>
      <c r="J234" s="425">
        <v>23275.440594794476</v>
      </c>
      <c r="K234" s="425">
        <v>23275.440594794476</v>
      </c>
      <c r="L234" s="425">
        <v>23275.440594794476</v>
      </c>
    </row>
    <row r="235" spans="1:12" ht="15">
      <c r="A235" s="381">
        <v>26</v>
      </c>
      <c r="B235" s="382" t="s">
        <v>168</v>
      </c>
      <c r="C235" s="382" t="s">
        <v>172</v>
      </c>
      <c r="D235" s="382">
        <v>2008</v>
      </c>
      <c r="E235" s="383" t="s">
        <v>153</v>
      </c>
      <c r="F235" s="368" t="b">
        <v>0</v>
      </c>
      <c r="G235" s="422">
        <v>0</v>
      </c>
      <c r="H235" s="423">
        <v>0</v>
      </c>
      <c r="I235" s="423">
        <v>0</v>
      </c>
      <c r="J235" s="423">
        <v>0</v>
      </c>
      <c r="K235" s="423">
        <v>0</v>
      </c>
      <c r="L235" s="423">
        <v>0</v>
      </c>
    </row>
    <row r="236" spans="1:12" ht="15">
      <c r="A236" s="386">
        <v>27</v>
      </c>
      <c r="B236" s="387" t="s">
        <v>9</v>
      </c>
      <c r="C236" s="387" t="s">
        <v>167</v>
      </c>
      <c r="D236" s="387">
        <v>2008</v>
      </c>
      <c r="E236" s="388" t="s">
        <v>153</v>
      </c>
      <c r="F236" s="368" t="b">
        <v>0</v>
      </c>
      <c r="G236" s="424">
        <v>0</v>
      </c>
      <c r="H236" s="425">
        <v>0</v>
      </c>
      <c r="I236" s="425">
        <v>11.093562346098356</v>
      </c>
      <c r="J236" s="425">
        <v>11.093562346098356</v>
      </c>
      <c r="K236" s="425">
        <v>11.093562346098356</v>
      </c>
      <c r="L236" s="425">
        <v>11.093562346098356</v>
      </c>
    </row>
    <row r="237" spans="1:12" ht="15">
      <c r="A237" s="381">
        <v>28</v>
      </c>
      <c r="B237" s="382" t="s">
        <v>60</v>
      </c>
      <c r="C237" s="382" t="s">
        <v>167</v>
      </c>
      <c r="D237" s="382">
        <v>2008</v>
      </c>
      <c r="E237" s="383" t="s">
        <v>153</v>
      </c>
      <c r="F237" s="368" t="b">
        <v>0</v>
      </c>
      <c r="G237" s="422">
        <v>0</v>
      </c>
      <c r="H237" s="423">
        <v>0</v>
      </c>
      <c r="I237" s="423">
        <v>23.183</v>
      </c>
      <c r="J237" s="423">
        <v>23.183</v>
      </c>
      <c r="K237" s="423">
        <v>9.8228</v>
      </c>
      <c r="L237" s="423">
        <v>9.8228</v>
      </c>
    </row>
    <row r="238" spans="1:12" ht="15">
      <c r="A238" s="386">
        <v>29</v>
      </c>
      <c r="B238" s="387" t="s">
        <v>10</v>
      </c>
      <c r="C238" s="387" t="s">
        <v>156</v>
      </c>
      <c r="D238" s="387">
        <v>2008</v>
      </c>
      <c r="E238" s="388" t="s">
        <v>153</v>
      </c>
      <c r="F238" s="368" t="b">
        <v>0</v>
      </c>
      <c r="G238" s="424">
        <v>0</v>
      </c>
      <c r="H238" s="425">
        <v>0</v>
      </c>
      <c r="I238" s="425">
        <v>0</v>
      </c>
      <c r="J238" s="425">
        <v>0</v>
      </c>
      <c r="K238" s="425">
        <v>0</v>
      </c>
      <c r="L238" s="425">
        <v>0</v>
      </c>
    </row>
    <row r="239" spans="1:12" ht="15">
      <c r="A239" s="381">
        <v>30</v>
      </c>
      <c r="B239" s="382" t="s">
        <v>12</v>
      </c>
      <c r="C239" s="382" t="s">
        <v>156</v>
      </c>
      <c r="D239" s="382">
        <v>2008</v>
      </c>
      <c r="E239" s="383" t="s">
        <v>153</v>
      </c>
      <c r="F239" s="368" t="b">
        <v>0</v>
      </c>
      <c r="G239" s="422">
        <v>0</v>
      </c>
      <c r="H239" s="423">
        <v>0</v>
      </c>
      <c r="I239" s="423">
        <v>0</v>
      </c>
      <c r="J239" s="423">
        <v>0</v>
      </c>
      <c r="K239" s="423">
        <v>0</v>
      </c>
      <c r="L239" s="423">
        <v>0</v>
      </c>
    </row>
    <row r="240" spans="1:12" ht="15">
      <c r="A240" s="386">
        <v>31</v>
      </c>
      <c r="B240" s="387" t="s">
        <v>74</v>
      </c>
      <c r="C240" s="387" t="s">
        <v>156</v>
      </c>
      <c r="D240" s="387">
        <v>2008</v>
      </c>
      <c r="E240" s="388" t="s">
        <v>153</v>
      </c>
      <c r="F240" s="368" t="b">
        <v>0</v>
      </c>
      <c r="G240" s="424">
        <v>0</v>
      </c>
      <c r="H240" s="425">
        <v>0</v>
      </c>
      <c r="I240" s="425">
        <v>0</v>
      </c>
      <c r="J240" s="425">
        <v>0</v>
      </c>
      <c r="K240" s="425">
        <v>0</v>
      </c>
      <c r="L240" s="425">
        <v>0</v>
      </c>
    </row>
    <row r="241" spans="1:12" ht="15">
      <c r="A241" s="381">
        <v>32</v>
      </c>
      <c r="B241" s="382" t="s">
        <v>169</v>
      </c>
      <c r="C241" s="382" t="s">
        <v>159</v>
      </c>
      <c r="D241" s="382">
        <v>2008</v>
      </c>
      <c r="E241" s="383" t="s">
        <v>153</v>
      </c>
      <c r="F241" s="368" t="b">
        <v>0</v>
      </c>
      <c r="G241" s="422">
        <v>0</v>
      </c>
      <c r="H241" s="423">
        <v>0</v>
      </c>
      <c r="I241" s="423">
        <v>0</v>
      </c>
      <c r="J241" s="423">
        <v>0</v>
      </c>
      <c r="K241" s="423">
        <v>0</v>
      </c>
      <c r="L241" s="423">
        <v>0</v>
      </c>
    </row>
    <row r="242" spans="1:12" ht="15">
      <c r="A242" s="386">
        <v>33</v>
      </c>
      <c r="B242" s="387" t="s">
        <v>173</v>
      </c>
      <c r="C242" s="387" t="s">
        <v>167</v>
      </c>
      <c r="D242" s="387">
        <v>2008</v>
      </c>
      <c r="E242" s="388" t="s">
        <v>153</v>
      </c>
      <c r="F242" s="368" t="b">
        <v>0</v>
      </c>
      <c r="G242" s="424">
        <v>0</v>
      </c>
      <c r="H242" s="425">
        <v>0</v>
      </c>
      <c r="I242" s="425">
        <v>0</v>
      </c>
      <c r="J242" s="425">
        <v>0</v>
      </c>
      <c r="K242" s="425">
        <v>0</v>
      </c>
      <c r="L242" s="425">
        <v>0</v>
      </c>
    </row>
    <row r="243" spans="1:12" ht="15">
      <c r="A243" s="402">
        <v>34</v>
      </c>
      <c r="B243" s="403" t="s">
        <v>174</v>
      </c>
      <c r="C243" s="403" t="s">
        <v>156</v>
      </c>
      <c r="D243" s="403">
        <v>2008</v>
      </c>
      <c r="E243" s="404" t="s">
        <v>153</v>
      </c>
      <c r="F243" s="368" t="b">
        <v>0</v>
      </c>
      <c r="G243" s="439">
        <v>0</v>
      </c>
      <c r="H243" s="440">
        <v>0</v>
      </c>
      <c r="I243" s="440">
        <v>0</v>
      </c>
      <c r="J243" s="440">
        <v>0</v>
      </c>
      <c r="K243" s="440">
        <v>0</v>
      </c>
      <c r="L243" s="440">
        <v>0</v>
      </c>
    </row>
    <row r="244" spans="1:12" ht="15">
      <c r="A244" s="375">
        <v>35</v>
      </c>
      <c r="B244" s="376" t="s">
        <v>157</v>
      </c>
      <c r="C244" s="376" t="s">
        <v>152</v>
      </c>
      <c r="D244" s="376">
        <v>2009</v>
      </c>
      <c r="E244" s="377" t="s">
        <v>153</v>
      </c>
      <c r="F244" s="368" t="b">
        <v>0</v>
      </c>
      <c r="G244" s="420">
        <v>0</v>
      </c>
      <c r="H244" s="421">
        <v>0</v>
      </c>
      <c r="I244" s="421">
        <v>0</v>
      </c>
      <c r="J244" s="421">
        <v>2333.258724927258</v>
      </c>
      <c r="K244" s="421">
        <v>2333.258724927258</v>
      </c>
      <c r="L244" s="421">
        <v>2333.258724927258</v>
      </c>
    </row>
    <row r="245" spans="1:12" ht="15">
      <c r="A245" s="381">
        <v>36</v>
      </c>
      <c r="B245" s="382" t="s">
        <v>5</v>
      </c>
      <c r="C245" s="382" t="s">
        <v>152</v>
      </c>
      <c r="D245" s="382">
        <v>2009</v>
      </c>
      <c r="E245" s="383" t="s">
        <v>153</v>
      </c>
      <c r="F245" s="368" t="b">
        <v>0</v>
      </c>
      <c r="G245" s="422">
        <v>0</v>
      </c>
      <c r="H245" s="423">
        <v>0</v>
      </c>
      <c r="I245" s="423">
        <v>0</v>
      </c>
      <c r="J245" s="423">
        <v>1820.7261875879335</v>
      </c>
      <c r="K245" s="423">
        <v>1820.7261875879335</v>
      </c>
      <c r="L245" s="423">
        <v>1820.7261875879335</v>
      </c>
    </row>
    <row r="246" spans="1:12" ht="15">
      <c r="A246" s="386">
        <v>37</v>
      </c>
      <c r="B246" s="387" t="s">
        <v>6</v>
      </c>
      <c r="C246" s="387" t="s">
        <v>152</v>
      </c>
      <c r="D246" s="387">
        <v>2009</v>
      </c>
      <c r="E246" s="388" t="s">
        <v>153</v>
      </c>
      <c r="F246" s="368" t="b">
        <v>0</v>
      </c>
      <c r="G246" s="424">
        <v>0</v>
      </c>
      <c r="H246" s="425">
        <v>0</v>
      </c>
      <c r="I246" s="425">
        <v>0</v>
      </c>
      <c r="J246" s="425">
        <v>3686.639333936155</v>
      </c>
      <c r="K246" s="425">
        <v>3334.241757469715</v>
      </c>
      <c r="L246" s="425">
        <v>3334.241757469715</v>
      </c>
    </row>
    <row r="247" spans="1:12" ht="15">
      <c r="A247" s="381">
        <v>38</v>
      </c>
      <c r="B247" s="407" t="s">
        <v>158</v>
      </c>
      <c r="C247" s="382" t="s">
        <v>159</v>
      </c>
      <c r="D247" s="382">
        <v>2009</v>
      </c>
      <c r="E247" s="383" t="s">
        <v>153</v>
      </c>
      <c r="F247" s="368" t="b">
        <v>0</v>
      </c>
      <c r="G247" s="422">
        <v>0</v>
      </c>
      <c r="H247" s="423">
        <v>0</v>
      </c>
      <c r="I247" s="423">
        <v>0</v>
      </c>
      <c r="J247" s="423">
        <v>0</v>
      </c>
      <c r="K247" s="423">
        <v>0</v>
      </c>
      <c r="L247" s="423">
        <v>0</v>
      </c>
    </row>
    <row r="248" spans="1:12" ht="15">
      <c r="A248" s="386">
        <v>39</v>
      </c>
      <c r="B248" s="387" t="s">
        <v>166</v>
      </c>
      <c r="C248" s="387" t="s">
        <v>159</v>
      </c>
      <c r="D248" s="387">
        <v>2009</v>
      </c>
      <c r="E248" s="388" t="s">
        <v>153</v>
      </c>
      <c r="F248" s="368" t="b">
        <v>0</v>
      </c>
      <c r="G248" s="424">
        <v>0</v>
      </c>
      <c r="H248" s="425">
        <v>0</v>
      </c>
      <c r="I248" s="425">
        <v>0</v>
      </c>
      <c r="J248" s="425">
        <v>17747.3504784689</v>
      </c>
      <c r="K248" s="425">
        <v>17747.3504784689</v>
      </c>
      <c r="L248" s="425">
        <v>17747.3504784689</v>
      </c>
    </row>
    <row r="249" spans="1:12" ht="15">
      <c r="A249" s="381">
        <v>40</v>
      </c>
      <c r="B249" s="382" t="s">
        <v>168</v>
      </c>
      <c r="C249" s="382" t="s">
        <v>175</v>
      </c>
      <c r="D249" s="382">
        <v>2009</v>
      </c>
      <c r="E249" s="383" t="s">
        <v>153</v>
      </c>
      <c r="F249" s="368" t="b">
        <v>0</v>
      </c>
      <c r="G249" s="422">
        <v>0</v>
      </c>
      <c r="H249" s="423">
        <v>0</v>
      </c>
      <c r="I249" s="423">
        <v>0</v>
      </c>
      <c r="J249" s="423">
        <v>0</v>
      </c>
      <c r="K249" s="423">
        <v>0</v>
      </c>
      <c r="L249" s="423">
        <v>0</v>
      </c>
    </row>
    <row r="250" spans="1:12" ht="15">
      <c r="A250" s="386">
        <v>41</v>
      </c>
      <c r="B250" s="387" t="s">
        <v>9</v>
      </c>
      <c r="C250" s="387" t="s">
        <v>167</v>
      </c>
      <c r="D250" s="387">
        <v>2009</v>
      </c>
      <c r="E250" s="388" t="s">
        <v>153</v>
      </c>
      <c r="F250" s="368" t="b">
        <v>0</v>
      </c>
      <c r="G250" s="424">
        <v>0</v>
      </c>
      <c r="H250" s="425">
        <v>0</v>
      </c>
      <c r="I250" s="425">
        <v>0</v>
      </c>
      <c r="J250" s="425">
        <v>335.2689627465794</v>
      </c>
      <c r="K250" s="425">
        <v>335.2689627465794</v>
      </c>
      <c r="L250" s="425">
        <v>335.2689627465794</v>
      </c>
    </row>
    <row r="251" spans="1:12" ht="15">
      <c r="A251" s="381">
        <v>42</v>
      </c>
      <c r="B251" s="382" t="s">
        <v>60</v>
      </c>
      <c r="C251" s="382" t="s">
        <v>167</v>
      </c>
      <c r="D251" s="382">
        <v>2009</v>
      </c>
      <c r="E251" s="383" t="s">
        <v>153</v>
      </c>
      <c r="F251" s="368" t="b">
        <v>0</v>
      </c>
      <c r="G251" s="422">
        <v>0</v>
      </c>
      <c r="H251" s="423">
        <v>0</v>
      </c>
      <c r="I251" s="423">
        <v>0</v>
      </c>
      <c r="J251" s="423">
        <v>3432.068993903473</v>
      </c>
      <c r="K251" s="423">
        <v>3432.068993903473</v>
      </c>
      <c r="L251" s="423">
        <v>3432.068993903473</v>
      </c>
    </row>
    <row r="252" spans="1:12" ht="15">
      <c r="A252" s="386">
        <v>43</v>
      </c>
      <c r="B252" s="387" t="s">
        <v>176</v>
      </c>
      <c r="C252" s="387" t="s">
        <v>177</v>
      </c>
      <c r="D252" s="387">
        <v>2009</v>
      </c>
      <c r="E252" s="388" t="s">
        <v>153</v>
      </c>
      <c r="F252" s="368" t="b">
        <v>0</v>
      </c>
      <c r="G252" s="424">
        <v>0</v>
      </c>
      <c r="H252" s="425">
        <v>0</v>
      </c>
      <c r="I252" s="425">
        <v>0</v>
      </c>
      <c r="J252" s="425">
        <v>0</v>
      </c>
      <c r="K252" s="425">
        <v>0</v>
      </c>
      <c r="L252" s="425">
        <v>0</v>
      </c>
    </row>
    <row r="253" spans="1:12" ht="15">
      <c r="A253" s="381">
        <v>44</v>
      </c>
      <c r="B253" s="382" t="s">
        <v>10</v>
      </c>
      <c r="C253" s="382" t="s">
        <v>156</v>
      </c>
      <c r="D253" s="382">
        <v>2009</v>
      </c>
      <c r="E253" s="383" t="s">
        <v>153</v>
      </c>
      <c r="F253" s="368" t="b">
        <v>0</v>
      </c>
      <c r="G253" s="422">
        <v>0</v>
      </c>
      <c r="H253" s="423">
        <v>0</v>
      </c>
      <c r="I253" s="423">
        <v>0</v>
      </c>
      <c r="J253" s="423">
        <v>204.20590200511484</v>
      </c>
      <c r="K253" s="423">
        <v>0</v>
      </c>
      <c r="L253" s="423">
        <v>0</v>
      </c>
    </row>
    <row r="254" spans="1:12" ht="15">
      <c r="A254" s="386">
        <v>45</v>
      </c>
      <c r="B254" s="387" t="s">
        <v>11</v>
      </c>
      <c r="C254" s="387" t="s">
        <v>156</v>
      </c>
      <c r="D254" s="387">
        <v>2009</v>
      </c>
      <c r="E254" s="388" t="s">
        <v>153</v>
      </c>
      <c r="F254" s="368" t="b">
        <v>0</v>
      </c>
      <c r="G254" s="424">
        <v>0</v>
      </c>
      <c r="H254" s="425">
        <v>0</v>
      </c>
      <c r="I254" s="425">
        <v>0</v>
      </c>
      <c r="J254" s="425">
        <v>1943.9341061006385</v>
      </c>
      <c r="K254" s="425">
        <v>0</v>
      </c>
      <c r="L254" s="425">
        <v>0</v>
      </c>
    </row>
    <row r="255" spans="1:12" ht="15">
      <c r="A255" s="381">
        <v>46</v>
      </c>
      <c r="B255" s="382" t="s">
        <v>12</v>
      </c>
      <c r="C255" s="382" t="s">
        <v>156</v>
      </c>
      <c r="D255" s="382">
        <v>2009</v>
      </c>
      <c r="E255" s="383" t="s">
        <v>153</v>
      </c>
      <c r="F255" s="368" t="b">
        <v>0</v>
      </c>
      <c r="G255" s="422">
        <v>0</v>
      </c>
      <c r="H255" s="423">
        <v>0</v>
      </c>
      <c r="I255" s="423">
        <v>0</v>
      </c>
      <c r="J255" s="423">
        <v>37.128345819111786</v>
      </c>
      <c r="K255" s="423">
        <v>0</v>
      </c>
      <c r="L255" s="423">
        <v>0</v>
      </c>
    </row>
    <row r="256" spans="1:12" ht="15">
      <c r="A256" s="386">
        <v>47</v>
      </c>
      <c r="B256" s="387" t="s">
        <v>74</v>
      </c>
      <c r="C256" s="387" t="s">
        <v>156</v>
      </c>
      <c r="D256" s="387">
        <v>2009</v>
      </c>
      <c r="E256" s="388" t="s">
        <v>153</v>
      </c>
      <c r="F256" s="368" t="b">
        <v>0</v>
      </c>
      <c r="G256" s="424">
        <v>0</v>
      </c>
      <c r="H256" s="425">
        <v>0</v>
      </c>
      <c r="I256" s="425">
        <v>0</v>
      </c>
      <c r="J256" s="425">
        <v>0</v>
      </c>
      <c r="K256" s="425">
        <v>0</v>
      </c>
      <c r="L256" s="425">
        <v>0</v>
      </c>
    </row>
    <row r="257" spans="1:12" ht="15">
      <c r="A257" s="381">
        <v>48</v>
      </c>
      <c r="B257" s="382" t="s">
        <v>178</v>
      </c>
      <c r="C257" s="382" t="s">
        <v>152</v>
      </c>
      <c r="D257" s="382">
        <v>2009</v>
      </c>
      <c r="E257" s="383" t="s">
        <v>153</v>
      </c>
      <c r="F257" s="368" t="b">
        <v>0</v>
      </c>
      <c r="G257" s="422">
        <v>0</v>
      </c>
      <c r="H257" s="423">
        <v>0</v>
      </c>
      <c r="I257" s="423">
        <v>0</v>
      </c>
      <c r="J257" s="423">
        <v>0</v>
      </c>
      <c r="K257" s="423">
        <v>0</v>
      </c>
      <c r="L257" s="423">
        <v>0</v>
      </c>
    </row>
    <row r="258" spans="1:12" ht="15">
      <c r="A258" s="408">
        <v>49</v>
      </c>
      <c r="B258" s="409" t="s">
        <v>179</v>
      </c>
      <c r="C258" s="409" t="s">
        <v>152</v>
      </c>
      <c r="D258" s="409">
        <v>2009</v>
      </c>
      <c r="E258" s="410" t="s">
        <v>153</v>
      </c>
      <c r="F258" s="368" t="b">
        <v>0</v>
      </c>
      <c r="G258" s="441">
        <v>0</v>
      </c>
      <c r="H258" s="442">
        <v>0</v>
      </c>
      <c r="I258" s="442">
        <v>0</v>
      </c>
      <c r="J258" s="442">
        <v>0</v>
      </c>
      <c r="K258" s="442">
        <v>0</v>
      </c>
      <c r="L258" s="442">
        <v>0</v>
      </c>
    </row>
    <row r="259" spans="1:12" ht="15">
      <c r="A259" s="402">
        <v>50</v>
      </c>
      <c r="B259" s="403" t="s">
        <v>180</v>
      </c>
      <c r="C259" s="403" t="s">
        <v>167</v>
      </c>
      <c r="D259" s="403">
        <v>2009</v>
      </c>
      <c r="E259" s="404" t="s">
        <v>153</v>
      </c>
      <c r="F259" s="368"/>
      <c r="G259" s="439">
        <v>0</v>
      </c>
      <c r="H259" s="440">
        <v>0</v>
      </c>
      <c r="I259" s="440">
        <v>0</v>
      </c>
      <c r="J259" s="440">
        <v>0</v>
      </c>
      <c r="K259" s="440">
        <v>0</v>
      </c>
      <c r="L259" s="440">
        <v>0</v>
      </c>
    </row>
    <row r="260" spans="1:12" ht="15">
      <c r="A260" s="375">
        <v>51</v>
      </c>
      <c r="B260" s="376" t="s">
        <v>181</v>
      </c>
      <c r="C260" s="376" t="s">
        <v>159</v>
      </c>
      <c r="D260" s="376">
        <v>2008</v>
      </c>
      <c r="E260" s="377" t="s">
        <v>153</v>
      </c>
      <c r="F260" s="368"/>
      <c r="G260" s="420">
        <v>0</v>
      </c>
      <c r="H260" s="421">
        <v>0</v>
      </c>
      <c r="I260" s="421">
        <v>0</v>
      </c>
      <c r="J260" s="421">
        <v>0</v>
      </c>
      <c r="K260" s="421">
        <v>0</v>
      </c>
      <c r="L260" s="421">
        <v>0</v>
      </c>
    </row>
    <row r="261" spans="1:12" ht="15">
      <c r="A261" s="402">
        <v>52</v>
      </c>
      <c r="B261" s="403" t="s">
        <v>182</v>
      </c>
      <c r="C261" s="403" t="s">
        <v>156</v>
      </c>
      <c r="D261" s="403">
        <v>2008</v>
      </c>
      <c r="E261" s="404" t="s">
        <v>153</v>
      </c>
      <c r="F261" s="368"/>
      <c r="G261" s="439">
        <v>0</v>
      </c>
      <c r="H261" s="440">
        <v>0</v>
      </c>
      <c r="I261" s="440">
        <v>0</v>
      </c>
      <c r="J261" s="440">
        <v>0</v>
      </c>
      <c r="K261" s="440">
        <v>0</v>
      </c>
      <c r="L261" s="440">
        <v>0</v>
      </c>
    </row>
    <row r="262" spans="1:5" ht="15">
      <c r="A262" s="374"/>
      <c r="B262" s="374"/>
      <c r="C262" s="374"/>
      <c r="D262" s="374"/>
      <c r="E262" s="374"/>
    </row>
    <row r="263" spans="1:12" ht="15">
      <c r="A263" s="413" t="s">
        <v>183</v>
      </c>
      <c r="B263" s="414"/>
      <c r="C263" s="414"/>
      <c r="D263" s="414"/>
      <c r="E263" s="415"/>
      <c r="G263" s="443">
        <v>11394.626479837993</v>
      </c>
      <c r="H263" s="443">
        <v>11394.626479837993</v>
      </c>
      <c r="I263" s="443">
        <v>11394.626479837993</v>
      </c>
      <c r="J263" s="443">
        <v>11394.626479837993</v>
      </c>
      <c r="K263" s="443">
        <v>2026.98764549803</v>
      </c>
      <c r="L263" s="443">
        <v>2026.98764549803</v>
      </c>
    </row>
    <row r="264" spans="1:12" ht="15">
      <c r="A264" s="374"/>
      <c r="B264" s="374"/>
      <c r="C264" s="374"/>
      <c r="D264" s="374"/>
      <c r="E264" s="374"/>
      <c r="G264" s="444"/>
      <c r="H264" s="444"/>
      <c r="I264" s="444"/>
      <c r="J264" s="444"/>
      <c r="K264" s="444"/>
      <c r="L264" s="444"/>
    </row>
    <row r="265" spans="1:12" ht="15">
      <c r="A265" s="413" t="s">
        <v>184</v>
      </c>
      <c r="B265" s="414"/>
      <c r="C265" s="414"/>
      <c r="D265" s="414"/>
      <c r="E265" s="415"/>
      <c r="G265" s="443">
        <v>0</v>
      </c>
      <c r="H265" s="443">
        <v>38717.48823400236</v>
      </c>
      <c r="I265" s="443">
        <v>15930.002309047792</v>
      </c>
      <c r="J265" s="443">
        <v>13069.01129274822</v>
      </c>
      <c r="K265" s="443">
        <v>13069.01129274822</v>
      </c>
      <c r="L265" s="443">
        <v>13065.768968457758</v>
      </c>
    </row>
    <row r="266" spans="1:12" ht="15">
      <c r="A266" s="374"/>
      <c r="B266" s="374"/>
      <c r="C266" s="374"/>
      <c r="D266" s="374"/>
      <c r="E266" s="374"/>
      <c r="G266" s="444"/>
      <c r="H266" s="444"/>
      <c r="I266" s="444"/>
      <c r="J266" s="444"/>
      <c r="K266" s="444"/>
      <c r="L266" s="444"/>
    </row>
    <row r="267" spans="1:12" ht="15">
      <c r="A267" s="413" t="s">
        <v>185</v>
      </c>
      <c r="B267" s="414"/>
      <c r="C267" s="414"/>
      <c r="D267" s="414"/>
      <c r="E267" s="415"/>
      <c r="G267" s="443">
        <v>0</v>
      </c>
      <c r="H267" s="443">
        <v>0</v>
      </c>
      <c r="I267" s="443">
        <v>38430.224616809624</v>
      </c>
      <c r="J267" s="443">
        <v>36040.95674141951</v>
      </c>
      <c r="K267" s="443">
        <v>36027.596541419516</v>
      </c>
      <c r="L267" s="443">
        <v>36027.596541419516</v>
      </c>
    </row>
    <row r="268" spans="1:12" ht="15">
      <c r="A268" s="374"/>
      <c r="B268" s="374"/>
      <c r="C268" s="374"/>
      <c r="D268" s="374"/>
      <c r="E268" s="374"/>
      <c r="G268" s="444"/>
      <c r="H268" s="444"/>
      <c r="I268" s="444"/>
      <c r="J268" s="444"/>
      <c r="K268" s="444"/>
      <c r="L268" s="444"/>
    </row>
    <row r="269" spans="1:12" ht="15">
      <c r="A269" s="413" t="s">
        <v>186</v>
      </c>
      <c r="B269" s="414"/>
      <c r="C269" s="414"/>
      <c r="D269" s="414"/>
      <c r="E269" s="415"/>
      <c r="G269" s="443">
        <v>0</v>
      </c>
      <c r="H269" s="443">
        <v>0</v>
      </c>
      <c r="I269" s="443">
        <v>0</v>
      </c>
      <c r="J269" s="443">
        <v>31540.581035495165</v>
      </c>
      <c r="K269" s="443">
        <v>29002.915105103857</v>
      </c>
      <c r="L269" s="443">
        <v>29002.915105103857</v>
      </c>
    </row>
    <row r="270" spans="1:12" ht="15">
      <c r="A270" s="374"/>
      <c r="B270" s="374"/>
      <c r="C270" s="374"/>
      <c r="D270" s="374"/>
      <c r="E270" s="374"/>
      <c r="G270" s="444"/>
      <c r="H270" s="444"/>
      <c r="I270" s="444"/>
      <c r="J270" s="444"/>
      <c r="K270" s="444"/>
      <c r="L270" s="444"/>
    </row>
    <row r="271" spans="1:12" ht="15">
      <c r="A271" s="413" t="s">
        <v>187</v>
      </c>
      <c r="B271" s="417"/>
      <c r="C271" s="417"/>
      <c r="D271" s="417"/>
      <c r="E271" s="418"/>
      <c r="G271" s="443">
        <v>11394.626479837993</v>
      </c>
      <c r="H271" s="443">
        <v>50112.114713840354</v>
      </c>
      <c r="I271" s="443">
        <v>65754.8534056954</v>
      </c>
      <c r="J271" s="443">
        <v>92045.17554950088</v>
      </c>
      <c r="K271" s="443">
        <v>80126.51058476962</v>
      </c>
      <c r="L271" s="443">
        <v>80123.26826047916</v>
      </c>
    </row>
    <row r="272" spans="7:12" ht="15">
      <c r="G272" s="419">
        <v>34</v>
      </c>
      <c r="H272" s="419">
        <v>35</v>
      </c>
      <c r="I272" s="419">
        <v>36</v>
      </c>
      <c r="J272" s="419">
        <v>37</v>
      </c>
      <c r="K272" s="419">
        <v>38</v>
      </c>
      <c r="L272" s="419">
        <v>39</v>
      </c>
    </row>
  </sheetData>
  <sheetProtection/>
  <printOptions/>
  <pageMargins left="0.7" right="0.7" top="0.75" bottom="0.7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D223"/>
  <sheetViews>
    <sheetView showGridLines="0" tabSelected="1" zoomScalePageLayoutView="0" workbookViewId="0" topLeftCell="A1">
      <pane xSplit="3" ySplit="7" topLeftCell="D8" activePane="bottomRight" state="frozen"/>
      <selection pane="topLeft" activeCell="Q75" sqref="Q75"/>
      <selection pane="topRight" activeCell="Q75" sqref="Q75"/>
      <selection pane="bottomLeft" activeCell="Q75" sqref="Q75"/>
      <selection pane="bottomRight" activeCell="N113" sqref="N113"/>
    </sheetView>
  </sheetViews>
  <sheetFormatPr defaultColWidth="9.140625" defaultRowHeight="15" outlineLevelRow="1"/>
  <cols>
    <col min="1" max="1" width="42.7109375" style="8" customWidth="1"/>
    <col min="2" max="2" width="2.57421875" style="8" customWidth="1"/>
    <col min="3" max="3" width="11.00390625" style="9" customWidth="1"/>
    <col min="4" max="4" width="13.140625" style="8" customWidth="1"/>
    <col min="5" max="5" width="11.00390625" style="8" customWidth="1"/>
    <col min="6" max="6" width="1.57421875" style="8" customWidth="1"/>
    <col min="7" max="8" width="11.28125" style="8" customWidth="1"/>
    <col min="9" max="9" width="7.8515625" style="8" customWidth="1"/>
    <col min="10" max="11" width="11.28125" style="8" customWidth="1"/>
    <col min="12" max="12" width="1.421875" style="8" customWidth="1"/>
    <col min="13" max="18" width="11.28125" style="8" customWidth="1"/>
    <col min="19" max="19" width="11.28125" style="30" customWidth="1"/>
    <col min="20" max="20" width="38.57421875" style="8" customWidth="1"/>
    <col min="21" max="21" width="2.00390625" style="8" customWidth="1"/>
    <col min="22" max="22" width="10.7109375" style="8" customWidth="1"/>
    <col min="23" max="23" width="13.00390625" style="24" customWidth="1"/>
    <col min="24" max="24" width="11.28125" style="24" customWidth="1"/>
    <col min="25" max="25" width="9.57421875" style="245" customWidth="1"/>
    <col min="26" max="26" width="15.140625" style="245" customWidth="1"/>
    <col min="27" max="27" width="12.28125" style="24" customWidth="1"/>
    <col min="28" max="28" width="11.28125" style="24" customWidth="1"/>
    <col min="29" max="29" width="9.57421875" style="245" customWidth="1"/>
    <col min="30" max="31" width="15.140625" style="245" customWidth="1"/>
    <col min="32" max="82" width="9.140625" style="122" customWidth="1"/>
    <col min="83" max="16384" width="9.140625" style="8" customWidth="1"/>
  </cols>
  <sheetData>
    <row r="1" spans="1:82" s="1" customFormat="1" ht="15">
      <c r="A1" s="1" t="s">
        <v>61</v>
      </c>
      <c r="C1" s="2"/>
      <c r="S1" s="126"/>
      <c r="T1" s="3" t="s">
        <v>76</v>
      </c>
      <c r="W1" s="4"/>
      <c r="X1" s="4"/>
      <c r="Y1" s="231"/>
      <c r="Z1" s="231"/>
      <c r="AA1" s="4"/>
      <c r="AB1" s="4"/>
      <c r="AC1" s="231"/>
      <c r="AD1" s="231"/>
      <c r="AE1" s="231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</row>
    <row r="2" spans="1:82" s="1" customFormat="1" ht="15">
      <c r="A2" s="1" t="s">
        <v>75</v>
      </c>
      <c r="C2" s="2"/>
      <c r="D2" s="332" t="s">
        <v>111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  <c r="S2" s="126"/>
      <c r="T2" s="36" t="s">
        <v>77</v>
      </c>
      <c r="W2" s="4"/>
      <c r="X2" s="4"/>
      <c r="Y2" s="231"/>
      <c r="Z2" s="231"/>
      <c r="AA2" s="4"/>
      <c r="AB2" s="4"/>
      <c r="AC2" s="231"/>
      <c r="AD2" s="231"/>
      <c r="AE2" s="231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</row>
    <row r="3" spans="2:82" s="1" customFormat="1" ht="15">
      <c r="B3" s="1" t="s">
        <v>110</v>
      </c>
      <c r="C3" s="2"/>
      <c r="D3" s="332" t="s">
        <v>57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S3" s="126"/>
      <c r="T3" s="36"/>
      <c r="W3" s="4"/>
      <c r="X3" s="4"/>
      <c r="Y3" s="231"/>
      <c r="Z3" s="231"/>
      <c r="AA3" s="4"/>
      <c r="AB3" s="4"/>
      <c r="AC3" s="231"/>
      <c r="AD3" s="231"/>
      <c r="AE3" s="231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</row>
    <row r="4" spans="1:82" s="1" customFormat="1" ht="25.5" customHeight="1" thickBot="1">
      <c r="A4" s="5"/>
      <c r="B4" s="150" t="s">
        <v>58</v>
      </c>
      <c r="C4" s="2"/>
      <c r="S4" s="126"/>
      <c r="T4" s="150" t="s">
        <v>58</v>
      </c>
      <c r="W4" s="4"/>
      <c r="X4" s="4"/>
      <c r="Y4" s="231"/>
      <c r="Z4" s="231"/>
      <c r="AA4" s="4"/>
      <c r="AB4" s="4"/>
      <c r="AC4" s="231"/>
      <c r="AD4" s="231"/>
      <c r="AE4" s="231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</row>
    <row r="5" spans="1:82" s="1" customFormat="1" ht="25.5" customHeight="1">
      <c r="A5" s="5"/>
      <c r="B5" s="150"/>
      <c r="C5" s="2"/>
      <c r="D5" s="157">
        <v>2009</v>
      </c>
      <c r="E5" s="158"/>
      <c r="F5" s="185"/>
      <c r="G5" s="157">
        <v>2009</v>
      </c>
      <c r="H5" s="158"/>
      <c r="I5" s="185"/>
      <c r="J5" s="157">
        <v>2010</v>
      </c>
      <c r="K5" s="158"/>
      <c r="L5" s="185"/>
      <c r="M5" s="157">
        <v>2010</v>
      </c>
      <c r="N5" s="185"/>
      <c r="O5" s="260" t="s">
        <v>84</v>
      </c>
      <c r="P5" s="261"/>
      <c r="Q5" s="260" t="s">
        <v>84</v>
      </c>
      <c r="R5" s="261"/>
      <c r="S5" s="216"/>
      <c r="W5" s="283">
        <v>2009</v>
      </c>
      <c r="X5" s="185"/>
      <c r="Y5" s="252"/>
      <c r="Z5" s="232"/>
      <c r="AA5" s="283">
        <v>2010</v>
      </c>
      <c r="AB5" s="185"/>
      <c r="AC5" s="252"/>
      <c r="AD5" s="252"/>
      <c r="AE5" s="284" t="s">
        <v>83</v>
      </c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</row>
    <row r="6" spans="1:82" s="1" customFormat="1" ht="15.75" customHeight="1" thickBot="1">
      <c r="A6" s="149"/>
      <c r="C6" s="2"/>
      <c r="D6" s="159" t="s">
        <v>72</v>
      </c>
      <c r="E6" s="160"/>
      <c r="F6" s="126"/>
      <c r="G6" s="159" t="s">
        <v>73</v>
      </c>
      <c r="H6" s="160"/>
      <c r="I6" s="126"/>
      <c r="J6" s="159" t="s">
        <v>72</v>
      </c>
      <c r="K6" s="160"/>
      <c r="L6" s="126"/>
      <c r="M6" s="159" t="s">
        <v>73</v>
      </c>
      <c r="N6" s="126"/>
      <c r="O6" s="306" t="s">
        <v>72</v>
      </c>
      <c r="P6" s="307"/>
      <c r="Q6" s="306" t="s">
        <v>73</v>
      </c>
      <c r="R6" s="307"/>
      <c r="S6" s="126"/>
      <c r="W6" s="229"/>
      <c r="X6" s="230"/>
      <c r="Y6" s="253"/>
      <c r="Z6" s="233"/>
      <c r="AA6" s="229"/>
      <c r="AB6" s="230"/>
      <c r="AC6" s="253"/>
      <c r="AD6" s="253"/>
      <c r="AE6" s="285" t="s">
        <v>82</v>
      </c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</row>
    <row r="7" spans="1:82" s="6" customFormat="1" ht="45.75" customHeight="1">
      <c r="A7" s="7" t="s">
        <v>69</v>
      </c>
      <c r="B7" s="204"/>
      <c r="C7" s="196" t="s">
        <v>68</v>
      </c>
      <c r="D7" s="166" t="s">
        <v>70</v>
      </c>
      <c r="E7" s="168" t="s">
        <v>71</v>
      </c>
      <c r="F7" s="168"/>
      <c r="G7" s="166" t="s">
        <v>70</v>
      </c>
      <c r="H7" s="166" t="s">
        <v>71</v>
      </c>
      <c r="I7" s="166"/>
      <c r="J7" s="166" t="s">
        <v>70</v>
      </c>
      <c r="K7" s="166" t="s">
        <v>71</v>
      </c>
      <c r="L7" s="166"/>
      <c r="M7" s="166" t="s">
        <v>70</v>
      </c>
      <c r="N7" s="217" t="s">
        <v>71</v>
      </c>
      <c r="O7" s="305" t="s">
        <v>70</v>
      </c>
      <c r="P7" s="228" t="s">
        <v>71</v>
      </c>
      <c r="Q7" s="228" t="s">
        <v>70</v>
      </c>
      <c r="R7" s="308" t="s">
        <v>71</v>
      </c>
      <c r="S7" s="132"/>
      <c r="T7" s="7" t="s">
        <v>69</v>
      </c>
      <c r="U7" s="204"/>
      <c r="V7" s="196" t="s">
        <v>68</v>
      </c>
      <c r="W7" s="228" t="s">
        <v>79</v>
      </c>
      <c r="X7" s="227" t="s">
        <v>80</v>
      </c>
      <c r="Y7" s="234" t="s">
        <v>81</v>
      </c>
      <c r="Z7" s="234" t="s">
        <v>82</v>
      </c>
      <c r="AA7" s="228" t="s">
        <v>79</v>
      </c>
      <c r="AB7" s="227" t="s">
        <v>80</v>
      </c>
      <c r="AC7" s="234" t="s">
        <v>81</v>
      </c>
      <c r="AD7" s="286" t="s">
        <v>82</v>
      </c>
      <c r="AE7" s="295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</row>
    <row r="8" spans="1:82" s="131" customFormat="1" ht="15" customHeight="1">
      <c r="A8" s="153"/>
      <c r="B8" s="161"/>
      <c r="C8" s="197"/>
      <c r="D8" s="164"/>
      <c r="E8" s="161"/>
      <c r="F8" s="161"/>
      <c r="G8" s="164"/>
      <c r="H8" s="161"/>
      <c r="I8" s="161"/>
      <c r="J8" s="169"/>
      <c r="K8" s="161"/>
      <c r="L8" s="161"/>
      <c r="M8" s="164"/>
      <c r="O8" s="262"/>
      <c r="P8" s="161"/>
      <c r="Q8" s="164"/>
      <c r="R8" s="263"/>
      <c r="T8" s="153"/>
      <c r="U8" s="161"/>
      <c r="V8" s="197"/>
      <c r="W8" s="164"/>
      <c r="X8" s="161"/>
      <c r="Y8" s="235"/>
      <c r="Z8" s="235"/>
      <c r="AA8" s="164"/>
      <c r="AB8" s="161"/>
      <c r="AC8" s="235"/>
      <c r="AD8" s="254"/>
      <c r="AE8" s="296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</row>
    <row r="9" spans="1:82" s="154" customFormat="1" ht="15" customHeight="1">
      <c r="A9" s="155" t="s">
        <v>62</v>
      </c>
      <c r="B9" s="162"/>
      <c r="C9" s="198"/>
      <c r="D9" s="165"/>
      <c r="E9" s="162"/>
      <c r="F9" s="162"/>
      <c r="G9" s="165"/>
      <c r="H9" s="162"/>
      <c r="I9" s="162"/>
      <c r="J9" s="165"/>
      <c r="K9" s="162"/>
      <c r="L9" s="162"/>
      <c r="M9" s="165"/>
      <c r="O9" s="264"/>
      <c r="P9" s="162"/>
      <c r="Q9" s="165"/>
      <c r="R9" s="265"/>
      <c r="T9" s="155" t="s">
        <v>62</v>
      </c>
      <c r="U9" s="162"/>
      <c r="V9" s="198"/>
      <c r="W9" s="165"/>
      <c r="X9" s="162"/>
      <c r="Y9" s="236"/>
      <c r="Z9" s="236"/>
      <c r="AA9" s="165"/>
      <c r="AB9" s="162"/>
      <c r="AC9" s="236"/>
      <c r="AD9" s="287"/>
      <c r="AE9" s="297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</row>
    <row r="10" spans="1:31" ht="14.25" customHeight="1">
      <c r="A10" s="205"/>
      <c r="B10" s="12"/>
      <c r="C10" s="199"/>
      <c r="D10" s="15"/>
      <c r="E10" s="163"/>
      <c r="F10" s="163"/>
      <c r="G10" s="15"/>
      <c r="H10" s="163"/>
      <c r="I10" s="163"/>
      <c r="J10" s="15"/>
      <c r="K10" s="163"/>
      <c r="L10" s="163"/>
      <c r="M10" s="15"/>
      <c r="N10" s="124"/>
      <c r="O10" s="266"/>
      <c r="P10" s="163"/>
      <c r="Q10" s="15"/>
      <c r="R10" s="267"/>
      <c r="S10" s="124"/>
      <c r="T10" s="205"/>
      <c r="U10" s="12"/>
      <c r="V10" s="199"/>
      <c r="W10" s="15"/>
      <c r="X10" s="163"/>
      <c r="Y10" s="237"/>
      <c r="Z10" s="237"/>
      <c r="AA10" s="15"/>
      <c r="AB10" s="163"/>
      <c r="AC10" s="237"/>
      <c r="AD10" s="249"/>
      <c r="AE10" s="298"/>
    </row>
    <row r="11" spans="1:31" ht="14.25" customHeight="1">
      <c r="A11" s="206" t="s">
        <v>59</v>
      </c>
      <c r="B11" s="12"/>
      <c r="C11" s="199">
        <v>2009</v>
      </c>
      <c r="D11" s="170">
        <v>1243000</v>
      </c>
      <c r="E11" s="186">
        <v>186.5</v>
      </c>
      <c r="F11" s="171"/>
      <c r="G11" s="172">
        <v>2333000</v>
      </c>
      <c r="H11" s="186">
        <v>362.2</v>
      </c>
      <c r="I11" s="171"/>
      <c r="J11" s="170">
        <v>1243000</v>
      </c>
      <c r="K11" s="186">
        <v>186.5</v>
      </c>
      <c r="L11" s="171"/>
      <c r="M11" s="172">
        <v>2333000</v>
      </c>
      <c r="N11" s="218">
        <v>362.2</v>
      </c>
      <c r="O11" s="268">
        <f>+D11+J11</f>
        <v>2486000</v>
      </c>
      <c r="P11" s="186">
        <f>+E11+K11</f>
        <v>373</v>
      </c>
      <c r="Q11" s="172">
        <f>+G11+M11</f>
        <v>4666000</v>
      </c>
      <c r="R11" s="269">
        <f>++N11+H11</f>
        <v>724.4</v>
      </c>
      <c r="S11" s="218"/>
      <c r="T11" s="206" t="s">
        <v>59</v>
      </c>
      <c r="U11" s="12"/>
      <c r="V11" s="199">
        <v>2009</v>
      </c>
      <c r="W11" s="170">
        <f>+D11</f>
        <v>1243000</v>
      </c>
      <c r="X11" s="257" t="s">
        <v>70</v>
      </c>
      <c r="Y11" s="282">
        <v>0.0143</v>
      </c>
      <c r="Z11" s="238">
        <f>+W11*Y11</f>
        <v>17774.9</v>
      </c>
      <c r="AA11" s="170">
        <f>+J11</f>
        <v>1243000</v>
      </c>
      <c r="AB11" s="257" t="s">
        <v>70</v>
      </c>
      <c r="AC11" s="282">
        <v>0.0142</v>
      </c>
      <c r="AD11" s="288">
        <f>+AA11*AC11</f>
        <v>17650.600000000002</v>
      </c>
      <c r="AE11" s="299">
        <f>+AD11+Z11</f>
        <v>35425.5</v>
      </c>
    </row>
    <row r="12" spans="1:31" ht="12.75">
      <c r="A12" s="40" t="s">
        <v>5</v>
      </c>
      <c r="B12" s="12"/>
      <c r="C12" s="199">
        <v>2009</v>
      </c>
      <c r="D12" s="170">
        <v>778000</v>
      </c>
      <c r="E12" s="186">
        <v>512.4</v>
      </c>
      <c r="F12" s="171"/>
      <c r="G12" s="172">
        <v>1821000</v>
      </c>
      <c r="H12" s="186">
        <v>1172.1</v>
      </c>
      <c r="I12" s="171"/>
      <c r="J12" s="170">
        <v>778000</v>
      </c>
      <c r="K12" s="186">
        <v>512.4</v>
      </c>
      <c r="L12" s="171"/>
      <c r="M12" s="172">
        <v>1821000</v>
      </c>
      <c r="N12" s="218">
        <v>1172.1</v>
      </c>
      <c r="O12" s="268">
        <f aca="true" t="shared" si="0" ref="O12:O17">+D12+J12</f>
        <v>1556000</v>
      </c>
      <c r="P12" s="186">
        <f aca="true" t="shared" si="1" ref="P12:P17">+E12+K12</f>
        <v>1024.8</v>
      </c>
      <c r="Q12" s="172">
        <f aca="true" t="shared" si="2" ref="Q12:Q17">+G12+M12</f>
        <v>3642000</v>
      </c>
      <c r="R12" s="269">
        <f aca="true" t="shared" si="3" ref="R12:R17">++N12+H12</f>
        <v>2344.2</v>
      </c>
      <c r="S12" s="218"/>
      <c r="T12" s="40" t="s">
        <v>5</v>
      </c>
      <c r="U12" s="12"/>
      <c r="V12" s="199">
        <v>2009</v>
      </c>
      <c r="W12" s="170">
        <f>+D12</f>
        <v>778000</v>
      </c>
      <c r="X12" s="257" t="s">
        <v>70</v>
      </c>
      <c r="Y12" s="282">
        <v>0.0143</v>
      </c>
      <c r="Z12" s="238">
        <f>+W12*Y12</f>
        <v>11125.4</v>
      </c>
      <c r="AA12" s="170">
        <f>+J12</f>
        <v>778000</v>
      </c>
      <c r="AB12" s="257" t="s">
        <v>70</v>
      </c>
      <c r="AC12" s="282">
        <v>0.0142</v>
      </c>
      <c r="AD12" s="288">
        <f>+AA12*AC12</f>
        <v>11047.6</v>
      </c>
      <c r="AE12" s="299">
        <f aca="true" t="shared" si="4" ref="AE12:AE17">+AD12+Z12</f>
        <v>22173</v>
      </c>
    </row>
    <row r="13" spans="1:31" ht="12.75">
      <c r="A13" s="40" t="s">
        <v>6</v>
      </c>
      <c r="B13" s="12"/>
      <c r="C13" s="199">
        <v>2009</v>
      </c>
      <c r="D13" s="170">
        <v>1353000</v>
      </c>
      <c r="E13" s="186">
        <v>137</v>
      </c>
      <c r="F13" s="171"/>
      <c r="G13" s="172">
        <v>3687000</v>
      </c>
      <c r="H13" s="186">
        <v>374.1</v>
      </c>
      <c r="I13" s="171"/>
      <c r="J13" s="170">
        <v>1297000</v>
      </c>
      <c r="K13" s="186">
        <v>134.7</v>
      </c>
      <c r="L13" s="171"/>
      <c r="M13" s="172">
        <v>3334000</v>
      </c>
      <c r="N13" s="218">
        <v>358.9</v>
      </c>
      <c r="O13" s="268">
        <f t="shared" si="0"/>
        <v>2650000</v>
      </c>
      <c r="P13" s="186">
        <f t="shared" si="1"/>
        <v>271.7</v>
      </c>
      <c r="Q13" s="172">
        <f t="shared" si="2"/>
        <v>7021000</v>
      </c>
      <c r="R13" s="269">
        <f t="shared" si="3"/>
        <v>733</v>
      </c>
      <c r="S13" s="218"/>
      <c r="T13" s="40" t="s">
        <v>6</v>
      </c>
      <c r="U13" s="12"/>
      <c r="V13" s="199">
        <v>2009</v>
      </c>
      <c r="W13" s="170">
        <f>+D13</f>
        <v>1353000</v>
      </c>
      <c r="X13" s="257" t="s">
        <v>70</v>
      </c>
      <c r="Y13" s="282">
        <v>0.0143</v>
      </c>
      <c r="Z13" s="238">
        <f>+W13*Y13</f>
        <v>19347.9</v>
      </c>
      <c r="AA13" s="170">
        <f>+J13</f>
        <v>1297000</v>
      </c>
      <c r="AB13" s="257" t="s">
        <v>70</v>
      </c>
      <c r="AC13" s="282">
        <v>0.0142</v>
      </c>
      <c r="AD13" s="288">
        <f>+AA13*AC13</f>
        <v>18417.4</v>
      </c>
      <c r="AE13" s="299">
        <f t="shared" si="4"/>
        <v>37765.3</v>
      </c>
    </row>
    <row r="14" spans="1:31" ht="12.75">
      <c r="A14" s="206"/>
      <c r="B14" s="12"/>
      <c r="C14" s="199"/>
      <c r="D14" s="172"/>
      <c r="E14" s="186"/>
      <c r="F14" s="171"/>
      <c r="G14" s="172"/>
      <c r="H14" s="186"/>
      <c r="I14" s="171"/>
      <c r="J14" s="172"/>
      <c r="K14" s="186"/>
      <c r="L14" s="171"/>
      <c r="M14" s="172"/>
      <c r="N14" s="218"/>
      <c r="O14" s="268"/>
      <c r="P14" s="186"/>
      <c r="Q14" s="172"/>
      <c r="R14" s="269"/>
      <c r="S14" s="218"/>
      <c r="T14" s="206"/>
      <c r="U14" s="12"/>
      <c r="V14" s="199"/>
      <c r="W14" s="170"/>
      <c r="X14" s="186"/>
      <c r="Y14" s="238"/>
      <c r="Z14" s="238"/>
      <c r="AA14" s="170"/>
      <c r="AB14" s="186"/>
      <c r="AC14" s="282"/>
      <c r="AD14" s="288"/>
      <c r="AE14" s="299"/>
    </row>
    <row r="15" spans="1:31" ht="12.75">
      <c r="A15" s="206" t="s">
        <v>59</v>
      </c>
      <c r="B15" s="12"/>
      <c r="C15" s="199">
        <v>2010</v>
      </c>
      <c r="D15" s="170">
        <v>0</v>
      </c>
      <c r="E15" s="186">
        <v>0</v>
      </c>
      <c r="F15" s="171"/>
      <c r="G15" s="172">
        <v>0</v>
      </c>
      <c r="H15" s="186">
        <v>0</v>
      </c>
      <c r="I15" s="171"/>
      <c r="J15" s="170">
        <v>1243000</v>
      </c>
      <c r="K15" s="186">
        <v>186.5</v>
      </c>
      <c r="L15" s="171"/>
      <c r="M15" s="172">
        <v>2333000</v>
      </c>
      <c r="N15" s="218">
        <v>362.2</v>
      </c>
      <c r="O15" s="268">
        <f t="shared" si="0"/>
        <v>1243000</v>
      </c>
      <c r="P15" s="186">
        <f t="shared" si="1"/>
        <v>186.5</v>
      </c>
      <c r="Q15" s="172">
        <f t="shared" si="2"/>
        <v>2333000</v>
      </c>
      <c r="R15" s="269">
        <f t="shared" si="3"/>
        <v>362.2</v>
      </c>
      <c r="S15" s="218"/>
      <c r="T15" s="206" t="s">
        <v>59</v>
      </c>
      <c r="U15" s="12"/>
      <c r="V15" s="199">
        <v>2010</v>
      </c>
      <c r="W15" s="170"/>
      <c r="X15" s="186"/>
      <c r="Y15" s="238"/>
      <c r="Z15" s="238"/>
      <c r="AA15" s="170">
        <f>+W11</f>
        <v>1243000</v>
      </c>
      <c r="AB15" s="257" t="s">
        <v>70</v>
      </c>
      <c r="AC15" s="282">
        <v>0.0142</v>
      </c>
      <c r="AD15" s="288">
        <f>+AA15*AC15</f>
        <v>17650.600000000002</v>
      </c>
      <c r="AE15" s="299">
        <f t="shared" si="4"/>
        <v>17650.600000000002</v>
      </c>
    </row>
    <row r="16" spans="1:31" ht="12.75">
      <c r="A16" s="40" t="s">
        <v>5</v>
      </c>
      <c r="B16" s="12"/>
      <c r="C16" s="199">
        <v>2010</v>
      </c>
      <c r="D16" s="170">
        <v>0</v>
      </c>
      <c r="E16" s="186">
        <v>0</v>
      </c>
      <c r="F16" s="171"/>
      <c r="G16" s="172">
        <v>0</v>
      </c>
      <c r="H16" s="186">
        <v>0</v>
      </c>
      <c r="I16" s="171"/>
      <c r="J16" s="170">
        <v>778000</v>
      </c>
      <c r="K16" s="186">
        <v>512.4</v>
      </c>
      <c r="L16" s="171"/>
      <c r="M16" s="172">
        <v>1821000</v>
      </c>
      <c r="N16" s="218">
        <v>1172.1</v>
      </c>
      <c r="O16" s="268">
        <f t="shared" si="0"/>
        <v>778000</v>
      </c>
      <c r="P16" s="186">
        <f t="shared" si="1"/>
        <v>512.4</v>
      </c>
      <c r="Q16" s="172">
        <f t="shared" si="2"/>
        <v>1821000</v>
      </c>
      <c r="R16" s="269">
        <f t="shared" si="3"/>
        <v>1172.1</v>
      </c>
      <c r="S16" s="218"/>
      <c r="T16" s="40" t="s">
        <v>5</v>
      </c>
      <c r="U16" s="12"/>
      <c r="V16" s="199">
        <v>2010</v>
      </c>
      <c r="W16" s="170"/>
      <c r="X16" s="186"/>
      <c r="Y16" s="238"/>
      <c r="Z16" s="238"/>
      <c r="AA16" s="170">
        <f>+W12</f>
        <v>778000</v>
      </c>
      <c r="AB16" s="257" t="s">
        <v>70</v>
      </c>
      <c r="AC16" s="282">
        <v>0.0142</v>
      </c>
      <c r="AD16" s="288">
        <f>+AA16*AC16</f>
        <v>11047.6</v>
      </c>
      <c r="AE16" s="299">
        <f t="shared" si="4"/>
        <v>11047.6</v>
      </c>
    </row>
    <row r="17" spans="1:31" ht="12.75">
      <c r="A17" s="40" t="s">
        <v>6</v>
      </c>
      <c r="B17" s="12"/>
      <c r="C17" s="199">
        <v>2010</v>
      </c>
      <c r="D17" s="170">
        <v>0</v>
      </c>
      <c r="E17" s="186">
        <v>0</v>
      </c>
      <c r="F17" s="171"/>
      <c r="G17" s="172">
        <v>0</v>
      </c>
      <c r="H17" s="186">
        <v>0</v>
      </c>
      <c r="I17" s="171"/>
      <c r="J17" s="170">
        <v>1297000</v>
      </c>
      <c r="K17" s="186">
        <v>134.7</v>
      </c>
      <c r="L17" s="171"/>
      <c r="M17" s="172">
        <v>3334000</v>
      </c>
      <c r="N17" s="218">
        <v>358.9</v>
      </c>
      <c r="O17" s="268">
        <f t="shared" si="0"/>
        <v>1297000</v>
      </c>
      <c r="P17" s="186">
        <f t="shared" si="1"/>
        <v>134.7</v>
      </c>
      <c r="Q17" s="172">
        <f t="shared" si="2"/>
        <v>3334000</v>
      </c>
      <c r="R17" s="269">
        <f t="shared" si="3"/>
        <v>358.9</v>
      </c>
      <c r="S17" s="218"/>
      <c r="T17" s="40" t="s">
        <v>6</v>
      </c>
      <c r="U17" s="12"/>
      <c r="V17" s="199">
        <v>2010</v>
      </c>
      <c r="W17" s="170"/>
      <c r="X17" s="186"/>
      <c r="Y17" s="238"/>
      <c r="Z17" s="238"/>
      <c r="AA17" s="170">
        <f>+W13</f>
        <v>1353000</v>
      </c>
      <c r="AB17" s="257" t="s">
        <v>70</v>
      </c>
      <c r="AC17" s="282">
        <v>0.0142</v>
      </c>
      <c r="AD17" s="288">
        <f>+AA17*AC17</f>
        <v>19212.600000000002</v>
      </c>
      <c r="AE17" s="299">
        <f t="shared" si="4"/>
        <v>19212.600000000002</v>
      </c>
    </row>
    <row r="18" spans="1:31" ht="12.75">
      <c r="A18" s="40"/>
      <c r="B18" s="12"/>
      <c r="C18" s="199"/>
      <c r="D18" s="172"/>
      <c r="E18" s="186"/>
      <c r="F18" s="171"/>
      <c r="G18" s="172"/>
      <c r="H18" s="186"/>
      <c r="I18" s="171"/>
      <c r="J18" s="172"/>
      <c r="K18" s="186"/>
      <c r="L18" s="171"/>
      <c r="M18" s="172"/>
      <c r="N18" s="218"/>
      <c r="O18" s="268"/>
      <c r="P18" s="186"/>
      <c r="Q18" s="172"/>
      <c r="R18" s="269"/>
      <c r="S18" s="218"/>
      <c r="T18" s="40"/>
      <c r="U18" s="12"/>
      <c r="V18" s="199"/>
      <c r="W18" s="172"/>
      <c r="X18" s="186"/>
      <c r="Y18" s="238"/>
      <c r="Z18" s="238"/>
      <c r="AA18" s="172"/>
      <c r="AB18" s="186"/>
      <c r="AC18" s="238"/>
      <c r="AD18" s="288"/>
      <c r="AE18" s="299"/>
    </row>
    <row r="19" spans="1:31" ht="12.75">
      <c r="A19" s="206"/>
      <c r="B19" s="13"/>
      <c r="C19" s="199"/>
      <c r="D19" s="173"/>
      <c r="E19" s="186"/>
      <c r="F19" s="171"/>
      <c r="G19" s="172"/>
      <c r="H19" s="186"/>
      <c r="I19" s="171"/>
      <c r="J19" s="173"/>
      <c r="K19" s="186"/>
      <c r="L19" s="171"/>
      <c r="M19" s="172"/>
      <c r="N19" s="218"/>
      <c r="O19" s="268"/>
      <c r="P19" s="186"/>
      <c r="Q19" s="172"/>
      <c r="R19" s="269"/>
      <c r="S19" s="218"/>
      <c r="T19" s="206"/>
      <c r="U19" s="13"/>
      <c r="V19" s="199"/>
      <c r="W19" s="173"/>
      <c r="X19" s="186"/>
      <c r="Y19" s="238"/>
      <c r="Z19" s="238"/>
      <c r="AA19" s="173"/>
      <c r="AB19" s="186"/>
      <c r="AC19" s="238"/>
      <c r="AD19" s="288"/>
      <c r="AE19" s="299"/>
    </row>
    <row r="20" spans="1:82" s="18" customFormat="1" ht="12.75">
      <c r="A20" s="207" t="s">
        <v>7</v>
      </c>
      <c r="B20" s="208"/>
      <c r="C20" s="200"/>
      <c r="D20" s="174">
        <f>SUM(D11:D19)</f>
        <v>3374000</v>
      </c>
      <c r="E20" s="187">
        <f>SUM(E11:E19)</f>
        <v>835.9</v>
      </c>
      <c r="F20" s="174"/>
      <c r="G20" s="174">
        <f>SUM(G11:G19)</f>
        <v>7841000</v>
      </c>
      <c r="H20" s="187">
        <f>SUM(H11:H19)</f>
        <v>1908.4</v>
      </c>
      <c r="I20" s="174"/>
      <c r="J20" s="174">
        <f>SUM(J11:J19)</f>
        <v>6636000</v>
      </c>
      <c r="K20" s="187">
        <f>SUM(K11:K19)</f>
        <v>1667.2</v>
      </c>
      <c r="L20" s="174"/>
      <c r="M20" s="174">
        <f aca="true" t="shared" si="5" ref="M20:R20">SUM(M11:M19)</f>
        <v>14976000</v>
      </c>
      <c r="N20" s="219">
        <f t="shared" si="5"/>
        <v>3786.3999999999996</v>
      </c>
      <c r="O20" s="270">
        <f t="shared" si="5"/>
        <v>10010000</v>
      </c>
      <c r="P20" s="187">
        <f t="shared" si="5"/>
        <v>2503.1</v>
      </c>
      <c r="Q20" s="174">
        <f t="shared" si="5"/>
        <v>22817000</v>
      </c>
      <c r="R20" s="271">
        <f t="shared" si="5"/>
        <v>5694.799999999999</v>
      </c>
      <c r="S20" s="220"/>
      <c r="T20" s="207" t="s">
        <v>7</v>
      </c>
      <c r="U20" s="208"/>
      <c r="V20" s="200"/>
      <c r="W20" s="174">
        <f>SUM(W11:W19)</f>
        <v>3374000</v>
      </c>
      <c r="X20" s="187"/>
      <c r="Y20" s="239"/>
      <c r="Z20" s="239">
        <f>SUM(Z11:Z19)</f>
        <v>48248.200000000004</v>
      </c>
      <c r="AA20" s="174">
        <f>SUM(AA11:AA19)</f>
        <v>6692000</v>
      </c>
      <c r="AB20" s="187"/>
      <c r="AC20" s="239"/>
      <c r="AD20" s="289">
        <f>SUM(AD11:AD19)</f>
        <v>95026.40000000002</v>
      </c>
      <c r="AE20" s="300">
        <f>SUM(AE11:AE19)</f>
        <v>143274.6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</row>
    <row r="21" spans="1:82" s="126" customFormat="1" ht="12.75">
      <c r="A21" s="209"/>
      <c r="B21" s="210"/>
      <c r="C21" s="201"/>
      <c r="D21" s="175"/>
      <c r="E21" s="188"/>
      <c r="F21" s="176"/>
      <c r="G21" s="175"/>
      <c r="H21" s="188"/>
      <c r="I21" s="176"/>
      <c r="J21" s="175"/>
      <c r="K21" s="188"/>
      <c r="L21" s="176"/>
      <c r="M21" s="175"/>
      <c r="N21" s="220"/>
      <c r="O21" s="272"/>
      <c r="P21" s="188"/>
      <c r="Q21" s="175"/>
      <c r="R21" s="273"/>
      <c r="S21" s="220"/>
      <c r="T21" s="209"/>
      <c r="U21" s="210"/>
      <c r="V21" s="201"/>
      <c r="W21" s="175"/>
      <c r="X21" s="188"/>
      <c r="Y21" s="240"/>
      <c r="Z21" s="240"/>
      <c r="AA21" s="175"/>
      <c r="AB21" s="188"/>
      <c r="AC21" s="240"/>
      <c r="AD21" s="290"/>
      <c r="AE21" s="301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</row>
    <row r="22" spans="1:82" s="154" customFormat="1" ht="15" customHeight="1">
      <c r="A22" s="327" t="s">
        <v>63</v>
      </c>
      <c r="B22" s="162"/>
      <c r="C22" s="198"/>
      <c r="D22" s="177"/>
      <c r="E22" s="189"/>
      <c r="F22" s="178"/>
      <c r="G22" s="177"/>
      <c r="H22" s="189"/>
      <c r="I22" s="178"/>
      <c r="J22" s="177"/>
      <c r="K22" s="189"/>
      <c r="L22" s="178"/>
      <c r="M22" s="177"/>
      <c r="N22" s="221"/>
      <c r="O22" s="274"/>
      <c r="P22" s="189"/>
      <c r="Q22" s="177"/>
      <c r="R22" s="275"/>
      <c r="S22" s="221"/>
      <c r="T22" s="155" t="s">
        <v>63</v>
      </c>
      <c r="U22" s="162"/>
      <c r="V22" s="198"/>
      <c r="W22" s="177"/>
      <c r="X22" s="189"/>
      <c r="Y22" s="241"/>
      <c r="Z22" s="241"/>
      <c r="AA22" s="177"/>
      <c r="AB22" s="189"/>
      <c r="AC22" s="241"/>
      <c r="AD22" s="291"/>
      <c r="AE22" s="302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1"/>
      <c r="BG22" s="311"/>
      <c r="BH22" s="311"/>
      <c r="BI22" s="311"/>
      <c r="BJ22" s="311"/>
      <c r="BK22" s="311"/>
      <c r="BL22" s="311"/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</row>
    <row r="23" spans="1:31" ht="14.25" customHeight="1">
      <c r="A23" s="205"/>
      <c r="B23" s="12"/>
      <c r="C23" s="199"/>
      <c r="D23" s="172"/>
      <c r="E23" s="186"/>
      <c r="F23" s="171"/>
      <c r="G23" s="172"/>
      <c r="H23" s="186"/>
      <c r="I23" s="171"/>
      <c r="J23" s="172"/>
      <c r="K23" s="186"/>
      <c r="L23" s="171"/>
      <c r="M23" s="172"/>
      <c r="N23" s="218"/>
      <c r="O23" s="268"/>
      <c r="P23" s="186"/>
      <c r="Q23" s="172"/>
      <c r="R23" s="269"/>
      <c r="S23" s="218"/>
      <c r="T23" s="205"/>
      <c r="U23" s="12"/>
      <c r="V23" s="199"/>
      <c r="W23" s="172"/>
      <c r="X23" s="186"/>
      <c r="Y23" s="238"/>
      <c r="Z23" s="238"/>
      <c r="AA23" s="172"/>
      <c r="AB23" s="186"/>
      <c r="AC23" s="238"/>
      <c r="AD23" s="288"/>
      <c r="AE23" s="299"/>
    </row>
    <row r="24" spans="1:31" ht="14.25" customHeight="1">
      <c r="A24" s="333" t="s">
        <v>108</v>
      </c>
      <c r="B24" s="12"/>
      <c r="C24" s="199">
        <v>2009</v>
      </c>
      <c r="D24" s="172">
        <f>+D83</f>
        <v>639923.5765550239</v>
      </c>
      <c r="E24" s="186">
        <f>+E83</f>
        <v>86.52692583732058</v>
      </c>
      <c r="F24" s="171"/>
      <c r="G24" s="172">
        <f>+G83</f>
        <v>958356.9258373205</v>
      </c>
      <c r="H24" s="172">
        <f>+H83</f>
        <v>132.0002870813397</v>
      </c>
      <c r="I24" s="171"/>
      <c r="J24" s="172">
        <f>+D24</f>
        <v>639923.5765550239</v>
      </c>
      <c r="K24" s="186">
        <f>+E24</f>
        <v>86.52692583732058</v>
      </c>
      <c r="L24" s="171"/>
      <c r="M24" s="172">
        <f>+G24</f>
        <v>958356.9258373205</v>
      </c>
      <c r="N24" s="186">
        <f>+H24</f>
        <v>132.0002870813397</v>
      </c>
      <c r="O24" s="268">
        <f aca="true" t="shared" si="6" ref="O24:O30">+D24+J24</f>
        <v>1279847.1531100478</v>
      </c>
      <c r="P24" s="186">
        <f aca="true" t="shared" si="7" ref="P24:P30">+E24+K24</f>
        <v>173.05385167464115</v>
      </c>
      <c r="Q24" s="172">
        <f aca="true" t="shared" si="8" ref="Q24:Q30">+G24+M24</f>
        <v>1916713.851674641</v>
      </c>
      <c r="R24" s="269">
        <f aca="true" t="shared" si="9" ref="R24:R30">++N24+H24</f>
        <v>264.0005741626794</v>
      </c>
      <c r="S24" s="218"/>
      <c r="T24" s="40" t="s">
        <v>8</v>
      </c>
      <c r="U24" s="12"/>
      <c r="V24" s="199">
        <v>2009</v>
      </c>
      <c r="W24" s="170">
        <f aca="true" t="shared" si="10" ref="W24:W30">+D24</f>
        <v>639923.5765550239</v>
      </c>
      <c r="X24" s="257" t="s">
        <v>70</v>
      </c>
      <c r="Y24" s="282">
        <v>0.0094</v>
      </c>
      <c r="Z24" s="238">
        <f>+W24*Y24</f>
        <v>6015.281619617225</v>
      </c>
      <c r="AA24" s="170">
        <f>+J24</f>
        <v>639923.5765550239</v>
      </c>
      <c r="AB24" s="257" t="s">
        <v>70</v>
      </c>
      <c r="AC24" s="282">
        <v>0.0091</v>
      </c>
      <c r="AD24" s="288">
        <f aca="true" t="shared" si="11" ref="AD24:AD30">+AA24*AC24</f>
        <v>5823.304546650717</v>
      </c>
      <c r="AE24" s="299">
        <f>+AD24+Z24</f>
        <v>11838.586166267942</v>
      </c>
    </row>
    <row r="25" spans="1:31" ht="14.25" customHeight="1">
      <c r="A25" s="40" t="s">
        <v>9</v>
      </c>
      <c r="B25" s="12"/>
      <c r="C25" s="199">
        <v>2009</v>
      </c>
      <c r="D25" s="172">
        <v>235000</v>
      </c>
      <c r="E25" s="186">
        <v>102.9</v>
      </c>
      <c r="F25" s="171"/>
      <c r="G25" s="172">
        <v>335000</v>
      </c>
      <c r="H25" s="186">
        <v>147.1</v>
      </c>
      <c r="I25" s="171"/>
      <c r="J25" s="172">
        <v>235000</v>
      </c>
      <c r="K25" s="186">
        <v>102.9</v>
      </c>
      <c r="L25" s="171"/>
      <c r="M25" s="172">
        <v>335000</v>
      </c>
      <c r="N25" s="218">
        <v>147.1</v>
      </c>
      <c r="O25" s="268">
        <f t="shared" si="6"/>
        <v>470000</v>
      </c>
      <c r="P25" s="186">
        <f t="shared" si="7"/>
        <v>205.8</v>
      </c>
      <c r="Q25" s="172">
        <f t="shared" si="8"/>
        <v>670000</v>
      </c>
      <c r="R25" s="269">
        <f t="shared" si="9"/>
        <v>294.2</v>
      </c>
      <c r="S25" s="218"/>
      <c r="T25" s="40" t="s">
        <v>9</v>
      </c>
      <c r="U25" s="12"/>
      <c r="V25" s="199">
        <v>2009</v>
      </c>
      <c r="W25" s="170">
        <f t="shared" si="10"/>
        <v>235000</v>
      </c>
      <c r="X25" s="257" t="s">
        <v>70</v>
      </c>
      <c r="Y25" s="282">
        <v>0.0094</v>
      </c>
      <c r="Z25" s="238">
        <f>+W25*Y25</f>
        <v>2209</v>
      </c>
      <c r="AA25" s="170">
        <f>+J25</f>
        <v>235000</v>
      </c>
      <c r="AB25" s="257" t="s">
        <v>70</v>
      </c>
      <c r="AC25" s="282">
        <v>0.0091</v>
      </c>
      <c r="AD25" s="288">
        <f t="shared" si="11"/>
        <v>2138.5</v>
      </c>
      <c r="AE25" s="299">
        <f aca="true" t="shared" si="12" ref="AE25:AE30">+AD25+Z25</f>
        <v>4347.5</v>
      </c>
    </row>
    <row r="26" spans="1:31" ht="14.25" customHeight="1">
      <c r="A26" s="211" t="s">
        <v>60</v>
      </c>
      <c r="B26" s="12"/>
      <c r="C26" s="199">
        <v>2009</v>
      </c>
      <c r="D26" s="172">
        <v>3260000</v>
      </c>
      <c r="E26" s="186">
        <v>835.7</v>
      </c>
      <c r="F26" s="171"/>
      <c r="G26" s="172">
        <v>3432000</v>
      </c>
      <c r="H26" s="186">
        <v>879.7</v>
      </c>
      <c r="I26" s="171"/>
      <c r="J26" s="172">
        <v>3260000</v>
      </c>
      <c r="K26" s="186">
        <v>835.7</v>
      </c>
      <c r="L26" s="171"/>
      <c r="M26" s="172">
        <v>3432000</v>
      </c>
      <c r="N26" s="218">
        <v>879.7</v>
      </c>
      <c r="O26" s="268">
        <f t="shared" si="6"/>
        <v>6520000</v>
      </c>
      <c r="P26" s="186">
        <f t="shared" si="7"/>
        <v>1671.4</v>
      </c>
      <c r="Q26" s="172">
        <f t="shared" si="8"/>
        <v>6864000</v>
      </c>
      <c r="R26" s="269">
        <f t="shared" si="9"/>
        <v>1759.4</v>
      </c>
      <c r="S26" s="218"/>
      <c r="T26" s="211" t="s">
        <v>60</v>
      </c>
      <c r="U26" s="12"/>
      <c r="V26" s="199">
        <v>2009</v>
      </c>
      <c r="W26" s="170">
        <f t="shared" si="10"/>
        <v>3260000</v>
      </c>
      <c r="X26" s="257" t="s">
        <v>70</v>
      </c>
      <c r="Y26" s="282">
        <v>0.0094</v>
      </c>
      <c r="Z26" s="238">
        <f>+W26*Y26</f>
        <v>30644</v>
      </c>
      <c r="AA26" s="170">
        <f>+J26</f>
        <v>3260000</v>
      </c>
      <c r="AB26" s="257" t="s">
        <v>70</v>
      </c>
      <c r="AC26" s="282">
        <v>0.0091</v>
      </c>
      <c r="AD26" s="288">
        <f t="shared" si="11"/>
        <v>29666</v>
      </c>
      <c r="AE26" s="299">
        <f t="shared" si="12"/>
        <v>60310</v>
      </c>
    </row>
    <row r="27" spans="1:31" ht="14.25" customHeight="1">
      <c r="A27" s="205"/>
      <c r="B27" s="12"/>
      <c r="C27" s="199"/>
      <c r="D27" s="172"/>
      <c r="E27" s="186"/>
      <c r="F27" s="171"/>
      <c r="G27" s="172"/>
      <c r="H27" s="186"/>
      <c r="I27" s="171"/>
      <c r="J27" s="172"/>
      <c r="K27" s="186"/>
      <c r="L27" s="171"/>
      <c r="M27" s="172"/>
      <c r="N27" s="218"/>
      <c r="O27" s="268"/>
      <c r="P27" s="186"/>
      <c r="Q27" s="172"/>
      <c r="R27" s="269"/>
      <c r="S27" s="218"/>
      <c r="T27" s="205"/>
      <c r="U27" s="12"/>
      <c r="V27" s="199"/>
      <c r="W27" s="172"/>
      <c r="X27" s="186"/>
      <c r="Y27" s="238"/>
      <c r="Z27" s="238"/>
      <c r="AA27" s="172"/>
      <c r="AB27" s="186"/>
      <c r="AC27" s="238"/>
      <c r="AD27" s="288"/>
      <c r="AE27" s="299"/>
    </row>
    <row r="28" spans="1:31" ht="14.25" customHeight="1">
      <c r="A28" s="333" t="s">
        <v>114</v>
      </c>
      <c r="B28" s="12"/>
      <c r="C28" s="199">
        <v>2010</v>
      </c>
      <c r="D28" s="172">
        <v>0</v>
      </c>
      <c r="E28" s="186">
        <v>0</v>
      </c>
      <c r="F28" s="171"/>
      <c r="G28" s="172">
        <v>0</v>
      </c>
      <c r="H28" s="186">
        <v>0</v>
      </c>
      <c r="I28" s="171"/>
      <c r="J28" s="172">
        <f>+J91</f>
        <v>971735.8014354067</v>
      </c>
      <c r="K28" s="186">
        <f>+K91</f>
        <v>131.39273923444978</v>
      </c>
      <c r="L28" s="171"/>
      <c r="M28" s="172">
        <f>+M91</f>
        <v>1455282.7392344498</v>
      </c>
      <c r="N28" s="218">
        <f>+N91</f>
        <v>200.44488038277512</v>
      </c>
      <c r="O28" s="268">
        <f t="shared" si="6"/>
        <v>971735.8014354067</v>
      </c>
      <c r="P28" s="186">
        <f t="shared" si="7"/>
        <v>131.39273923444978</v>
      </c>
      <c r="Q28" s="172">
        <f t="shared" si="8"/>
        <v>1455282.7392344498</v>
      </c>
      <c r="R28" s="269">
        <f>++N28+H28</f>
        <v>200.44488038277512</v>
      </c>
      <c r="S28" s="218"/>
      <c r="T28" s="40" t="s">
        <v>8</v>
      </c>
      <c r="U28" s="12"/>
      <c r="V28" s="199">
        <v>2010</v>
      </c>
      <c r="W28" s="170">
        <f t="shared" si="10"/>
        <v>0</v>
      </c>
      <c r="X28" s="257" t="s">
        <v>70</v>
      </c>
      <c r="Y28" s="282">
        <v>0.0094</v>
      </c>
      <c r="Z28" s="238">
        <f>+W28*Y28</f>
        <v>0</v>
      </c>
      <c r="AA28" s="172">
        <f>+W24</f>
        <v>639923.5765550239</v>
      </c>
      <c r="AB28" s="257" t="s">
        <v>70</v>
      </c>
      <c r="AC28" s="282">
        <v>0.0091</v>
      </c>
      <c r="AD28" s="288">
        <f>+AA28*AC28</f>
        <v>5823.304546650717</v>
      </c>
      <c r="AE28" s="299">
        <f t="shared" si="12"/>
        <v>5823.304546650717</v>
      </c>
    </row>
    <row r="29" spans="1:31" ht="14.25" customHeight="1">
      <c r="A29" s="40" t="s">
        <v>9</v>
      </c>
      <c r="B29" s="12"/>
      <c r="C29" s="199">
        <v>2010</v>
      </c>
      <c r="D29" s="172">
        <v>0</v>
      </c>
      <c r="E29" s="186">
        <v>0</v>
      </c>
      <c r="F29" s="171"/>
      <c r="G29" s="172">
        <v>0</v>
      </c>
      <c r="H29" s="186">
        <v>0</v>
      </c>
      <c r="I29" s="171"/>
      <c r="J29" s="172">
        <v>235000</v>
      </c>
      <c r="K29" s="186">
        <v>102.9</v>
      </c>
      <c r="L29" s="171"/>
      <c r="M29" s="172">
        <v>335000</v>
      </c>
      <c r="N29" s="218">
        <v>147.1</v>
      </c>
      <c r="O29" s="268">
        <f t="shared" si="6"/>
        <v>235000</v>
      </c>
      <c r="P29" s="186">
        <f t="shared" si="7"/>
        <v>102.9</v>
      </c>
      <c r="Q29" s="172">
        <f t="shared" si="8"/>
        <v>335000</v>
      </c>
      <c r="R29" s="269">
        <f t="shared" si="9"/>
        <v>147.1</v>
      </c>
      <c r="S29" s="218"/>
      <c r="T29" s="40" t="s">
        <v>9</v>
      </c>
      <c r="U29" s="12"/>
      <c r="V29" s="199">
        <v>2010</v>
      </c>
      <c r="W29" s="170">
        <f t="shared" si="10"/>
        <v>0</v>
      </c>
      <c r="X29" s="257" t="s">
        <v>70</v>
      </c>
      <c r="Y29" s="282">
        <v>0.0094</v>
      </c>
      <c r="Z29" s="238">
        <f>+W29*Y29</f>
        <v>0</v>
      </c>
      <c r="AA29" s="172">
        <f>+W25</f>
        <v>235000</v>
      </c>
      <c r="AB29" s="257" t="s">
        <v>70</v>
      </c>
      <c r="AC29" s="282">
        <v>0.0091</v>
      </c>
      <c r="AD29" s="288">
        <f t="shared" si="11"/>
        <v>2138.5</v>
      </c>
      <c r="AE29" s="299">
        <f t="shared" si="12"/>
        <v>2138.5</v>
      </c>
    </row>
    <row r="30" spans="1:31" ht="14.25" customHeight="1">
      <c r="A30" s="211" t="s">
        <v>60</v>
      </c>
      <c r="B30" s="12"/>
      <c r="C30" s="199">
        <v>2010</v>
      </c>
      <c r="D30" s="172">
        <v>0</v>
      </c>
      <c r="E30" s="186">
        <v>0</v>
      </c>
      <c r="F30" s="171"/>
      <c r="G30" s="172">
        <v>0</v>
      </c>
      <c r="H30" s="186">
        <v>0</v>
      </c>
      <c r="I30" s="171"/>
      <c r="J30" s="172">
        <v>3260000</v>
      </c>
      <c r="K30" s="186">
        <v>835.7</v>
      </c>
      <c r="L30" s="171"/>
      <c r="M30" s="172">
        <v>3432000</v>
      </c>
      <c r="N30" s="218">
        <v>879.7</v>
      </c>
      <c r="O30" s="268">
        <f t="shared" si="6"/>
        <v>3260000</v>
      </c>
      <c r="P30" s="186">
        <f t="shared" si="7"/>
        <v>835.7</v>
      </c>
      <c r="Q30" s="172">
        <f t="shared" si="8"/>
        <v>3432000</v>
      </c>
      <c r="R30" s="269">
        <f t="shared" si="9"/>
        <v>879.7</v>
      </c>
      <c r="S30" s="218"/>
      <c r="T30" s="211" t="s">
        <v>60</v>
      </c>
      <c r="U30" s="12"/>
      <c r="V30" s="199">
        <v>2010</v>
      </c>
      <c r="W30" s="170">
        <f t="shared" si="10"/>
        <v>0</v>
      </c>
      <c r="X30" s="257" t="s">
        <v>70</v>
      </c>
      <c r="Y30" s="282">
        <v>0.0094</v>
      </c>
      <c r="Z30" s="238">
        <f>+W30*Y30</f>
        <v>0</v>
      </c>
      <c r="AA30" s="172">
        <f>+W26</f>
        <v>3260000</v>
      </c>
      <c r="AB30" s="257" t="s">
        <v>70</v>
      </c>
      <c r="AC30" s="282">
        <v>0.0091</v>
      </c>
      <c r="AD30" s="288">
        <f t="shared" si="11"/>
        <v>29666</v>
      </c>
      <c r="AE30" s="299">
        <f t="shared" si="12"/>
        <v>29666</v>
      </c>
    </row>
    <row r="31" spans="1:31" ht="12.75">
      <c r="A31" s="211"/>
      <c r="B31" s="12"/>
      <c r="C31" s="199"/>
      <c r="D31" s="172"/>
      <c r="E31" s="186"/>
      <c r="F31" s="171"/>
      <c r="G31" s="172"/>
      <c r="H31" s="186"/>
      <c r="I31" s="171"/>
      <c r="J31" s="172"/>
      <c r="K31" s="186"/>
      <c r="L31" s="171"/>
      <c r="M31" s="172"/>
      <c r="N31" s="218"/>
      <c r="O31" s="268"/>
      <c r="P31" s="186"/>
      <c r="Q31" s="172"/>
      <c r="R31" s="269"/>
      <c r="S31" s="218"/>
      <c r="T31" s="211"/>
      <c r="U31" s="12"/>
      <c r="V31" s="199"/>
      <c r="W31" s="172"/>
      <c r="X31" s="186"/>
      <c r="Y31" s="238"/>
      <c r="Z31" s="238"/>
      <c r="AA31" s="172"/>
      <c r="AB31" s="186"/>
      <c r="AC31" s="238"/>
      <c r="AD31" s="288"/>
      <c r="AE31" s="299"/>
    </row>
    <row r="32" spans="1:31" ht="12.75">
      <c r="A32" s="211"/>
      <c r="B32" s="12"/>
      <c r="C32" s="199"/>
      <c r="D32" s="172"/>
      <c r="E32" s="186"/>
      <c r="F32" s="171"/>
      <c r="G32" s="172"/>
      <c r="H32" s="186"/>
      <c r="I32" s="171"/>
      <c r="J32" s="172"/>
      <c r="K32" s="186"/>
      <c r="L32" s="171"/>
      <c r="M32" s="172"/>
      <c r="N32" s="218"/>
      <c r="O32" s="268"/>
      <c r="P32" s="186"/>
      <c r="Q32" s="172"/>
      <c r="R32" s="269"/>
      <c r="S32" s="218"/>
      <c r="T32" s="211"/>
      <c r="U32" s="12"/>
      <c r="V32" s="199"/>
      <c r="W32" s="172"/>
      <c r="X32" s="186"/>
      <c r="Y32" s="238"/>
      <c r="Z32" s="238"/>
      <c r="AA32" s="172"/>
      <c r="AB32" s="186"/>
      <c r="AC32" s="238"/>
      <c r="AD32" s="288"/>
      <c r="AE32" s="299"/>
    </row>
    <row r="33" spans="1:82" s="18" customFormat="1" ht="12.75">
      <c r="A33" s="152" t="s">
        <v>65</v>
      </c>
      <c r="B33" s="213"/>
      <c r="C33" s="202"/>
      <c r="D33" s="174">
        <f>SUM(D24:D32)</f>
        <v>4134923.576555024</v>
      </c>
      <c r="E33" s="187">
        <f>SUM(E24:E32)</f>
        <v>1025.1269258373206</v>
      </c>
      <c r="F33" s="174"/>
      <c r="G33" s="174">
        <f>SUM(G24:G32)</f>
        <v>4725356.92583732</v>
      </c>
      <c r="H33" s="187">
        <f>SUM(H24:H32)</f>
        <v>1158.8002870813398</v>
      </c>
      <c r="I33" s="174"/>
      <c r="J33" s="174">
        <f>SUM(J24:J32)</f>
        <v>8601659.37799043</v>
      </c>
      <c r="K33" s="187">
        <f>SUM(K24:K32)</f>
        <v>2095.11966507177</v>
      </c>
      <c r="L33" s="174"/>
      <c r="M33" s="174">
        <f aca="true" t="shared" si="13" ref="M33:R33">SUM(M24:M32)</f>
        <v>9947639.66507177</v>
      </c>
      <c r="N33" s="219">
        <f t="shared" si="13"/>
        <v>2386.045167464115</v>
      </c>
      <c r="O33" s="270">
        <f t="shared" si="13"/>
        <v>12736582.954545455</v>
      </c>
      <c r="P33" s="187">
        <f t="shared" si="13"/>
        <v>3120.2465909090915</v>
      </c>
      <c r="Q33" s="174">
        <f t="shared" si="13"/>
        <v>14672996.59090909</v>
      </c>
      <c r="R33" s="271">
        <f t="shared" si="13"/>
        <v>3544.8454545454542</v>
      </c>
      <c r="S33" s="220"/>
      <c r="T33" s="152" t="s">
        <v>65</v>
      </c>
      <c r="U33" s="213"/>
      <c r="V33" s="202"/>
      <c r="W33" s="174">
        <f>SUM(W24:W32)</f>
        <v>4134923.576555024</v>
      </c>
      <c r="X33" s="187"/>
      <c r="Y33" s="239"/>
      <c r="Z33" s="239">
        <f>SUM(Z24:Z32)</f>
        <v>38868.28161961722</v>
      </c>
      <c r="AA33" s="174">
        <f>SUM(AA24:AA32)</f>
        <v>8269847.153110048</v>
      </c>
      <c r="AB33" s="187"/>
      <c r="AC33" s="239"/>
      <c r="AD33" s="289">
        <f>SUM(AD24:AD32)</f>
        <v>75255.60909330143</v>
      </c>
      <c r="AE33" s="300">
        <f>SUM(AE24:AE32)</f>
        <v>114123.89071291866</v>
      </c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</row>
    <row r="34" spans="1:82" s="126" customFormat="1" ht="12.75">
      <c r="A34" s="209"/>
      <c r="B34" s="210"/>
      <c r="C34" s="201"/>
      <c r="D34" s="175"/>
      <c r="E34" s="188"/>
      <c r="F34" s="176"/>
      <c r="G34" s="175"/>
      <c r="H34" s="188"/>
      <c r="I34" s="176"/>
      <c r="J34" s="175"/>
      <c r="K34" s="188"/>
      <c r="L34" s="176"/>
      <c r="M34" s="175"/>
      <c r="N34" s="220"/>
      <c r="O34" s="272"/>
      <c r="P34" s="188"/>
      <c r="Q34" s="175"/>
      <c r="R34" s="273"/>
      <c r="S34" s="220"/>
      <c r="T34" s="209"/>
      <c r="U34" s="210"/>
      <c r="V34" s="201"/>
      <c r="W34" s="175"/>
      <c r="X34" s="188"/>
      <c r="Y34" s="240"/>
      <c r="Z34" s="240"/>
      <c r="AA34" s="175"/>
      <c r="AB34" s="188"/>
      <c r="AC34" s="240"/>
      <c r="AD34" s="290"/>
      <c r="AE34" s="301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</row>
    <row r="35" spans="1:82" s="154" customFormat="1" ht="15" customHeight="1">
      <c r="A35" s="155" t="s">
        <v>64</v>
      </c>
      <c r="B35" s="162"/>
      <c r="C35" s="198"/>
      <c r="D35" s="177"/>
      <c r="E35" s="189"/>
      <c r="F35" s="178"/>
      <c r="G35" s="177"/>
      <c r="H35" s="189"/>
      <c r="I35" s="178"/>
      <c r="J35" s="177"/>
      <c r="K35" s="189"/>
      <c r="L35" s="178"/>
      <c r="M35" s="177"/>
      <c r="N35" s="221"/>
      <c r="O35" s="274"/>
      <c r="P35" s="189"/>
      <c r="Q35" s="177"/>
      <c r="R35" s="275"/>
      <c r="S35" s="221"/>
      <c r="T35" s="155" t="s">
        <v>64</v>
      </c>
      <c r="U35" s="162"/>
      <c r="V35" s="198"/>
      <c r="W35" s="177"/>
      <c r="X35" s="189"/>
      <c r="Y35" s="241"/>
      <c r="Z35" s="241"/>
      <c r="AA35" s="177"/>
      <c r="AB35" s="189"/>
      <c r="AC35" s="241"/>
      <c r="AD35" s="291"/>
      <c r="AE35" s="302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</row>
    <row r="36" spans="1:31" ht="14.25" customHeight="1">
      <c r="A36" s="205"/>
      <c r="B36" s="12"/>
      <c r="C36" s="199"/>
      <c r="D36" s="172"/>
      <c r="E36" s="186"/>
      <c r="F36" s="171"/>
      <c r="G36" s="172"/>
      <c r="H36" s="186"/>
      <c r="I36" s="171"/>
      <c r="J36" s="172"/>
      <c r="K36" s="186"/>
      <c r="L36" s="171"/>
      <c r="M36" s="172"/>
      <c r="N36" s="218"/>
      <c r="O36" s="268"/>
      <c r="P36" s="186"/>
      <c r="Q36" s="172"/>
      <c r="R36" s="269"/>
      <c r="S36" s="218"/>
      <c r="T36" s="205"/>
      <c r="U36" s="12"/>
      <c r="V36" s="199"/>
      <c r="W36" s="172"/>
      <c r="X36" s="186"/>
      <c r="Y36" s="238"/>
      <c r="Z36" s="238"/>
      <c r="AA36" s="172"/>
      <c r="AB36" s="186"/>
      <c r="AC36" s="238"/>
      <c r="AD36" s="288"/>
      <c r="AE36" s="299"/>
    </row>
    <row r="37" spans="1:31" ht="12.75">
      <c r="A37" s="333" t="s">
        <v>108</v>
      </c>
      <c r="B37" s="12"/>
      <c r="C37" s="199">
        <v>2009</v>
      </c>
      <c r="D37" s="170">
        <f>+D101</f>
        <v>8443048.118583495</v>
      </c>
      <c r="E37" s="191">
        <f>+E101</f>
        <v>1141.54613222872</v>
      </c>
      <c r="F37" s="181"/>
      <c r="G37" s="170">
        <f>+G101</f>
        <v>12644213.045808965</v>
      </c>
      <c r="H37" s="191">
        <f>+H101</f>
        <v>1741.474294996751</v>
      </c>
      <c r="I37" s="181"/>
      <c r="J37" s="170">
        <f>+D37</f>
        <v>8443048.118583495</v>
      </c>
      <c r="K37" s="191">
        <f>+E37</f>
        <v>1141.54613222872</v>
      </c>
      <c r="L37" s="170">
        <f>+F37</f>
        <v>0</v>
      </c>
      <c r="M37" s="170">
        <f>+G37</f>
        <v>12644213.045808965</v>
      </c>
      <c r="N37" s="191">
        <f>+H37</f>
        <v>1741.474294996751</v>
      </c>
      <c r="O37" s="268">
        <f aca="true" t="shared" si="14" ref="O37:P41">+D37+J37</f>
        <v>16886096.23716699</v>
      </c>
      <c r="P37" s="186">
        <f t="shared" si="14"/>
        <v>2283.09226445744</v>
      </c>
      <c r="Q37" s="172">
        <f>+G37+M37</f>
        <v>25288426.09161793</v>
      </c>
      <c r="R37" s="269">
        <f>++N37+H37</f>
        <v>3482.948589993502</v>
      </c>
      <c r="S37" s="224"/>
      <c r="T37" s="40" t="s">
        <v>8</v>
      </c>
      <c r="U37" s="12"/>
      <c r="V37" s="199"/>
      <c r="W37" s="170">
        <f>+E37</f>
        <v>1141.54613222872</v>
      </c>
      <c r="X37" s="310" t="s">
        <v>26</v>
      </c>
      <c r="Y37" s="309">
        <v>1.6023</v>
      </c>
      <c r="Z37" s="167">
        <f>+Y37*W37</f>
        <v>1829.099367670078</v>
      </c>
      <c r="AA37" s="170">
        <f>+K37</f>
        <v>1141.54613222872</v>
      </c>
      <c r="AB37" s="310" t="s">
        <v>26</v>
      </c>
      <c r="AC37" s="309">
        <v>1.6052</v>
      </c>
      <c r="AD37" s="293">
        <f>+AC37*AA37</f>
        <v>1832.409851453541</v>
      </c>
      <c r="AE37" s="299">
        <f>+AD37+Z37</f>
        <v>3661.509219123619</v>
      </c>
    </row>
    <row r="38" spans="1:31" ht="14.25" customHeight="1">
      <c r="A38" s="211" t="s">
        <v>10</v>
      </c>
      <c r="B38" s="12"/>
      <c r="C38" s="199">
        <v>2009</v>
      </c>
      <c r="D38" s="172">
        <v>204000</v>
      </c>
      <c r="E38" s="186">
        <v>4647.7</v>
      </c>
      <c r="F38" s="171"/>
      <c r="G38" s="172">
        <v>204000</v>
      </c>
      <c r="H38" s="186">
        <v>4647.7</v>
      </c>
      <c r="I38" s="171"/>
      <c r="J38" s="172">
        <v>0</v>
      </c>
      <c r="K38" s="186">
        <v>0</v>
      </c>
      <c r="L38" s="171"/>
      <c r="M38" s="172">
        <v>0</v>
      </c>
      <c r="N38" s="218">
        <v>0</v>
      </c>
      <c r="O38" s="268">
        <f t="shared" si="14"/>
        <v>204000</v>
      </c>
      <c r="P38" s="186">
        <f t="shared" si="14"/>
        <v>4647.7</v>
      </c>
      <c r="Q38" s="172">
        <f>+G38+M38</f>
        <v>204000</v>
      </c>
      <c r="R38" s="269">
        <f>++N38+H38</f>
        <v>4647.7</v>
      </c>
      <c r="S38" s="218"/>
      <c r="T38" s="211" t="s">
        <v>10</v>
      </c>
      <c r="U38" s="12"/>
      <c r="V38" s="199">
        <v>2009</v>
      </c>
      <c r="W38" s="170">
        <f aca="true" t="shared" si="15" ref="W38:W47">+E38</f>
        <v>4647.7</v>
      </c>
      <c r="X38" s="310" t="s">
        <v>26</v>
      </c>
      <c r="Y38" s="309">
        <v>1.6023</v>
      </c>
      <c r="Z38" s="238">
        <f>+W38*Y38</f>
        <v>7447.00971</v>
      </c>
      <c r="AA38" s="170">
        <f>+K38</f>
        <v>0</v>
      </c>
      <c r="AB38" s="310" t="s">
        <v>26</v>
      </c>
      <c r="AC38" s="309">
        <v>1.6052</v>
      </c>
      <c r="AD38" s="288">
        <f>+AA38*AC38</f>
        <v>0</v>
      </c>
      <c r="AE38" s="299">
        <f>+AD38+Z38</f>
        <v>7447.00971</v>
      </c>
    </row>
    <row r="39" spans="1:31" ht="14.25" customHeight="1">
      <c r="A39" s="211" t="s">
        <v>11</v>
      </c>
      <c r="B39" s="12"/>
      <c r="C39" s="199">
        <v>2009</v>
      </c>
      <c r="D39" s="172">
        <v>1944000</v>
      </c>
      <c r="E39" s="186">
        <v>3155.9</v>
      </c>
      <c r="F39" s="171"/>
      <c r="G39" s="172">
        <v>1944000</v>
      </c>
      <c r="H39" s="186">
        <v>3155.9</v>
      </c>
      <c r="I39" s="171"/>
      <c r="J39" s="172">
        <v>0</v>
      </c>
      <c r="K39" s="186">
        <v>0</v>
      </c>
      <c r="L39" s="171"/>
      <c r="M39" s="172">
        <v>0</v>
      </c>
      <c r="N39" s="218">
        <v>0</v>
      </c>
      <c r="O39" s="268">
        <f t="shared" si="14"/>
        <v>1944000</v>
      </c>
      <c r="P39" s="186">
        <f t="shared" si="14"/>
        <v>3155.9</v>
      </c>
      <c r="Q39" s="172">
        <f>+G39+M39</f>
        <v>1944000</v>
      </c>
      <c r="R39" s="269">
        <f>++N39+H39</f>
        <v>3155.9</v>
      </c>
      <c r="S39" s="218"/>
      <c r="T39" s="211" t="s">
        <v>11</v>
      </c>
      <c r="U39" s="12"/>
      <c r="V39" s="199">
        <v>2009</v>
      </c>
      <c r="W39" s="170">
        <f t="shared" si="15"/>
        <v>3155.9</v>
      </c>
      <c r="X39" s="310" t="s">
        <v>26</v>
      </c>
      <c r="Y39" s="309">
        <v>1.6023</v>
      </c>
      <c r="Z39" s="238">
        <f>+W39*Y39</f>
        <v>5056.6985700000005</v>
      </c>
      <c r="AA39" s="170">
        <f>+K39</f>
        <v>0</v>
      </c>
      <c r="AB39" s="310" t="s">
        <v>26</v>
      </c>
      <c r="AC39" s="309">
        <v>1.6052</v>
      </c>
      <c r="AD39" s="288">
        <f>+AA39*AC39</f>
        <v>0</v>
      </c>
      <c r="AE39" s="299">
        <f>+AD39+Z39</f>
        <v>5056.6985700000005</v>
      </c>
    </row>
    <row r="40" spans="1:31" ht="14.25" customHeight="1">
      <c r="A40" s="211" t="s">
        <v>12</v>
      </c>
      <c r="B40" s="12"/>
      <c r="C40" s="199">
        <v>2009</v>
      </c>
      <c r="D40" s="172">
        <v>37000</v>
      </c>
      <c r="E40" s="186">
        <v>4508.4</v>
      </c>
      <c r="F40" s="171"/>
      <c r="G40" s="172">
        <v>37000</v>
      </c>
      <c r="H40" s="186">
        <v>4508.4</v>
      </c>
      <c r="I40" s="171"/>
      <c r="J40" s="172">
        <v>0</v>
      </c>
      <c r="K40" s="186">
        <v>0</v>
      </c>
      <c r="L40" s="171"/>
      <c r="M40" s="172">
        <v>0</v>
      </c>
      <c r="N40" s="218">
        <v>0</v>
      </c>
      <c r="O40" s="268">
        <f t="shared" si="14"/>
        <v>37000</v>
      </c>
      <c r="P40" s="186">
        <f t="shared" si="14"/>
        <v>4508.4</v>
      </c>
      <c r="Q40" s="172">
        <f>+G40+M40</f>
        <v>37000</v>
      </c>
      <c r="R40" s="269">
        <f>++N40+H40</f>
        <v>4508.4</v>
      </c>
      <c r="S40" s="218"/>
      <c r="T40" s="211" t="s">
        <v>12</v>
      </c>
      <c r="U40" s="12"/>
      <c r="V40" s="199">
        <v>2009</v>
      </c>
      <c r="W40" s="170">
        <f t="shared" si="15"/>
        <v>4508.4</v>
      </c>
      <c r="X40" s="310" t="s">
        <v>26</v>
      </c>
      <c r="Y40" s="309">
        <v>1.6023</v>
      </c>
      <c r="Z40" s="238">
        <f>+W40*Y40</f>
        <v>7223.809319999999</v>
      </c>
      <c r="AA40" s="170">
        <f>+K40</f>
        <v>0</v>
      </c>
      <c r="AB40" s="310" t="s">
        <v>26</v>
      </c>
      <c r="AC40" s="309">
        <v>1.6052</v>
      </c>
      <c r="AD40" s="288">
        <f>+AA40*AC40</f>
        <v>0</v>
      </c>
      <c r="AE40" s="299">
        <f>+AD40+Z40</f>
        <v>7223.809319999999</v>
      </c>
    </row>
    <row r="41" spans="1:82" s="14" customFormat="1" ht="12.75">
      <c r="A41" s="212" t="s">
        <v>74</v>
      </c>
      <c r="B41" s="13"/>
      <c r="C41" s="199">
        <v>2009</v>
      </c>
      <c r="D41" s="179">
        <v>0</v>
      </c>
      <c r="E41" s="190">
        <v>774.7</v>
      </c>
      <c r="F41" s="180"/>
      <c r="G41" s="179">
        <v>0</v>
      </c>
      <c r="H41" s="190">
        <v>774.7</v>
      </c>
      <c r="I41" s="180"/>
      <c r="J41" s="179">
        <v>0</v>
      </c>
      <c r="K41" s="190">
        <v>0</v>
      </c>
      <c r="L41" s="180"/>
      <c r="M41" s="179">
        <v>0</v>
      </c>
      <c r="N41" s="222">
        <v>0</v>
      </c>
      <c r="O41" s="268">
        <f t="shared" si="14"/>
        <v>0</v>
      </c>
      <c r="P41" s="186">
        <f t="shared" si="14"/>
        <v>774.7</v>
      </c>
      <c r="Q41" s="172">
        <f>+G41+M41</f>
        <v>0</v>
      </c>
      <c r="R41" s="269">
        <f>++N41+H41</f>
        <v>774.7</v>
      </c>
      <c r="S41" s="222"/>
      <c r="T41" s="212" t="s">
        <v>74</v>
      </c>
      <c r="U41" s="13"/>
      <c r="V41" s="199">
        <v>2009</v>
      </c>
      <c r="W41" s="170">
        <f t="shared" si="15"/>
        <v>774.7</v>
      </c>
      <c r="X41" s="310" t="s">
        <v>26</v>
      </c>
      <c r="Y41" s="309">
        <v>1.6023</v>
      </c>
      <c r="Z41" s="238">
        <f>+W41*Y41</f>
        <v>1241.3018100000002</v>
      </c>
      <c r="AA41" s="170">
        <f>+K41</f>
        <v>0</v>
      </c>
      <c r="AB41" s="310" t="s">
        <v>26</v>
      </c>
      <c r="AC41" s="309">
        <v>1.6052</v>
      </c>
      <c r="AD41" s="288">
        <f>+AA41*AC41</f>
        <v>0</v>
      </c>
      <c r="AE41" s="299">
        <f>+AD41+Z41</f>
        <v>1241.3018100000002</v>
      </c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</row>
    <row r="42" spans="1:31" ht="12.75">
      <c r="A42" s="40"/>
      <c r="B42" s="12"/>
      <c r="C42" s="199"/>
      <c r="D42" s="170"/>
      <c r="E42" s="191"/>
      <c r="F42" s="181"/>
      <c r="G42" s="170"/>
      <c r="H42" s="191"/>
      <c r="I42" s="181"/>
      <c r="J42" s="170"/>
      <c r="K42" s="191"/>
      <c r="L42" s="181"/>
      <c r="M42" s="170"/>
      <c r="N42" s="223"/>
      <c r="O42" s="268"/>
      <c r="P42" s="186"/>
      <c r="Q42" s="172"/>
      <c r="R42" s="269"/>
      <c r="S42" s="224"/>
      <c r="T42" s="40"/>
      <c r="U42" s="12"/>
      <c r="V42" s="199"/>
      <c r="W42" s="170"/>
      <c r="X42" s="310"/>
      <c r="Y42" s="309"/>
      <c r="Z42" s="167"/>
      <c r="AA42" s="170"/>
      <c r="AB42" s="310"/>
      <c r="AC42" s="309"/>
      <c r="AD42" s="293"/>
      <c r="AE42" s="299"/>
    </row>
    <row r="43" spans="1:31" ht="12.75">
      <c r="A43" s="333" t="s">
        <v>108</v>
      </c>
      <c r="B43" s="12"/>
      <c r="C43" s="199">
        <v>2010</v>
      </c>
      <c r="D43" s="170">
        <v>0</v>
      </c>
      <c r="E43" s="191">
        <v>0</v>
      </c>
      <c r="F43" s="181"/>
      <c r="G43" s="170">
        <v>0</v>
      </c>
      <c r="H43" s="191">
        <v>0</v>
      </c>
      <c r="I43" s="181"/>
      <c r="J43" s="170">
        <f>+J112</f>
        <v>8192601.838118021</v>
      </c>
      <c r="K43" s="191">
        <f>+K112</f>
        <v>1107.758297448166</v>
      </c>
      <c r="L43" s="181"/>
      <c r="M43" s="170">
        <f>+M112</f>
        <v>12269334.964114832</v>
      </c>
      <c r="N43" s="170">
        <f>+N112</f>
        <v>1689.9296012759173</v>
      </c>
      <c r="O43" s="268">
        <f aca="true" t="shared" si="16" ref="O43:P47">+D43+J43</f>
        <v>8192601.838118021</v>
      </c>
      <c r="P43" s="186">
        <f t="shared" si="16"/>
        <v>1107.758297448166</v>
      </c>
      <c r="Q43" s="172">
        <f>+G43+M43</f>
        <v>12269334.964114832</v>
      </c>
      <c r="R43" s="269">
        <f>++N43+H43</f>
        <v>1689.9296012759173</v>
      </c>
      <c r="S43" s="224"/>
      <c r="T43" s="40" t="s">
        <v>8</v>
      </c>
      <c r="U43" s="12"/>
      <c r="V43" s="199">
        <v>2010</v>
      </c>
      <c r="W43" s="170">
        <f t="shared" si="15"/>
        <v>0</v>
      </c>
      <c r="X43" s="310" t="s">
        <v>26</v>
      </c>
      <c r="Y43" s="309">
        <v>1.6023</v>
      </c>
      <c r="Z43" s="167">
        <f>+Y43*W43</f>
        <v>0</v>
      </c>
      <c r="AA43" s="170">
        <f>+K43</f>
        <v>1107.758297448166</v>
      </c>
      <c r="AB43" s="310" t="s">
        <v>26</v>
      </c>
      <c r="AC43" s="309">
        <v>1.6052</v>
      </c>
      <c r="AD43" s="288">
        <f>+AA43*AC43</f>
        <v>1778.1736190637962</v>
      </c>
      <c r="AE43" s="299">
        <f>+AD43+Z43</f>
        <v>1778.1736190637962</v>
      </c>
    </row>
    <row r="44" spans="1:31" ht="14.25" customHeight="1">
      <c r="A44" s="211" t="s">
        <v>10</v>
      </c>
      <c r="B44" s="12"/>
      <c r="C44" s="199">
        <v>2010</v>
      </c>
      <c r="D44" s="172">
        <v>0</v>
      </c>
      <c r="E44" s="186">
        <v>0</v>
      </c>
      <c r="F44" s="171"/>
      <c r="G44" s="172">
        <v>0</v>
      </c>
      <c r="H44" s="186">
        <v>0</v>
      </c>
      <c r="I44" s="171"/>
      <c r="J44" s="170">
        <v>0</v>
      </c>
      <c r="K44" s="191">
        <v>0</v>
      </c>
      <c r="L44" s="171"/>
      <c r="M44" s="170">
        <v>0</v>
      </c>
      <c r="N44" s="223">
        <v>0</v>
      </c>
      <c r="O44" s="268">
        <f t="shared" si="16"/>
        <v>0</v>
      </c>
      <c r="P44" s="186">
        <f t="shared" si="16"/>
        <v>0</v>
      </c>
      <c r="Q44" s="172">
        <f>+G44+M44</f>
        <v>0</v>
      </c>
      <c r="R44" s="269">
        <f>++N44+H44</f>
        <v>0</v>
      </c>
      <c r="S44" s="218"/>
      <c r="T44" s="211" t="s">
        <v>10</v>
      </c>
      <c r="U44" s="12"/>
      <c r="V44" s="199">
        <v>2010</v>
      </c>
      <c r="W44" s="170">
        <f>+E44</f>
        <v>0</v>
      </c>
      <c r="X44" s="310" t="s">
        <v>26</v>
      </c>
      <c r="Y44" s="309">
        <v>1.6023</v>
      </c>
      <c r="Z44" s="167">
        <f>+Y44*W44</f>
        <v>0</v>
      </c>
      <c r="AA44" s="170">
        <f>+K44</f>
        <v>0</v>
      </c>
      <c r="AB44" s="310" t="s">
        <v>26</v>
      </c>
      <c r="AC44" s="309">
        <v>1.6052</v>
      </c>
      <c r="AD44" s="288">
        <f>+AA44*AC44</f>
        <v>0</v>
      </c>
      <c r="AE44" s="299">
        <f>+AD44+Z44</f>
        <v>0</v>
      </c>
    </row>
    <row r="45" spans="1:31" ht="14.25" customHeight="1">
      <c r="A45" s="211" t="s">
        <v>11</v>
      </c>
      <c r="B45" s="12"/>
      <c r="C45" s="199">
        <v>2010</v>
      </c>
      <c r="D45" s="172">
        <v>0</v>
      </c>
      <c r="E45" s="186">
        <v>0</v>
      </c>
      <c r="F45" s="171"/>
      <c r="G45" s="172">
        <v>0</v>
      </c>
      <c r="H45" s="186">
        <v>0</v>
      </c>
      <c r="I45" s="171"/>
      <c r="J45" s="170">
        <v>0</v>
      </c>
      <c r="K45" s="191">
        <v>0</v>
      </c>
      <c r="L45" s="171"/>
      <c r="M45" s="170">
        <v>0</v>
      </c>
      <c r="N45" s="223">
        <v>0</v>
      </c>
      <c r="O45" s="268">
        <f t="shared" si="16"/>
        <v>0</v>
      </c>
      <c r="P45" s="186">
        <f t="shared" si="16"/>
        <v>0</v>
      </c>
      <c r="Q45" s="172">
        <f>+G45+M45</f>
        <v>0</v>
      </c>
      <c r="R45" s="269">
        <f>++N45+H45</f>
        <v>0</v>
      </c>
      <c r="S45" s="218"/>
      <c r="T45" s="211" t="s">
        <v>11</v>
      </c>
      <c r="U45" s="12"/>
      <c r="V45" s="199">
        <v>2010</v>
      </c>
      <c r="W45" s="170">
        <f t="shared" si="15"/>
        <v>0</v>
      </c>
      <c r="X45" s="310" t="s">
        <v>26</v>
      </c>
      <c r="Y45" s="309">
        <v>1.6023</v>
      </c>
      <c r="Z45" s="167">
        <f>+Y45*W45</f>
        <v>0</v>
      </c>
      <c r="AA45" s="170">
        <f>+K45</f>
        <v>0</v>
      </c>
      <c r="AB45" s="310" t="s">
        <v>26</v>
      </c>
      <c r="AC45" s="309">
        <v>1.6052</v>
      </c>
      <c r="AD45" s="288">
        <f>+AA45*AC45</f>
        <v>0</v>
      </c>
      <c r="AE45" s="299">
        <f>+AD45+Z45</f>
        <v>0</v>
      </c>
    </row>
    <row r="46" spans="1:31" ht="14.25" customHeight="1">
      <c r="A46" s="211" t="s">
        <v>12</v>
      </c>
      <c r="B46" s="12"/>
      <c r="C46" s="199">
        <v>2010</v>
      </c>
      <c r="D46" s="172">
        <v>0</v>
      </c>
      <c r="E46" s="186">
        <v>0</v>
      </c>
      <c r="F46" s="171"/>
      <c r="G46" s="172">
        <v>0</v>
      </c>
      <c r="H46" s="186">
        <v>0</v>
      </c>
      <c r="I46" s="171"/>
      <c r="J46" s="170">
        <v>0</v>
      </c>
      <c r="K46" s="191">
        <v>0</v>
      </c>
      <c r="L46" s="171"/>
      <c r="M46" s="170">
        <v>0</v>
      </c>
      <c r="N46" s="223">
        <v>0</v>
      </c>
      <c r="O46" s="268">
        <f t="shared" si="16"/>
        <v>0</v>
      </c>
      <c r="P46" s="186">
        <f t="shared" si="16"/>
        <v>0</v>
      </c>
      <c r="Q46" s="172">
        <f>+G46+M46</f>
        <v>0</v>
      </c>
      <c r="R46" s="269">
        <f>++N46+H46</f>
        <v>0</v>
      </c>
      <c r="S46" s="218"/>
      <c r="T46" s="211" t="s">
        <v>12</v>
      </c>
      <c r="U46" s="12"/>
      <c r="V46" s="199">
        <v>2010</v>
      </c>
      <c r="W46" s="170">
        <f t="shared" si="15"/>
        <v>0</v>
      </c>
      <c r="X46" s="310" t="s">
        <v>26</v>
      </c>
      <c r="Y46" s="309">
        <v>1.6023</v>
      </c>
      <c r="Z46" s="167">
        <f>+Y46*W46</f>
        <v>0</v>
      </c>
      <c r="AA46" s="170">
        <f>+K46</f>
        <v>0</v>
      </c>
      <c r="AB46" s="310" t="s">
        <v>26</v>
      </c>
      <c r="AC46" s="309">
        <v>1.6052</v>
      </c>
      <c r="AD46" s="288">
        <f>+AA46*AC46</f>
        <v>0</v>
      </c>
      <c r="AE46" s="299">
        <f>+AD46+Z46</f>
        <v>0</v>
      </c>
    </row>
    <row r="47" spans="1:31" ht="12.75">
      <c r="A47" s="212" t="s">
        <v>74</v>
      </c>
      <c r="B47" s="13"/>
      <c r="C47" s="199">
        <v>2010</v>
      </c>
      <c r="D47" s="179">
        <v>0</v>
      </c>
      <c r="E47" s="190">
        <v>0</v>
      </c>
      <c r="F47" s="180"/>
      <c r="G47" s="179">
        <v>0</v>
      </c>
      <c r="H47" s="190">
        <v>0</v>
      </c>
      <c r="I47" s="180"/>
      <c r="J47" s="170">
        <v>0</v>
      </c>
      <c r="K47" s="191">
        <v>0</v>
      </c>
      <c r="L47" s="180"/>
      <c r="M47" s="170">
        <f>+G41</f>
        <v>0</v>
      </c>
      <c r="N47" s="223">
        <v>0</v>
      </c>
      <c r="O47" s="268">
        <f t="shared" si="16"/>
        <v>0</v>
      </c>
      <c r="P47" s="186">
        <f t="shared" si="16"/>
        <v>0</v>
      </c>
      <c r="Q47" s="172">
        <f>+G47+M47</f>
        <v>0</v>
      </c>
      <c r="R47" s="269">
        <f>++N47+H47</f>
        <v>0</v>
      </c>
      <c r="S47" s="222"/>
      <c r="T47" s="212" t="s">
        <v>74</v>
      </c>
      <c r="U47" s="13"/>
      <c r="V47" s="199">
        <v>2010</v>
      </c>
      <c r="W47" s="170">
        <f t="shared" si="15"/>
        <v>0</v>
      </c>
      <c r="X47" s="310" t="s">
        <v>26</v>
      </c>
      <c r="Y47" s="309">
        <v>1.6023</v>
      </c>
      <c r="Z47" s="167">
        <f>+Y47*W47</f>
        <v>0</v>
      </c>
      <c r="AA47" s="170">
        <f>+K47</f>
        <v>0</v>
      </c>
      <c r="AB47" s="310" t="s">
        <v>26</v>
      </c>
      <c r="AC47" s="309">
        <v>1.6052</v>
      </c>
      <c r="AD47" s="288">
        <f>+AA47*AC47</f>
        <v>0</v>
      </c>
      <c r="AE47" s="299">
        <f>+AD47+Z47</f>
        <v>0</v>
      </c>
    </row>
    <row r="48" spans="1:31" ht="12.75">
      <c r="A48" s="212"/>
      <c r="B48" s="13"/>
      <c r="C48" s="199"/>
      <c r="D48" s="179"/>
      <c r="E48" s="190"/>
      <c r="F48" s="180"/>
      <c r="G48" s="179"/>
      <c r="H48" s="190"/>
      <c r="I48" s="180"/>
      <c r="J48" s="179"/>
      <c r="K48" s="190"/>
      <c r="L48" s="180"/>
      <c r="M48" s="179"/>
      <c r="N48" s="222"/>
      <c r="O48" s="268"/>
      <c r="P48" s="186"/>
      <c r="Q48" s="172"/>
      <c r="R48" s="269"/>
      <c r="S48" s="222"/>
      <c r="T48" s="212"/>
      <c r="U48" s="13"/>
      <c r="V48" s="199"/>
      <c r="W48" s="179"/>
      <c r="X48" s="190"/>
      <c r="Y48" s="242"/>
      <c r="Z48" s="242"/>
      <c r="AA48" s="179"/>
      <c r="AB48" s="190"/>
      <c r="AC48" s="242"/>
      <c r="AD48" s="292"/>
      <c r="AE48" s="303"/>
    </row>
    <row r="49" spans="1:82" s="18" customFormat="1" ht="13.5" thickBot="1">
      <c r="A49" s="152" t="s">
        <v>66</v>
      </c>
      <c r="B49" s="213"/>
      <c r="C49" s="202"/>
      <c r="D49" s="182">
        <f>SUM(D37:D48)</f>
        <v>10628048.118583495</v>
      </c>
      <c r="E49" s="193">
        <f>SUM(E37:F47)</f>
        <v>14228.24613222872</v>
      </c>
      <c r="F49" s="182"/>
      <c r="G49" s="182">
        <f>SUM(G37:G47)</f>
        <v>14829213.045808965</v>
      </c>
      <c r="H49" s="193">
        <f>SUM(H37:H47)</f>
        <v>14828.174294996752</v>
      </c>
      <c r="I49" s="182"/>
      <c r="J49" s="182">
        <f>SUM(J37:J47)</f>
        <v>16635649.956701517</v>
      </c>
      <c r="K49" s="193">
        <f>SUM(K37:K47)</f>
        <v>2249.304429676886</v>
      </c>
      <c r="L49" s="182"/>
      <c r="M49" s="182">
        <f>SUM(M37:M47)</f>
        <v>24913548.009923797</v>
      </c>
      <c r="N49" s="193">
        <f>SUM(N37:N47)</f>
        <v>3431.403896272668</v>
      </c>
      <c r="O49" s="278">
        <f>SUM(O37:O47)</f>
        <v>27263698.07528501</v>
      </c>
      <c r="P49" s="279">
        <f>SUM(P37:P47)</f>
        <v>16477.550561905606</v>
      </c>
      <c r="Q49" s="280">
        <f>SUM(Q37:Q48)</f>
        <v>39742761.055732764</v>
      </c>
      <c r="R49" s="281">
        <f>SUM(R37:R47)</f>
        <v>18259.57819126942</v>
      </c>
      <c r="S49" s="226"/>
      <c r="T49" s="152" t="s">
        <v>66</v>
      </c>
      <c r="U49" s="213"/>
      <c r="V49" s="202"/>
      <c r="W49" s="182">
        <f>SUM(W37:W47)</f>
        <v>14228.24613222872</v>
      </c>
      <c r="X49" s="193"/>
      <c r="Y49" s="239"/>
      <c r="Z49" s="239">
        <f>SUM(Z37:Z47)</f>
        <v>22797.91877767008</v>
      </c>
      <c r="AA49" s="182">
        <f>SUM(AA37:AA47)</f>
        <v>2249.304429676886</v>
      </c>
      <c r="AB49" s="193"/>
      <c r="AC49" s="239"/>
      <c r="AD49" s="289">
        <f>SUM(AD37:AD47)</f>
        <v>3610.5834705173374</v>
      </c>
      <c r="AE49" s="300">
        <f>SUM(AE37:AE47)</f>
        <v>26408.50224818742</v>
      </c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</row>
    <row r="50" spans="1:82" s="156" customFormat="1" ht="12.75">
      <c r="A50" s="214"/>
      <c r="B50" s="215"/>
      <c r="C50" s="203"/>
      <c r="D50" s="183"/>
      <c r="E50" s="194"/>
      <c r="F50" s="184"/>
      <c r="G50" s="183"/>
      <c r="H50" s="194"/>
      <c r="I50" s="184"/>
      <c r="J50" s="183"/>
      <c r="K50" s="194"/>
      <c r="L50" s="184"/>
      <c r="M50" s="183"/>
      <c r="N50" s="334"/>
      <c r="O50" s="336"/>
      <c r="P50" s="259"/>
      <c r="Q50" s="258"/>
      <c r="R50" s="337"/>
      <c r="S50" s="226"/>
      <c r="T50" s="214"/>
      <c r="U50" s="215"/>
      <c r="V50" s="203"/>
      <c r="W50" s="183"/>
      <c r="X50" s="194"/>
      <c r="Y50" s="243"/>
      <c r="Z50" s="243"/>
      <c r="AA50" s="183"/>
      <c r="AB50" s="194"/>
      <c r="AC50" s="243"/>
      <c r="AD50" s="294"/>
      <c r="AE50" s="304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</row>
    <row r="51" spans="1:82" s="154" customFormat="1" ht="15" customHeight="1">
      <c r="A51" s="328" t="s">
        <v>109</v>
      </c>
      <c r="B51" s="162"/>
      <c r="C51" s="198"/>
      <c r="D51" s="177"/>
      <c r="E51" s="189"/>
      <c r="F51" s="178"/>
      <c r="G51" s="177"/>
      <c r="H51" s="189"/>
      <c r="I51" s="178"/>
      <c r="J51" s="177"/>
      <c r="K51" s="189"/>
      <c r="L51" s="178"/>
      <c r="M51" s="177"/>
      <c r="N51" s="221"/>
      <c r="O51" s="274"/>
      <c r="P51" s="189"/>
      <c r="Q51" s="177"/>
      <c r="R51" s="275"/>
      <c r="S51" s="221"/>
      <c r="T51" s="328" t="s">
        <v>109</v>
      </c>
      <c r="U51" s="162"/>
      <c r="V51" s="198"/>
      <c r="W51" s="177"/>
      <c r="X51" s="189"/>
      <c r="Y51" s="241"/>
      <c r="Z51" s="241"/>
      <c r="AA51" s="177"/>
      <c r="AB51" s="189"/>
      <c r="AC51" s="241"/>
      <c r="AD51" s="291"/>
      <c r="AE51" s="302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</row>
    <row r="52" spans="1:31" ht="14.25" customHeight="1">
      <c r="A52" s="205"/>
      <c r="B52" s="12"/>
      <c r="C52" s="199"/>
      <c r="D52" s="172"/>
      <c r="E52" s="186"/>
      <c r="F52" s="171"/>
      <c r="G52" s="172"/>
      <c r="H52" s="186"/>
      <c r="I52" s="171"/>
      <c r="J52" s="172"/>
      <c r="K52" s="186"/>
      <c r="L52" s="171"/>
      <c r="M52" s="172"/>
      <c r="N52" s="218"/>
      <c r="O52" s="268"/>
      <c r="P52" s="186"/>
      <c r="Q52" s="172"/>
      <c r="R52" s="269"/>
      <c r="S52" s="218"/>
      <c r="T52" s="205"/>
      <c r="U52" s="12"/>
      <c r="V52" s="199"/>
      <c r="W52" s="172"/>
      <c r="X52" s="186"/>
      <c r="Y52" s="238"/>
      <c r="Z52" s="238"/>
      <c r="AA52" s="172"/>
      <c r="AB52" s="186"/>
      <c r="AC52" s="238"/>
      <c r="AD52" s="288"/>
      <c r="AE52" s="299"/>
    </row>
    <row r="53" spans="1:31" ht="12.75">
      <c r="A53" s="333" t="s">
        <v>108</v>
      </c>
      <c r="B53" s="12"/>
      <c r="C53" s="199">
        <v>2009</v>
      </c>
      <c r="D53" s="170">
        <f>+D102</f>
        <v>0</v>
      </c>
      <c r="E53" s="191">
        <v>0</v>
      </c>
      <c r="F53" s="181"/>
      <c r="G53" s="170">
        <f>+G102</f>
        <v>0</v>
      </c>
      <c r="H53" s="191">
        <v>0</v>
      </c>
      <c r="I53" s="181"/>
      <c r="J53" s="170">
        <f>+J102</f>
        <v>0</v>
      </c>
      <c r="K53" s="191">
        <v>0</v>
      </c>
      <c r="L53" s="181"/>
      <c r="M53" s="170">
        <f>+M102</f>
        <v>0</v>
      </c>
      <c r="N53" s="191">
        <v>0</v>
      </c>
      <c r="O53" s="268">
        <f>+D53+J53</f>
        <v>0</v>
      </c>
      <c r="P53" s="186">
        <f>+E53+K53</f>
        <v>0</v>
      </c>
      <c r="Q53" s="172">
        <f>+G53+M53</f>
        <v>0</v>
      </c>
      <c r="R53" s="269">
        <f>++N53+H53</f>
        <v>0</v>
      </c>
      <c r="S53" s="224"/>
      <c r="T53" s="40" t="s">
        <v>8</v>
      </c>
      <c r="U53" s="12"/>
      <c r="V53" s="199">
        <v>2009</v>
      </c>
      <c r="W53" s="170">
        <f>+E53</f>
        <v>0</v>
      </c>
      <c r="X53" s="310" t="s">
        <v>26</v>
      </c>
      <c r="Y53" s="309">
        <v>4.6542</v>
      </c>
      <c r="Z53" s="167">
        <f>+Y53*W53</f>
        <v>0</v>
      </c>
      <c r="AA53" s="170">
        <f>+K53</f>
        <v>0</v>
      </c>
      <c r="AB53" s="310" t="s">
        <v>26</v>
      </c>
      <c r="AC53" s="309">
        <v>3.9642</v>
      </c>
      <c r="AD53" s="293">
        <f>+AC53*AA53</f>
        <v>0</v>
      </c>
      <c r="AE53" s="299">
        <f>+AD53+Z53</f>
        <v>0</v>
      </c>
    </row>
    <row r="54" spans="1:31" ht="12.75">
      <c r="A54" s="40"/>
      <c r="B54" s="12"/>
      <c r="C54" s="199"/>
      <c r="D54" s="170"/>
      <c r="E54" s="191"/>
      <c r="F54" s="181"/>
      <c r="G54" s="170"/>
      <c r="H54" s="191"/>
      <c r="I54" s="181"/>
      <c r="J54" s="170"/>
      <c r="K54" s="191"/>
      <c r="L54" s="181"/>
      <c r="M54" s="170"/>
      <c r="N54" s="223"/>
      <c r="O54" s="268"/>
      <c r="P54" s="186"/>
      <c r="Q54" s="172"/>
      <c r="R54" s="269"/>
      <c r="S54" s="224"/>
      <c r="T54" s="40"/>
      <c r="U54" s="12"/>
      <c r="V54" s="199"/>
      <c r="W54" s="170"/>
      <c r="X54" s="310"/>
      <c r="Y54" s="309"/>
      <c r="Z54" s="167"/>
      <c r="AA54" s="170"/>
      <c r="AB54" s="310"/>
      <c r="AC54" s="309"/>
      <c r="AD54" s="293"/>
      <c r="AE54" s="299"/>
    </row>
    <row r="55" spans="1:31" ht="12.75">
      <c r="A55" s="333" t="s">
        <v>108</v>
      </c>
      <c r="B55" s="12"/>
      <c r="C55" s="199">
        <v>2010</v>
      </c>
      <c r="D55" s="170">
        <v>0</v>
      </c>
      <c r="E55" s="191">
        <v>0</v>
      </c>
      <c r="F55" s="181"/>
      <c r="G55" s="170">
        <v>0</v>
      </c>
      <c r="H55" s="191">
        <v>0</v>
      </c>
      <c r="I55" s="181"/>
      <c r="J55" s="170">
        <f>+D53</f>
        <v>0</v>
      </c>
      <c r="K55" s="191">
        <f>+E53</f>
        <v>0</v>
      </c>
      <c r="L55" s="181"/>
      <c r="M55" s="170">
        <f>+G53</f>
        <v>0</v>
      </c>
      <c r="N55" s="223">
        <f>+H53</f>
        <v>0</v>
      </c>
      <c r="O55" s="268">
        <f>+D55+J55</f>
        <v>0</v>
      </c>
      <c r="P55" s="186">
        <f>+E55+K55</f>
        <v>0</v>
      </c>
      <c r="Q55" s="172">
        <f>+G55+M55</f>
        <v>0</v>
      </c>
      <c r="R55" s="269">
        <f>++N55+H55</f>
        <v>0</v>
      </c>
      <c r="S55" s="224"/>
      <c r="T55" s="40" t="s">
        <v>8</v>
      </c>
      <c r="U55" s="12"/>
      <c r="V55" s="199">
        <v>2010</v>
      </c>
      <c r="W55" s="170">
        <f>+E55</f>
        <v>0</v>
      </c>
      <c r="X55" s="310" t="s">
        <v>26</v>
      </c>
      <c r="Y55" s="309">
        <v>4.6542</v>
      </c>
      <c r="Z55" s="167">
        <f>+Y55*W55</f>
        <v>0</v>
      </c>
      <c r="AA55" s="170">
        <f>+K55</f>
        <v>0</v>
      </c>
      <c r="AB55" s="310" t="s">
        <v>26</v>
      </c>
      <c r="AC55" s="309">
        <v>3.9642</v>
      </c>
      <c r="AD55" s="293">
        <f>+AC55*AA55</f>
        <v>0</v>
      </c>
      <c r="AE55" s="299">
        <f>+AD55+Z55</f>
        <v>0</v>
      </c>
    </row>
    <row r="56" spans="1:31" ht="12.75">
      <c r="A56" s="206"/>
      <c r="B56" s="12"/>
      <c r="C56" s="199"/>
      <c r="D56" s="170"/>
      <c r="E56" s="192"/>
      <c r="F56" s="181"/>
      <c r="G56" s="170"/>
      <c r="H56" s="192"/>
      <c r="I56" s="181"/>
      <c r="J56" s="170"/>
      <c r="K56" s="192"/>
      <c r="L56" s="181"/>
      <c r="M56" s="170"/>
      <c r="N56" s="224"/>
      <c r="O56" s="276"/>
      <c r="P56" s="192"/>
      <c r="Q56" s="170"/>
      <c r="R56" s="277"/>
      <c r="S56" s="224"/>
      <c r="T56" s="206"/>
      <c r="U56" s="12"/>
      <c r="V56" s="199"/>
      <c r="W56" s="170"/>
      <c r="X56" s="192"/>
      <c r="Y56" s="238"/>
      <c r="Z56" s="238"/>
      <c r="AA56" s="170"/>
      <c r="AB56" s="192"/>
      <c r="AC56" s="238"/>
      <c r="AD56" s="288"/>
      <c r="AE56" s="299"/>
    </row>
    <row r="57" spans="1:82" s="18" customFormat="1" ht="23.25" thickBot="1">
      <c r="A57" s="330" t="s">
        <v>113</v>
      </c>
      <c r="B57" s="213"/>
      <c r="C57" s="202"/>
      <c r="D57" s="182">
        <f>SUM(D53:D55)</f>
        <v>0</v>
      </c>
      <c r="E57" s="193">
        <f>SUM(E53:E55)</f>
        <v>0</v>
      </c>
      <c r="F57" s="182"/>
      <c r="G57" s="182">
        <f>SUM(G53:G55)</f>
        <v>0</v>
      </c>
      <c r="H57" s="193">
        <f>SUM(H53:H55)</f>
        <v>0</v>
      </c>
      <c r="I57" s="182"/>
      <c r="J57" s="182">
        <f>SUM(J53:J55)</f>
        <v>0</v>
      </c>
      <c r="K57" s="193">
        <f>SUM(K53:K55)</f>
        <v>0</v>
      </c>
      <c r="L57" s="182"/>
      <c r="M57" s="182">
        <f aca="true" t="shared" si="17" ref="M57:R57">SUM(M53:M55)</f>
        <v>0</v>
      </c>
      <c r="N57" s="225">
        <f t="shared" si="17"/>
        <v>0</v>
      </c>
      <c r="O57" s="278">
        <f t="shared" si="17"/>
        <v>0</v>
      </c>
      <c r="P57" s="279">
        <f t="shared" si="17"/>
        <v>0</v>
      </c>
      <c r="Q57" s="280">
        <f t="shared" si="17"/>
        <v>0</v>
      </c>
      <c r="R57" s="281">
        <f t="shared" si="17"/>
        <v>0</v>
      </c>
      <c r="S57" s="226"/>
      <c r="T57" s="330" t="s">
        <v>113</v>
      </c>
      <c r="U57" s="213"/>
      <c r="V57" s="202"/>
      <c r="W57" s="182">
        <f>SUM(W53:W55)</f>
        <v>0</v>
      </c>
      <c r="X57" s="193"/>
      <c r="Y57" s="239"/>
      <c r="Z57" s="239">
        <f>SUM(Z53:Z55)</f>
        <v>0</v>
      </c>
      <c r="AA57" s="182">
        <f>SUM(AA53:AA55)</f>
        <v>0</v>
      </c>
      <c r="AB57" s="193"/>
      <c r="AC57" s="239"/>
      <c r="AD57" s="289">
        <f>SUM(AD53:AD55)</f>
        <v>0</v>
      </c>
      <c r="AE57" s="300">
        <f>SUM(AE53:AE55)</f>
        <v>0</v>
      </c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</row>
    <row r="58" spans="1:82" s="126" customFormat="1" ht="12.75">
      <c r="A58" s="329"/>
      <c r="B58" s="160"/>
      <c r="C58" s="339"/>
      <c r="D58" s="258"/>
      <c r="E58" s="259"/>
      <c r="F58" s="340"/>
      <c r="G58" s="258"/>
      <c r="H58" s="259"/>
      <c r="I58" s="340"/>
      <c r="J58" s="258"/>
      <c r="K58" s="259"/>
      <c r="L58" s="340"/>
      <c r="M58" s="258"/>
      <c r="N58" s="226"/>
      <c r="O58" s="336"/>
      <c r="P58" s="259"/>
      <c r="Q58" s="258"/>
      <c r="R58" s="337"/>
      <c r="S58" s="226"/>
      <c r="T58" s="329"/>
      <c r="U58" s="160"/>
      <c r="V58" s="339"/>
      <c r="W58" s="258"/>
      <c r="X58" s="259"/>
      <c r="Y58" s="240"/>
      <c r="Z58" s="240"/>
      <c r="AA58" s="258"/>
      <c r="AB58" s="259"/>
      <c r="AC58" s="240"/>
      <c r="AD58" s="290"/>
      <c r="AE58" s="301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</row>
    <row r="59" spans="1:82" s="154" customFormat="1" ht="15" customHeight="1">
      <c r="A59" s="327" t="s">
        <v>112</v>
      </c>
      <c r="B59" s="162"/>
      <c r="C59" s="198"/>
      <c r="D59" s="177"/>
      <c r="E59" s="189"/>
      <c r="F59" s="178"/>
      <c r="G59" s="177"/>
      <c r="H59" s="189"/>
      <c r="I59" s="178"/>
      <c r="J59" s="177"/>
      <c r="K59" s="189"/>
      <c r="L59" s="178"/>
      <c r="M59" s="177"/>
      <c r="N59" s="221"/>
      <c r="O59" s="274"/>
      <c r="P59" s="189"/>
      <c r="Q59" s="177"/>
      <c r="R59" s="275"/>
      <c r="S59" s="221"/>
      <c r="T59" s="327" t="s">
        <v>112</v>
      </c>
      <c r="U59" s="162"/>
      <c r="V59" s="198"/>
      <c r="W59" s="177"/>
      <c r="X59" s="189"/>
      <c r="Y59" s="241"/>
      <c r="Z59" s="241"/>
      <c r="AA59" s="177"/>
      <c r="AB59" s="189"/>
      <c r="AC59" s="241"/>
      <c r="AD59" s="291"/>
      <c r="AE59" s="302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</row>
    <row r="60" spans="1:31" ht="14.25" customHeight="1">
      <c r="A60" s="205"/>
      <c r="B60" s="12"/>
      <c r="C60" s="199"/>
      <c r="D60" s="172"/>
      <c r="E60" s="186"/>
      <c r="F60" s="171"/>
      <c r="G60" s="172"/>
      <c r="H60" s="186"/>
      <c r="I60" s="171"/>
      <c r="J60" s="172"/>
      <c r="K60" s="186"/>
      <c r="L60" s="171"/>
      <c r="M60" s="172"/>
      <c r="N60" s="218"/>
      <c r="O60" s="268"/>
      <c r="P60" s="186"/>
      <c r="Q60" s="172"/>
      <c r="R60" s="269"/>
      <c r="S60" s="218"/>
      <c r="T60" s="205"/>
      <c r="U60" s="12"/>
      <c r="V60" s="199"/>
      <c r="W60" s="172"/>
      <c r="X60" s="186"/>
      <c r="Y60" s="238"/>
      <c r="Z60" s="238"/>
      <c r="AA60" s="172"/>
      <c r="AB60" s="186"/>
      <c r="AC60" s="238"/>
      <c r="AD60" s="288"/>
      <c r="AE60" s="299"/>
    </row>
    <row r="61" spans="1:31" ht="14.25" customHeight="1">
      <c r="A61" s="205"/>
      <c r="B61" s="12"/>
      <c r="C61" s="199"/>
      <c r="D61" s="172"/>
      <c r="E61" s="186"/>
      <c r="F61" s="171"/>
      <c r="G61" s="172"/>
      <c r="H61" s="186"/>
      <c r="I61" s="171"/>
      <c r="J61" s="172"/>
      <c r="K61" s="186"/>
      <c r="L61" s="171"/>
      <c r="M61" s="172"/>
      <c r="N61" s="218"/>
      <c r="O61" s="268"/>
      <c r="P61" s="186"/>
      <c r="Q61" s="172"/>
      <c r="R61" s="269"/>
      <c r="S61" s="218"/>
      <c r="T61" s="205"/>
      <c r="U61" s="12"/>
      <c r="V61" s="199"/>
      <c r="W61" s="172"/>
      <c r="X61" s="186"/>
      <c r="Y61" s="238"/>
      <c r="Z61" s="238"/>
      <c r="AA61" s="172"/>
      <c r="AB61" s="186"/>
      <c r="AC61" s="238"/>
      <c r="AD61" s="288"/>
      <c r="AE61" s="299"/>
    </row>
    <row r="62" spans="1:31" ht="12.75">
      <c r="A62" s="333" t="s">
        <v>108</v>
      </c>
      <c r="B62" s="12"/>
      <c r="C62" s="199">
        <v>2009</v>
      </c>
      <c r="D62" s="170">
        <f>+D103</f>
        <v>2768027.907732293</v>
      </c>
      <c r="E62" s="191">
        <f>+E103</f>
        <v>374.277420402859</v>
      </c>
      <c r="F62" s="181"/>
      <c r="G62" s="170">
        <f>+G103</f>
        <v>4145430.506822611</v>
      </c>
      <c r="H62" s="191">
        <f>+H103</f>
        <v>570.9751786874593</v>
      </c>
      <c r="I62" s="181"/>
      <c r="J62" s="170">
        <f>+J114</f>
        <v>0</v>
      </c>
      <c r="K62" s="191">
        <f>+K114</f>
        <v>0</v>
      </c>
      <c r="L62" s="181"/>
      <c r="M62" s="170">
        <f>+M114</f>
        <v>0</v>
      </c>
      <c r="N62" s="191">
        <f>+N114</f>
        <v>0</v>
      </c>
      <c r="O62" s="268">
        <f>+D62+J62</f>
        <v>2768027.907732293</v>
      </c>
      <c r="P62" s="186">
        <f>+E62+K62</f>
        <v>374.277420402859</v>
      </c>
      <c r="Q62" s="172">
        <f>+G62+M62</f>
        <v>4145430.506822611</v>
      </c>
      <c r="R62" s="269">
        <f>++N62+H62</f>
        <v>570.9751786874593</v>
      </c>
      <c r="S62" s="224"/>
      <c r="T62" s="40" t="s">
        <v>8</v>
      </c>
      <c r="U62" s="12"/>
      <c r="V62" s="199">
        <v>2009</v>
      </c>
      <c r="W62" s="170">
        <f>+E62</f>
        <v>374.277420402859</v>
      </c>
      <c r="X62" s="310" t="s">
        <v>26</v>
      </c>
      <c r="Y62" s="309">
        <v>1.9302</v>
      </c>
      <c r="Z62" s="167">
        <f>+Y62*W62</f>
        <v>722.4302768615984</v>
      </c>
      <c r="AA62" s="170">
        <f>+K62</f>
        <v>0</v>
      </c>
      <c r="AB62" s="310" t="s">
        <v>26</v>
      </c>
      <c r="AC62" s="309">
        <v>2.2552</v>
      </c>
      <c r="AD62" s="293">
        <f>+AC62*AA62</f>
        <v>0</v>
      </c>
      <c r="AE62" s="299">
        <f>+AD62+Z62</f>
        <v>722.4302768615984</v>
      </c>
    </row>
    <row r="63" spans="1:31" ht="12.75">
      <c r="A63" s="40"/>
      <c r="B63" s="12"/>
      <c r="C63" s="199"/>
      <c r="D63" s="170"/>
      <c r="E63" s="191"/>
      <c r="F63" s="181"/>
      <c r="G63" s="170"/>
      <c r="H63" s="191"/>
      <c r="I63" s="181"/>
      <c r="J63" s="170"/>
      <c r="K63" s="191"/>
      <c r="L63" s="181"/>
      <c r="M63" s="170"/>
      <c r="N63" s="223"/>
      <c r="O63" s="268"/>
      <c r="P63" s="186"/>
      <c r="Q63" s="172"/>
      <c r="R63" s="269"/>
      <c r="S63" s="224"/>
      <c r="T63" s="40"/>
      <c r="U63" s="12"/>
      <c r="V63" s="199"/>
      <c r="W63" s="170"/>
      <c r="X63" s="310"/>
      <c r="Y63" s="309"/>
      <c r="Z63" s="167"/>
      <c r="AA63" s="170"/>
      <c r="AB63" s="310"/>
      <c r="AC63" s="309"/>
      <c r="AD63" s="293"/>
      <c r="AE63" s="299"/>
    </row>
    <row r="64" spans="1:31" ht="12.75">
      <c r="A64" s="333" t="s">
        <v>108</v>
      </c>
      <c r="B64" s="12"/>
      <c r="C64" s="199">
        <v>2010</v>
      </c>
      <c r="D64" s="170">
        <v>0</v>
      </c>
      <c r="E64" s="191">
        <v>0</v>
      </c>
      <c r="F64" s="181"/>
      <c r="G64" s="170">
        <v>0</v>
      </c>
      <c r="H64" s="191">
        <v>0</v>
      </c>
      <c r="I64" s="181"/>
      <c r="J64" s="170">
        <f>+D62</f>
        <v>2768027.907732293</v>
      </c>
      <c r="K64" s="191">
        <f>+E62</f>
        <v>374.277420402859</v>
      </c>
      <c r="L64" s="181"/>
      <c r="M64" s="170">
        <f>+G62</f>
        <v>4145430.506822611</v>
      </c>
      <c r="N64" s="223">
        <f>+H62</f>
        <v>570.9751786874593</v>
      </c>
      <c r="O64" s="268">
        <f>+D64+J64</f>
        <v>2768027.907732293</v>
      </c>
      <c r="P64" s="186">
        <f>+E64+K64</f>
        <v>374.277420402859</v>
      </c>
      <c r="Q64" s="172">
        <f>+G64+M64</f>
        <v>4145430.506822611</v>
      </c>
      <c r="R64" s="269">
        <f>++N64+H64</f>
        <v>570.9751786874593</v>
      </c>
      <c r="S64" s="224"/>
      <c r="T64" s="40" t="s">
        <v>8</v>
      </c>
      <c r="U64" s="12"/>
      <c r="V64" s="199">
        <v>2010</v>
      </c>
      <c r="W64" s="170">
        <f>+E64</f>
        <v>0</v>
      </c>
      <c r="X64" s="310" t="s">
        <v>26</v>
      </c>
      <c r="Y64" s="309">
        <v>1.9302</v>
      </c>
      <c r="Z64" s="167">
        <f>+Y64*W64</f>
        <v>0</v>
      </c>
      <c r="AA64" s="170">
        <f>+K64</f>
        <v>374.277420402859</v>
      </c>
      <c r="AB64" s="310" t="s">
        <v>26</v>
      </c>
      <c r="AC64" s="309">
        <v>2.2552</v>
      </c>
      <c r="AD64" s="293">
        <f>+AC64*AA64</f>
        <v>844.0704384925275</v>
      </c>
      <c r="AE64" s="299">
        <f>+AD64+Z64</f>
        <v>844.0704384925275</v>
      </c>
    </row>
    <row r="65" spans="1:31" ht="12.75">
      <c r="A65" s="206"/>
      <c r="B65" s="12"/>
      <c r="C65" s="199"/>
      <c r="D65" s="170"/>
      <c r="E65" s="192"/>
      <c r="F65" s="181"/>
      <c r="G65" s="170"/>
      <c r="H65" s="192"/>
      <c r="I65" s="181"/>
      <c r="J65" s="170"/>
      <c r="K65" s="192"/>
      <c r="L65" s="181"/>
      <c r="M65" s="170"/>
      <c r="N65" s="224"/>
      <c r="O65" s="276"/>
      <c r="P65" s="192"/>
      <c r="Q65" s="170"/>
      <c r="R65" s="277"/>
      <c r="S65" s="224"/>
      <c r="T65" s="206"/>
      <c r="U65" s="12"/>
      <c r="V65" s="199"/>
      <c r="W65" s="170"/>
      <c r="X65" s="192"/>
      <c r="Y65" s="238"/>
      <c r="Z65" s="238"/>
      <c r="AA65" s="170"/>
      <c r="AB65" s="192"/>
      <c r="AC65" s="238"/>
      <c r="AD65" s="288"/>
      <c r="AE65" s="299"/>
    </row>
    <row r="66" spans="1:82" s="18" customFormat="1" ht="13.5" thickBot="1">
      <c r="A66" s="331" t="s">
        <v>112</v>
      </c>
      <c r="B66" s="213"/>
      <c r="C66" s="202"/>
      <c r="D66" s="182">
        <f>SUM(D61:D65)</f>
        <v>2768027.907732293</v>
      </c>
      <c r="E66" s="193">
        <f>SUM(E61:E65)</f>
        <v>374.277420402859</v>
      </c>
      <c r="F66" s="182"/>
      <c r="G66" s="182">
        <f>SUM(G61:G65)</f>
        <v>4145430.506822611</v>
      </c>
      <c r="H66" s="193">
        <f>SUM(H61:H65)</f>
        <v>570.9751786874593</v>
      </c>
      <c r="I66" s="182"/>
      <c r="J66" s="182">
        <f>SUM(J61:J65)</f>
        <v>2768027.907732293</v>
      </c>
      <c r="K66" s="193">
        <f>SUM(K61:K65)</f>
        <v>374.277420402859</v>
      </c>
      <c r="L66" s="182"/>
      <c r="M66" s="182">
        <f aca="true" t="shared" si="18" ref="M66:R66">SUM(M61:M65)</f>
        <v>4145430.506822611</v>
      </c>
      <c r="N66" s="225">
        <f t="shared" si="18"/>
        <v>570.9751786874593</v>
      </c>
      <c r="O66" s="278">
        <f t="shared" si="18"/>
        <v>5536055.815464586</v>
      </c>
      <c r="P66" s="279">
        <f t="shared" si="18"/>
        <v>748.554840805718</v>
      </c>
      <c r="Q66" s="280">
        <f t="shared" si="18"/>
        <v>8290861.013645222</v>
      </c>
      <c r="R66" s="281">
        <f t="shared" si="18"/>
        <v>1141.9503573749187</v>
      </c>
      <c r="S66" s="226"/>
      <c r="T66" s="331" t="s">
        <v>112</v>
      </c>
      <c r="U66" s="213"/>
      <c r="V66" s="202"/>
      <c r="W66" s="182">
        <f>SUM(W61:W65)</f>
        <v>374.277420402859</v>
      </c>
      <c r="X66" s="193"/>
      <c r="Y66" s="239"/>
      <c r="Z66" s="239">
        <f>SUM(Z61:Z65)</f>
        <v>722.4302768615984</v>
      </c>
      <c r="AA66" s="182">
        <f>SUM(AA61:AA65)</f>
        <v>374.277420402859</v>
      </c>
      <c r="AB66" s="193"/>
      <c r="AC66" s="239"/>
      <c r="AD66" s="289">
        <f>SUM(AD61:AD65)</f>
        <v>844.0704384925275</v>
      </c>
      <c r="AE66" s="300">
        <f>SUM(AE61:AE65)</f>
        <v>1566.500715354126</v>
      </c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</row>
    <row r="67" spans="1:82" s="156" customFormat="1" ht="12.75">
      <c r="A67" s="214"/>
      <c r="B67" s="215"/>
      <c r="C67" s="203"/>
      <c r="D67" s="183"/>
      <c r="E67" s="194"/>
      <c r="F67" s="184"/>
      <c r="G67" s="183"/>
      <c r="H67" s="194"/>
      <c r="I67" s="184"/>
      <c r="J67" s="183"/>
      <c r="K67" s="194"/>
      <c r="L67" s="184"/>
      <c r="M67" s="183"/>
      <c r="N67" s="334"/>
      <c r="O67" s="336"/>
      <c r="P67" s="259"/>
      <c r="Q67" s="258"/>
      <c r="R67" s="337"/>
      <c r="S67" s="226"/>
      <c r="T67" s="214"/>
      <c r="U67" s="215"/>
      <c r="V67" s="203"/>
      <c r="W67" s="183"/>
      <c r="X67" s="194"/>
      <c r="Y67" s="243"/>
      <c r="Z67" s="243"/>
      <c r="AA67" s="183"/>
      <c r="AB67" s="194"/>
      <c r="AC67" s="243"/>
      <c r="AD67" s="294"/>
      <c r="AE67" s="304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</row>
    <row r="68" spans="1:82" s="23" customFormat="1" ht="13.5" thickBot="1">
      <c r="A68" s="152" t="s">
        <v>78</v>
      </c>
      <c r="B68" s="213"/>
      <c r="C68" s="202"/>
      <c r="D68" s="182">
        <f>+D49+D33+D20+D57+D66</f>
        <v>20904999.60287081</v>
      </c>
      <c r="E68" s="182">
        <f>+E49+E33+E20+E57+E66</f>
        <v>16463.5504784689</v>
      </c>
      <c r="F68" s="182"/>
      <c r="G68" s="182">
        <f>+G49+G33+G20+G57+G66</f>
        <v>31541000.4784689</v>
      </c>
      <c r="H68" s="182">
        <f>+H49+H33+H20+H57+H66</f>
        <v>18466.34976076555</v>
      </c>
      <c r="I68" s="182"/>
      <c r="J68" s="182">
        <f aca="true" t="shared" si="19" ref="J68:R68">+J49+J33+J20+J57+J66</f>
        <v>34641337.24242424</v>
      </c>
      <c r="K68" s="182">
        <f t="shared" si="19"/>
        <v>6385.901515151515</v>
      </c>
      <c r="L68" s="182">
        <f t="shared" si="19"/>
        <v>0</v>
      </c>
      <c r="M68" s="182">
        <f t="shared" si="19"/>
        <v>53982618.18181818</v>
      </c>
      <c r="N68" s="335">
        <f t="shared" si="19"/>
        <v>10174.824242424242</v>
      </c>
      <c r="O68" s="278">
        <f t="shared" si="19"/>
        <v>55546336.84529505</v>
      </c>
      <c r="P68" s="280">
        <f t="shared" si="19"/>
        <v>22849.451993620412</v>
      </c>
      <c r="Q68" s="280">
        <f t="shared" si="19"/>
        <v>85523618.66028707</v>
      </c>
      <c r="R68" s="338">
        <f t="shared" si="19"/>
        <v>28641.17400318979</v>
      </c>
      <c r="S68" s="226"/>
      <c r="T68" s="152" t="s">
        <v>67</v>
      </c>
      <c r="U68" s="213"/>
      <c r="V68" s="202"/>
      <c r="W68" s="182">
        <f>+W49+W33+W20+W57+W66</f>
        <v>7523526.100107655</v>
      </c>
      <c r="X68" s="193"/>
      <c r="Y68" s="239"/>
      <c r="Z68" s="239">
        <f>+Z49+Z33+Z20+Z57+Z66</f>
        <v>110636.8306741489</v>
      </c>
      <c r="AA68" s="182">
        <f>+AA49+AA33+AA20+AA57+AA66</f>
        <v>14964470.73496013</v>
      </c>
      <c r="AB68" s="239"/>
      <c r="AC68" s="239"/>
      <c r="AD68" s="239">
        <f>+AD49+AD33+AD20+AD57+AD66</f>
        <v>174736.6630023113</v>
      </c>
      <c r="AE68" s="239">
        <f>+AE49+AE33+AE20+AE57+AE66</f>
        <v>285373.49367646023</v>
      </c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</row>
    <row r="69" spans="8:31" ht="6.75" customHeight="1">
      <c r="H69" s="195"/>
      <c r="K69" s="195"/>
      <c r="W69" s="38"/>
      <c r="X69" s="39"/>
      <c r="Y69" s="244"/>
      <c r="Z69" s="244"/>
      <c r="AA69" s="38"/>
      <c r="AB69" s="39"/>
      <c r="AC69" s="244"/>
      <c r="AD69" s="244"/>
      <c r="AE69" s="246"/>
    </row>
    <row r="70" spans="8:31" ht="14.25" customHeight="1"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W70" s="30"/>
      <c r="X70" s="30"/>
      <c r="Y70" s="246"/>
      <c r="Z70" s="246"/>
      <c r="AA70" s="30"/>
      <c r="AB70" s="30"/>
      <c r="AC70" s="246"/>
      <c r="AD70" s="246"/>
      <c r="AE70" s="246"/>
    </row>
    <row r="71" spans="4:31" ht="11.25" customHeight="1"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  <c r="P71" s="341"/>
      <c r="Q71" s="341"/>
      <c r="R71" s="341"/>
      <c r="W71" s="30"/>
      <c r="X71" s="30"/>
      <c r="Y71" s="246"/>
      <c r="Z71" s="246"/>
      <c r="AA71" s="30"/>
      <c r="AB71" s="30"/>
      <c r="AC71" s="246"/>
      <c r="AD71" s="246"/>
      <c r="AE71" s="246"/>
    </row>
    <row r="72" spans="8:31" ht="6.75" customHeight="1">
      <c r="H72" s="195"/>
      <c r="K72" s="195"/>
      <c r="W72" s="30"/>
      <c r="X72" s="30"/>
      <c r="Y72" s="246"/>
      <c r="Z72" s="246"/>
      <c r="AA72" s="30"/>
      <c r="AB72" s="30"/>
      <c r="AC72" s="246"/>
      <c r="AD72" s="246"/>
      <c r="AE72" s="246"/>
    </row>
    <row r="73" spans="1:31" ht="14.25" customHeight="1">
      <c r="A73" s="8" t="s">
        <v>141</v>
      </c>
      <c r="D73" s="157">
        <v>2009</v>
      </c>
      <c r="E73" s="158"/>
      <c r="F73" s="185"/>
      <c r="G73" s="157">
        <v>2009</v>
      </c>
      <c r="H73" s="158"/>
      <c r="I73" s="185"/>
      <c r="J73" s="157">
        <v>2010</v>
      </c>
      <c r="K73" s="158"/>
      <c r="L73" s="185"/>
      <c r="M73" s="157">
        <v>2010</v>
      </c>
      <c r="N73" s="158"/>
      <c r="W73" s="30"/>
      <c r="X73" s="30"/>
      <c r="Y73" s="246"/>
      <c r="Z73" s="246"/>
      <c r="AA73" s="30"/>
      <c r="AB73" s="30"/>
      <c r="AC73" s="246"/>
      <c r="AD73" s="246"/>
      <c r="AE73" s="246"/>
    </row>
    <row r="74" spans="1:31" ht="16.5" customHeight="1">
      <c r="A74" s="8" t="s">
        <v>191</v>
      </c>
      <c r="D74" s="469" t="s">
        <v>72</v>
      </c>
      <c r="E74" s="470"/>
      <c r="F74" s="471"/>
      <c r="G74" s="469" t="s">
        <v>73</v>
      </c>
      <c r="H74" s="470"/>
      <c r="I74" s="471"/>
      <c r="J74" s="469" t="s">
        <v>72</v>
      </c>
      <c r="K74" s="470"/>
      <c r="L74" s="471"/>
      <c r="M74" s="469" t="s">
        <v>73</v>
      </c>
      <c r="N74" s="470"/>
      <c r="W74" s="30"/>
      <c r="X74" s="30"/>
      <c r="Y74" s="246"/>
      <c r="Z74" s="246"/>
      <c r="AA74" s="30"/>
      <c r="AB74" s="30"/>
      <c r="AC74" s="246"/>
      <c r="AD74" s="246"/>
      <c r="AE74" s="246"/>
    </row>
    <row r="75" spans="1:31" ht="30" customHeight="1">
      <c r="A75" s="8" t="s">
        <v>85</v>
      </c>
      <c r="D75" s="446">
        <f>'ERIP Savings'!J114*1000</f>
        <v>11850436.602870813</v>
      </c>
      <c r="E75" s="447">
        <f>+'ERIP Savings'!J47*1000</f>
        <v>1602.3504784688996</v>
      </c>
      <c r="F75" s="344"/>
      <c r="G75" s="446">
        <f>+'ERIP Savings'!J248*1000</f>
        <v>17747350.4784689</v>
      </c>
      <c r="H75" s="345">
        <f>'ERIP Savings'!J181*1000</f>
        <v>2444.4497607655503</v>
      </c>
      <c r="K75" s="195"/>
      <c r="P75" s="195"/>
      <c r="R75" s="195"/>
      <c r="W75" s="108"/>
      <c r="X75" s="478"/>
      <c r="Y75" s="478"/>
      <c r="Z75" s="478"/>
      <c r="AA75" s="478"/>
      <c r="AB75" s="478"/>
      <c r="AC75" s="478"/>
      <c r="AD75" s="478"/>
      <c r="AE75" s="478"/>
    </row>
    <row r="76" spans="4:31" ht="28.5" customHeight="1" hidden="1">
      <c r="D76" s="344"/>
      <c r="E76" s="344"/>
      <c r="F76" s="344"/>
      <c r="G76" s="344"/>
      <c r="H76" s="345"/>
      <c r="K76" s="195"/>
      <c r="R76" s="195"/>
      <c r="W76" s="108"/>
      <c r="X76" s="478"/>
      <c r="Y76" s="478"/>
      <c r="Z76" s="478"/>
      <c r="AA76" s="478"/>
      <c r="AB76" s="478"/>
      <c r="AC76" s="478"/>
      <c r="AD76" s="478"/>
      <c r="AE76" s="478"/>
    </row>
    <row r="77" spans="4:31" ht="12.75" hidden="1">
      <c r="D77" s="344"/>
      <c r="E77" s="344"/>
      <c r="F77" s="344"/>
      <c r="G77" s="344"/>
      <c r="H77" s="345"/>
      <c r="I77" s="445"/>
      <c r="J77" s="362">
        <f>+J64+J55+J43+J28</f>
        <v>11932365.54728572</v>
      </c>
      <c r="K77" s="362">
        <f>+K64+K55+K43+K28</f>
        <v>1613.4284570854747</v>
      </c>
      <c r="L77" s="362">
        <f>+L64+L55+L43+L28</f>
        <v>0</v>
      </c>
      <c r="M77" s="362">
        <f>+M64+M55+M43+M28</f>
        <v>17870048.210171893</v>
      </c>
      <c r="N77" s="362">
        <f>+N64+N55+N43+N28</f>
        <v>2461.3496603461517</v>
      </c>
      <c r="W77" s="110"/>
      <c r="X77" s="478"/>
      <c r="Y77" s="478"/>
      <c r="Z77" s="478"/>
      <c r="AA77" s="478"/>
      <c r="AB77" s="478"/>
      <c r="AC77" s="478"/>
      <c r="AD77" s="478"/>
      <c r="AE77" s="478"/>
    </row>
    <row r="78" spans="4:31" ht="12.75">
      <c r="D78" s="344"/>
      <c r="E78" s="344"/>
      <c r="F78" s="344"/>
      <c r="G78" s="344"/>
      <c r="H78" s="345"/>
      <c r="J78" s="14"/>
      <c r="K78" s="14"/>
      <c r="L78" s="14"/>
      <c r="M78" s="14"/>
      <c r="O78" s="33"/>
      <c r="P78" s="195"/>
      <c r="Q78" s="33"/>
      <c r="W78" s="108"/>
      <c r="X78" s="478"/>
      <c r="Y78" s="478"/>
      <c r="Z78" s="478"/>
      <c r="AA78" s="478"/>
      <c r="AB78" s="478"/>
      <c r="AC78" s="478"/>
      <c r="AD78" s="478"/>
      <c r="AE78" s="478"/>
    </row>
    <row r="79" spans="8:31" ht="12.75" customHeight="1">
      <c r="H79" s="195"/>
      <c r="J79" s="459"/>
      <c r="K79" s="14"/>
      <c r="L79" s="14"/>
      <c r="M79" s="459"/>
      <c r="O79" s="33"/>
      <c r="Q79" s="33"/>
      <c r="W79" s="110"/>
      <c r="X79" s="478"/>
      <c r="Y79" s="478"/>
      <c r="Z79" s="478"/>
      <c r="AA79" s="478"/>
      <c r="AB79" s="478"/>
      <c r="AC79" s="478"/>
      <c r="AD79" s="478"/>
      <c r="AE79" s="478"/>
    </row>
    <row r="80" spans="8:31" ht="12.75" customHeight="1">
      <c r="H80" s="195"/>
      <c r="N80" s="473"/>
      <c r="O80" s="33"/>
      <c r="P80" s="33"/>
      <c r="Q80" s="33"/>
      <c r="W80" s="110"/>
      <c r="X80" s="478"/>
      <c r="Y80" s="478"/>
      <c r="Z80" s="478"/>
      <c r="AA80" s="478"/>
      <c r="AB80" s="478"/>
      <c r="AC80" s="478"/>
      <c r="AD80" s="478"/>
      <c r="AE80" s="478"/>
    </row>
    <row r="81" spans="1:31" ht="12.75" customHeight="1">
      <c r="A81" s="8" t="s">
        <v>117</v>
      </c>
      <c r="C81" s="9">
        <v>2009</v>
      </c>
      <c r="D81" s="450">
        <f>+D75</f>
        <v>11850436.602870813</v>
      </c>
      <c r="E81" s="455">
        <f>+E75</f>
        <v>1602.3504784688996</v>
      </c>
      <c r="F81" s="451"/>
      <c r="G81" s="451">
        <f>+G75</f>
        <v>17747350.4784689</v>
      </c>
      <c r="H81" s="458">
        <f>+H75</f>
        <v>2444.4497607655503</v>
      </c>
      <c r="J81" s="448"/>
      <c r="K81" s="449"/>
      <c r="L81" s="14"/>
      <c r="M81" s="448"/>
      <c r="N81" s="449"/>
      <c r="O81" s="33"/>
      <c r="P81" s="33"/>
      <c r="Q81" s="33"/>
      <c r="W81" s="108"/>
      <c r="X81" s="478"/>
      <c r="Y81" s="478"/>
      <c r="Z81" s="478"/>
      <c r="AA81" s="478"/>
      <c r="AB81" s="478"/>
      <c r="AC81" s="478"/>
      <c r="AD81" s="478"/>
      <c r="AE81" s="478"/>
    </row>
    <row r="82" spans="4:31" ht="12.75">
      <c r="D82" s="342"/>
      <c r="E82" s="457"/>
      <c r="F82" s="342"/>
      <c r="G82" s="342"/>
      <c r="H82" s="456"/>
      <c r="J82" s="448"/>
      <c r="K82" s="448"/>
      <c r="L82" s="14"/>
      <c r="M82" s="448"/>
      <c r="N82" s="14"/>
      <c r="O82" s="33"/>
      <c r="P82" s="33"/>
      <c r="Q82" s="33"/>
      <c r="W82" s="110"/>
      <c r="X82" s="478"/>
      <c r="Y82" s="478"/>
      <c r="Z82" s="478"/>
      <c r="AA82" s="478"/>
      <c r="AB82" s="478"/>
      <c r="AC82" s="478"/>
      <c r="AD82" s="478"/>
      <c r="AE82" s="478"/>
    </row>
    <row r="83" spans="1:31" ht="12.75">
      <c r="A83" s="8" t="s">
        <v>115</v>
      </c>
      <c r="C83" s="359">
        <v>0.054</v>
      </c>
      <c r="D83" s="342">
        <f>+C83*$D$81</f>
        <v>639923.5765550239</v>
      </c>
      <c r="E83" s="457">
        <f>+E81*$C$83</f>
        <v>86.52692583732058</v>
      </c>
      <c r="F83" s="342"/>
      <c r="G83" s="342">
        <f>+C83*G81</f>
        <v>958356.9258373205</v>
      </c>
      <c r="H83" s="457">
        <f>+H81*$C$83</f>
        <v>132.0002870813397</v>
      </c>
      <c r="J83" s="448"/>
      <c r="K83" s="448"/>
      <c r="L83" s="14"/>
      <c r="M83" s="448"/>
      <c r="N83" s="448"/>
      <c r="O83" s="33"/>
      <c r="P83" s="33"/>
      <c r="Q83" s="33"/>
      <c r="W83" s="108"/>
      <c r="X83" s="478"/>
      <c r="Y83" s="478"/>
      <c r="Z83" s="478"/>
      <c r="AA83" s="478"/>
      <c r="AB83" s="478"/>
      <c r="AC83" s="478"/>
      <c r="AD83" s="478"/>
      <c r="AE83" s="478"/>
    </row>
    <row r="84" spans="1:31" ht="12.75">
      <c r="A84" s="8" t="s">
        <v>116</v>
      </c>
      <c r="C84" s="359">
        <f>100%-C83</f>
        <v>0.946</v>
      </c>
      <c r="D84" s="342">
        <f>+C84*$D$81</f>
        <v>11210513.026315788</v>
      </c>
      <c r="E84" s="457">
        <f>+E81*$C$84</f>
        <v>1515.8235526315789</v>
      </c>
      <c r="F84" s="342"/>
      <c r="G84" s="342">
        <f>+C84*G81</f>
        <v>16788993.552631576</v>
      </c>
      <c r="H84" s="457">
        <f>+H81*$C$84</f>
        <v>2312.4494736842103</v>
      </c>
      <c r="J84" s="448"/>
      <c r="K84" s="448"/>
      <c r="L84" s="14"/>
      <c r="M84" s="448"/>
      <c r="N84" s="448"/>
      <c r="W84" s="109"/>
      <c r="X84" s="479"/>
      <c r="Y84" s="479"/>
      <c r="Z84" s="479"/>
      <c r="AA84" s="479"/>
      <c r="AB84" s="479"/>
      <c r="AC84" s="479"/>
      <c r="AD84" s="479"/>
      <c r="AE84" s="479"/>
    </row>
    <row r="85" spans="3:31" ht="12.75">
      <c r="C85" s="453"/>
      <c r="D85" s="342"/>
      <c r="E85" s="457"/>
      <c r="F85" s="342"/>
      <c r="G85" s="342"/>
      <c r="H85" s="457"/>
      <c r="J85" s="448"/>
      <c r="K85" s="448"/>
      <c r="L85" s="14"/>
      <c r="M85" s="448"/>
      <c r="N85" s="448"/>
      <c r="O85" s="33"/>
      <c r="Q85" s="33"/>
      <c r="W85" s="109"/>
      <c r="X85" s="326"/>
      <c r="Y85" s="326"/>
      <c r="Z85" s="326"/>
      <c r="AA85" s="326"/>
      <c r="AB85" s="326"/>
      <c r="AC85" s="326"/>
      <c r="AD85" s="326"/>
      <c r="AE85" s="326"/>
    </row>
    <row r="86" spans="3:31" ht="12.75">
      <c r="C86" s="453"/>
      <c r="D86" s="342">
        <f>+D84+D83</f>
        <v>11850436.60287081</v>
      </c>
      <c r="E86" s="361">
        <f>+E84+E83</f>
        <v>1602.3504784688994</v>
      </c>
      <c r="F86" s="342">
        <f>+F84+F83</f>
        <v>0</v>
      </c>
      <c r="G86" s="342">
        <f>+G84+G83</f>
        <v>17747350.478468895</v>
      </c>
      <c r="H86" s="361">
        <f>+H84+H83</f>
        <v>2444.44976076555</v>
      </c>
      <c r="J86" s="448"/>
      <c r="K86" s="448"/>
      <c r="L86" s="14"/>
      <c r="M86" s="448"/>
      <c r="N86" s="448"/>
      <c r="O86" s="342"/>
      <c r="P86" s="342"/>
      <c r="Q86" s="342"/>
      <c r="W86" s="109"/>
      <c r="X86" s="326"/>
      <c r="Y86" s="326"/>
      <c r="Z86" s="326"/>
      <c r="AA86" s="326"/>
      <c r="AB86" s="326"/>
      <c r="AC86" s="326"/>
      <c r="AD86" s="326"/>
      <c r="AE86" s="326"/>
    </row>
    <row r="87" spans="8:28" ht="12.75">
      <c r="H87" s="195"/>
      <c r="O87" s="33"/>
      <c r="Q87" s="33"/>
      <c r="T87" s="33"/>
      <c r="W87" s="8"/>
      <c r="X87" s="8"/>
      <c r="AA87" s="8"/>
      <c r="AB87" s="8"/>
    </row>
    <row r="88" spans="8:28" ht="4.5" customHeight="1">
      <c r="H88" s="195"/>
      <c r="O88" s="33"/>
      <c r="P88" s="342"/>
      <c r="Q88" s="33"/>
      <c r="T88" s="33"/>
      <c r="W88" s="8"/>
      <c r="X88" s="8"/>
      <c r="AA88" s="8"/>
      <c r="AB88" s="8"/>
    </row>
    <row r="89" spans="3:28" ht="12.75">
      <c r="C89" s="9">
        <v>2010</v>
      </c>
      <c r="D89" s="342">
        <f>+D28</f>
        <v>0</v>
      </c>
      <c r="E89" s="342"/>
      <c r="F89" s="342"/>
      <c r="G89" s="342">
        <f>+G28</f>
        <v>0</v>
      </c>
      <c r="H89" s="195"/>
      <c r="J89" s="450">
        <f>+D75</f>
        <v>11850436.602870813</v>
      </c>
      <c r="K89" s="455">
        <f>+E75</f>
        <v>1602.3504784688996</v>
      </c>
      <c r="L89" s="451">
        <f>+F75</f>
        <v>0</v>
      </c>
      <c r="M89" s="451">
        <f>+G75</f>
        <v>17747350.4784689</v>
      </c>
      <c r="N89" s="458">
        <f>+H75</f>
        <v>2444.4497607655503</v>
      </c>
      <c r="O89" s="33"/>
      <c r="P89" s="342"/>
      <c r="Q89" s="33"/>
      <c r="W89" s="8"/>
      <c r="X89" s="8"/>
      <c r="AA89" s="8"/>
      <c r="AB89" s="8"/>
    </row>
    <row r="90" spans="4:31" ht="12.75">
      <c r="D90" s="342"/>
      <c r="E90" s="342"/>
      <c r="F90" s="342"/>
      <c r="G90" s="342"/>
      <c r="H90" s="195"/>
      <c r="J90" s="342"/>
      <c r="K90" s="456"/>
      <c r="M90" s="342"/>
      <c r="N90" s="456"/>
      <c r="O90" s="33"/>
      <c r="P90" s="342"/>
      <c r="Q90" s="33"/>
      <c r="U90" s="25"/>
      <c r="V90" s="480"/>
      <c r="W90" s="480"/>
      <c r="X90" s="480"/>
      <c r="Y90" s="480"/>
      <c r="Z90" s="480"/>
      <c r="AA90" s="480"/>
      <c r="AB90" s="480"/>
      <c r="AC90" s="480"/>
      <c r="AD90" s="480"/>
      <c r="AE90" s="480"/>
    </row>
    <row r="91" spans="1:17" ht="12.75">
      <c r="A91" s="8" t="s">
        <v>115</v>
      </c>
      <c r="C91" s="359">
        <v>0.082</v>
      </c>
      <c r="D91" s="342">
        <f>+C91*D89</f>
        <v>0</v>
      </c>
      <c r="E91" s="342">
        <f>+D91*E89</f>
        <v>0</v>
      </c>
      <c r="F91" s="342"/>
      <c r="G91" s="342">
        <f>+C91*G89</f>
        <v>0</v>
      </c>
      <c r="H91" s="342">
        <f>+D91*H89</f>
        <v>0</v>
      </c>
      <c r="J91" s="342">
        <f>+J89*C91</f>
        <v>971735.8014354067</v>
      </c>
      <c r="K91" s="457">
        <f>+K89*C91</f>
        <v>131.39273923444978</v>
      </c>
      <c r="M91" s="342">
        <f>+M89*C91</f>
        <v>1455282.7392344498</v>
      </c>
      <c r="N91" s="457">
        <f>+N89*C91</f>
        <v>200.44488038277512</v>
      </c>
      <c r="O91" s="33"/>
      <c r="P91" s="342"/>
      <c r="Q91" s="33"/>
    </row>
    <row r="92" spans="1:14" ht="12.75">
      <c r="A92" s="8" t="s">
        <v>116</v>
      </c>
      <c r="C92" s="359">
        <f>100%-C91</f>
        <v>0.918</v>
      </c>
      <c r="D92" s="342">
        <f>+C92*D89</f>
        <v>0</v>
      </c>
      <c r="E92" s="342">
        <f>+D92*E89</f>
        <v>0</v>
      </c>
      <c r="F92" s="342"/>
      <c r="G92" s="342">
        <f>+C92*G89</f>
        <v>0</v>
      </c>
      <c r="H92" s="342">
        <f>+D92*H89</f>
        <v>0</v>
      </c>
      <c r="J92" s="342">
        <f>+J89-J91</f>
        <v>10878700.801435405</v>
      </c>
      <c r="K92" s="457">
        <f>+K89-K91</f>
        <v>1470.95773923445</v>
      </c>
      <c r="M92" s="342">
        <f>+C92*M89</f>
        <v>16292067.73923445</v>
      </c>
      <c r="N92" s="457">
        <f>+N89-N91</f>
        <v>2244.0048803827754</v>
      </c>
    </row>
    <row r="93" spans="3:17" ht="12.75">
      <c r="C93" s="453"/>
      <c r="D93" s="342"/>
      <c r="E93" s="342"/>
      <c r="F93" s="342"/>
      <c r="G93" s="342"/>
      <c r="H93" s="342"/>
      <c r="J93" s="342"/>
      <c r="K93" s="457"/>
      <c r="M93" s="342"/>
      <c r="N93" s="457"/>
      <c r="O93" s="33"/>
      <c r="Q93" s="33"/>
    </row>
    <row r="94" spans="3:31" ht="12.75">
      <c r="C94" s="8"/>
      <c r="D94" s="342"/>
      <c r="E94" s="342"/>
      <c r="F94" s="342"/>
      <c r="G94" s="342"/>
      <c r="H94" s="342"/>
      <c r="J94" s="342">
        <f>+J92+J91</f>
        <v>11850436.602870813</v>
      </c>
      <c r="K94" s="361">
        <f>+K92+K91</f>
        <v>1602.3504784688998</v>
      </c>
      <c r="L94" s="342">
        <f>+L92+L91</f>
        <v>0</v>
      </c>
      <c r="M94" s="342">
        <f>+M92+M91</f>
        <v>17747350.4784689</v>
      </c>
      <c r="N94" s="361">
        <f>+N92+N91</f>
        <v>2444.4497607655503</v>
      </c>
      <c r="O94" s="14"/>
      <c r="P94" s="14"/>
      <c r="Q94" s="14"/>
      <c r="R94" s="14"/>
      <c r="S94" s="122"/>
      <c r="T94" s="14"/>
      <c r="U94" s="14"/>
      <c r="V94" s="14"/>
      <c r="W94" s="475"/>
      <c r="X94" s="475"/>
      <c r="Y94" s="476"/>
      <c r="Z94" s="476"/>
      <c r="AA94" s="475"/>
      <c r="AB94" s="475"/>
      <c r="AC94" s="476"/>
      <c r="AD94" s="476"/>
      <c r="AE94" s="476"/>
    </row>
    <row r="95" spans="1:82" s="346" customFormat="1" ht="6.75" customHeight="1">
      <c r="A95" s="8"/>
      <c r="B95" s="8"/>
      <c r="C95" s="9"/>
      <c r="D95" s="8"/>
      <c r="E95" s="8"/>
      <c r="F95" s="8"/>
      <c r="G95" s="8"/>
      <c r="H95" s="195"/>
      <c r="I95" s="8"/>
      <c r="J95" s="8"/>
      <c r="K95" s="8"/>
      <c r="L95" s="8"/>
      <c r="M95" s="8"/>
      <c r="N95" s="8"/>
      <c r="O95" s="448"/>
      <c r="P95" s="448"/>
      <c r="Q95" s="448"/>
      <c r="R95" s="14"/>
      <c r="S95" s="122"/>
      <c r="T95" s="14"/>
      <c r="U95" s="14"/>
      <c r="V95" s="14"/>
      <c r="W95" s="475"/>
      <c r="X95" s="475"/>
      <c r="Y95" s="476"/>
      <c r="Z95" s="476"/>
      <c r="AA95" s="475"/>
      <c r="AB95" s="475"/>
      <c r="AC95" s="476"/>
      <c r="AD95" s="476"/>
      <c r="AE95" s="476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349"/>
      <c r="AR95" s="349"/>
      <c r="AS95" s="349"/>
      <c r="AT95" s="349"/>
      <c r="AU95" s="349"/>
      <c r="AV95" s="349"/>
      <c r="AW95" s="349"/>
      <c r="AX95" s="349"/>
      <c r="AY95" s="349"/>
      <c r="AZ95" s="349"/>
      <c r="BA95" s="349"/>
      <c r="BB95" s="349"/>
      <c r="BC95" s="349"/>
      <c r="BD95" s="349"/>
      <c r="BE95" s="349"/>
      <c r="BF95" s="349"/>
      <c r="BG95" s="349"/>
      <c r="BH95" s="349"/>
      <c r="BI95" s="349"/>
      <c r="BJ95" s="349"/>
      <c r="BK95" s="349"/>
      <c r="BL95" s="349"/>
      <c r="BM95" s="349"/>
      <c r="BN95" s="349"/>
      <c r="BO95" s="349"/>
      <c r="BP95" s="349"/>
      <c r="BQ95" s="349"/>
      <c r="BR95" s="349"/>
      <c r="BS95" s="349"/>
      <c r="BT95" s="349"/>
      <c r="BU95" s="349"/>
      <c r="BV95" s="349"/>
      <c r="BW95" s="349"/>
      <c r="BX95" s="349"/>
      <c r="BY95" s="349"/>
      <c r="BZ95" s="349"/>
      <c r="CA95" s="349"/>
      <c r="CB95" s="349"/>
      <c r="CC95" s="349"/>
      <c r="CD95" s="349"/>
    </row>
    <row r="96" spans="1:82" s="346" customFormat="1" ht="1.5" customHeight="1" hidden="1">
      <c r="A96" s="8"/>
      <c r="B96" s="8"/>
      <c r="C96" s="9"/>
      <c r="D96" s="8"/>
      <c r="E96" s="8"/>
      <c r="F96" s="8"/>
      <c r="G96" s="8"/>
      <c r="H96" s="195"/>
      <c r="I96" s="8"/>
      <c r="J96" s="8"/>
      <c r="K96" s="8"/>
      <c r="L96" s="8"/>
      <c r="M96" s="8"/>
      <c r="N96" s="8"/>
      <c r="O96" s="448"/>
      <c r="P96" s="448"/>
      <c r="Q96" s="448"/>
      <c r="R96" s="14"/>
      <c r="S96" s="122"/>
      <c r="T96" s="14"/>
      <c r="U96" s="14"/>
      <c r="V96" s="14"/>
      <c r="W96" s="475"/>
      <c r="X96" s="475"/>
      <c r="Y96" s="476"/>
      <c r="Z96" s="476"/>
      <c r="AA96" s="475"/>
      <c r="AB96" s="475"/>
      <c r="AC96" s="476"/>
      <c r="AD96" s="476"/>
      <c r="AE96" s="476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349"/>
      <c r="AR96" s="349"/>
      <c r="AS96" s="349"/>
      <c r="AT96" s="349"/>
      <c r="AU96" s="349"/>
      <c r="AV96" s="349"/>
      <c r="AW96" s="349"/>
      <c r="AX96" s="349"/>
      <c r="AY96" s="349"/>
      <c r="AZ96" s="349"/>
      <c r="BA96" s="349"/>
      <c r="BB96" s="349"/>
      <c r="BC96" s="349"/>
      <c r="BD96" s="349"/>
      <c r="BE96" s="349"/>
      <c r="BF96" s="349"/>
      <c r="BG96" s="349"/>
      <c r="BH96" s="349"/>
      <c r="BI96" s="349"/>
      <c r="BJ96" s="349"/>
      <c r="BK96" s="349"/>
      <c r="BL96" s="349"/>
      <c r="BM96" s="349"/>
      <c r="BN96" s="349"/>
      <c r="BO96" s="349"/>
      <c r="BP96" s="349"/>
      <c r="BQ96" s="349"/>
      <c r="BR96" s="349"/>
      <c r="BS96" s="349"/>
      <c r="BT96" s="349"/>
      <c r="BU96" s="349"/>
      <c r="BV96" s="349"/>
      <c r="BW96" s="349"/>
      <c r="BX96" s="349"/>
      <c r="BY96" s="349"/>
      <c r="BZ96" s="349"/>
      <c r="CA96" s="349"/>
      <c r="CB96" s="349"/>
      <c r="CC96" s="349"/>
      <c r="CD96" s="349"/>
    </row>
    <row r="97" spans="3:82" s="346" customFormat="1" ht="12.75">
      <c r="C97" s="347"/>
      <c r="H97" s="348"/>
      <c r="O97" s="448"/>
      <c r="P97" s="448"/>
      <c r="Q97" s="448"/>
      <c r="R97" s="14"/>
      <c r="S97" s="122"/>
      <c r="T97" s="14"/>
      <c r="U97" s="14"/>
      <c r="V97" s="14"/>
      <c r="W97" s="475"/>
      <c r="X97" s="475"/>
      <c r="Y97" s="476"/>
      <c r="Z97" s="476"/>
      <c r="AA97" s="475"/>
      <c r="AB97" s="475"/>
      <c r="AC97" s="476"/>
      <c r="AD97" s="476"/>
      <c r="AE97" s="476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349"/>
      <c r="AR97" s="349"/>
      <c r="AS97" s="349"/>
      <c r="AT97" s="349"/>
      <c r="AU97" s="349"/>
      <c r="AV97" s="349"/>
      <c r="AW97" s="349"/>
      <c r="AX97" s="349"/>
      <c r="AY97" s="349"/>
      <c r="AZ97" s="349"/>
      <c r="BA97" s="349"/>
      <c r="BB97" s="349"/>
      <c r="BC97" s="349"/>
      <c r="BD97" s="349"/>
      <c r="BE97" s="349"/>
      <c r="BF97" s="349"/>
      <c r="BG97" s="349"/>
      <c r="BH97" s="349"/>
      <c r="BI97" s="349"/>
      <c r="BJ97" s="349"/>
      <c r="BK97" s="349"/>
      <c r="BL97" s="349"/>
      <c r="BM97" s="349"/>
      <c r="BN97" s="349"/>
      <c r="BO97" s="349"/>
      <c r="BP97" s="349"/>
      <c r="BQ97" s="349"/>
      <c r="BR97" s="349"/>
      <c r="BS97" s="349"/>
      <c r="BT97" s="349"/>
      <c r="BU97" s="349"/>
      <c r="BV97" s="349"/>
      <c r="BW97" s="349"/>
      <c r="BX97" s="349"/>
      <c r="BY97" s="349"/>
      <c r="BZ97" s="349"/>
      <c r="CA97" s="349"/>
      <c r="CB97" s="349"/>
      <c r="CC97" s="349"/>
      <c r="CD97" s="349"/>
    </row>
    <row r="98" spans="1:82" s="346" customFormat="1" ht="10.5" customHeight="1">
      <c r="A98" s="346" t="s">
        <v>118</v>
      </c>
      <c r="C98" s="347">
        <v>2009</v>
      </c>
      <c r="D98" s="350">
        <f>+D84</f>
        <v>11210513.026315788</v>
      </c>
      <c r="E98" s="452">
        <f>+E84</f>
        <v>1515.8235526315789</v>
      </c>
      <c r="F98" s="350">
        <f>+F84</f>
        <v>0</v>
      </c>
      <c r="G98" s="350">
        <f>+G84</f>
        <v>16788993.552631576</v>
      </c>
      <c r="H98" s="454">
        <f>+H84</f>
        <v>2312.4494736842103</v>
      </c>
      <c r="I98" s="350"/>
      <c r="J98" s="350">
        <f>+J84</f>
        <v>0</v>
      </c>
      <c r="K98" s="350"/>
      <c r="L98" s="350"/>
      <c r="M98" s="350">
        <f>+M84</f>
        <v>0</v>
      </c>
      <c r="N98" s="350"/>
      <c r="O98" s="448"/>
      <c r="P98" s="448"/>
      <c r="Q98" s="448"/>
      <c r="R98" s="14"/>
      <c r="S98" s="122"/>
      <c r="T98" s="14"/>
      <c r="U98" s="14"/>
      <c r="V98" s="14"/>
      <c r="W98" s="475"/>
      <c r="X98" s="475"/>
      <c r="Y98" s="476"/>
      <c r="Z98" s="476"/>
      <c r="AA98" s="475"/>
      <c r="AB98" s="475"/>
      <c r="AC98" s="476"/>
      <c r="AD98" s="476"/>
      <c r="AE98" s="476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349"/>
      <c r="AR98" s="349"/>
      <c r="AS98" s="349"/>
      <c r="AT98" s="349"/>
      <c r="AU98" s="349"/>
      <c r="AV98" s="349"/>
      <c r="AW98" s="349"/>
      <c r="AX98" s="349"/>
      <c r="AY98" s="349"/>
      <c r="AZ98" s="349"/>
      <c r="BA98" s="349"/>
      <c r="BB98" s="349"/>
      <c r="BC98" s="349"/>
      <c r="BD98" s="349"/>
      <c r="BE98" s="349"/>
      <c r="BF98" s="349"/>
      <c r="BG98" s="349"/>
      <c r="BH98" s="349"/>
      <c r="BI98" s="349"/>
      <c r="BJ98" s="349"/>
      <c r="BK98" s="349"/>
      <c r="BL98" s="349"/>
      <c r="BM98" s="349"/>
      <c r="BN98" s="349"/>
      <c r="BO98" s="349"/>
      <c r="BP98" s="349"/>
      <c r="BQ98" s="349"/>
      <c r="BR98" s="349"/>
      <c r="BS98" s="349"/>
      <c r="BT98" s="349"/>
      <c r="BU98" s="349"/>
      <c r="BV98" s="349"/>
      <c r="BW98" s="349"/>
      <c r="BX98" s="349"/>
      <c r="BY98" s="349"/>
      <c r="BZ98" s="349"/>
      <c r="CA98" s="349"/>
      <c r="CB98" s="349"/>
      <c r="CC98" s="349"/>
      <c r="CD98" s="349"/>
    </row>
    <row r="99" spans="3:82" s="346" customFormat="1" ht="12.75" hidden="1">
      <c r="C99" s="347"/>
      <c r="D99" s="350"/>
      <c r="E99" s="452"/>
      <c r="F99" s="350"/>
      <c r="G99" s="350"/>
      <c r="H99" s="454"/>
      <c r="I99" s="350"/>
      <c r="J99" s="350"/>
      <c r="K99" s="350"/>
      <c r="L99" s="350"/>
      <c r="M99" s="350"/>
      <c r="N99" s="350"/>
      <c r="O99" s="448"/>
      <c r="P99" s="448"/>
      <c r="Q99" s="448"/>
      <c r="R99" s="14"/>
      <c r="S99" s="122"/>
      <c r="T99" s="14"/>
      <c r="U99" s="14"/>
      <c r="V99" s="14"/>
      <c r="W99" s="475"/>
      <c r="X99" s="475"/>
      <c r="Y99" s="476"/>
      <c r="Z99" s="476"/>
      <c r="AA99" s="475"/>
      <c r="AB99" s="475"/>
      <c r="AC99" s="476"/>
      <c r="AD99" s="476"/>
      <c r="AE99" s="476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349"/>
      <c r="AR99" s="349"/>
      <c r="AS99" s="349"/>
      <c r="AT99" s="349"/>
      <c r="AU99" s="349"/>
      <c r="AV99" s="349"/>
      <c r="AW99" s="349"/>
      <c r="AX99" s="349"/>
      <c r="AY99" s="349"/>
      <c r="AZ99" s="349"/>
      <c r="BA99" s="349"/>
      <c r="BB99" s="349"/>
      <c r="BC99" s="349"/>
      <c r="BD99" s="349"/>
      <c r="BE99" s="349"/>
      <c r="BF99" s="349"/>
      <c r="BG99" s="349"/>
      <c r="BH99" s="349"/>
      <c r="BI99" s="349"/>
      <c r="BJ99" s="349"/>
      <c r="BK99" s="349"/>
      <c r="BL99" s="349"/>
      <c r="BM99" s="349"/>
      <c r="BN99" s="349"/>
      <c r="BO99" s="349"/>
      <c r="BP99" s="349"/>
      <c r="BQ99" s="349"/>
      <c r="BR99" s="349"/>
      <c r="BS99" s="349"/>
      <c r="BT99" s="349"/>
      <c r="BU99" s="349"/>
      <c r="BV99" s="349"/>
      <c r="BW99" s="349"/>
      <c r="BX99" s="349"/>
      <c r="BY99" s="349"/>
      <c r="BZ99" s="349"/>
      <c r="CA99" s="349"/>
      <c r="CB99" s="349"/>
      <c r="CC99" s="349"/>
      <c r="CD99" s="349"/>
    </row>
    <row r="100" spans="3:82" s="346" customFormat="1" ht="12.75">
      <c r="C100" s="347"/>
      <c r="D100" s="350"/>
      <c r="E100" s="452"/>
      <c r="F100" s="350"/>
      <c r="G100" s="350"/>
      <c r="H100" s="454"/>
      <c r="I100" s="350"/>
      <c r="J100" s="350"/>
      <c r="K100" s="350"/>
      <c r="L100" s="350"/>
      <c r="M100" s="350"/>
      <c r="N100" s="350"/>
      <c r="O100" s="448"/>
      <c r="P100" s="448"/>
      <c r="Q100" s="448"/>
      <c r="R100" s="14"/>
      <c r="S100" s="122"/>
      <c r="T100" s="14"/>
      <c r="U100" s="14"/>
      <c r="V100" s="14"/>
      <c r="W100" s="475"/>
      <c r="X100" s="475"/>
      <c r="Y100" s="476"/>
      <c r="Z100" s="476"/>
      <c r="AA100" s="475"/>
      <c r="AB100" s="475"/>
      <c r="AC100" s="476"/>
      <c r="AD100" s="476"/>
      <c r="AE100" s="476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349"/>
      <c r="AR100" s="349"/>
      <c r="AS100" s="349"/>
      <c r="AT100" s="349"/>
      <c r="AU100" s="349"/>
      <c r="AV100" s="349"/>
      <c r="AW100" s="349"/>
      <c r="AX100" s="349"/>
      <c r="AY100" s="349"/>
      <c r="AZ100" s="349"/>
      <c r="BA100" s="349"/>
      <c r="BB100" s="349"/>
      <c r="BC100" s="349"/>
      <c r="BD100" s="349"/>
      <c r="BE100" s="349"/>
      <c r="BF100" s="349"/>
      <c r="BG100" s="349"/>
      <c r="BH100" s="349"/>
      <c r="BI100" s="349"/>
      <c r="BJ100" s="349"/>
      <c r="BK100" s="349"/>
      <c r="BL100" s="349"/>
      <c r="BM100" s="349"/>
      <c r="BN100" s="349"/>
      <c r="BO100" s="349"/>
      <c r="BP100" s="349"/>
      <c r="BQ100" s="349"/>
      <c r="BR100" s="349"/>
      <c r="BS100" s="349"/>
      <c r="BT100" s="349"/>
      <c r="BU100" s="349"/>
      <c r="BV100" s="349"/>
      <c r="BW100" s="349"/>
      <c r="BX100" s="349"/>
      <c r="BY100" s="349"/>
      <c r="BZ100" s="349"/>
      <c r="CA100" s="349"/>
      <c r="CB100" s="349"/>
      <c r="CC100" s="349"/>
      <c r="CD100" s="349"/>
    </row>
    <row r="101" spans="1:82" s="346" customFormat="1" ht="12.75">
      <c r="A101" s="346" t="s">
        <v>119</v>
      </c>
      <c r="C101" s="343">
        <f>0.915/(0.915+0.3)</f>
        <v>0.7530864197530864</v>
      </c>
      <c r="D101" s="350">
        <f>+D98*C101+563</f>
        <v>8443048.118583495</v>
      </c>
      <c r="E101" s="452">
        <f>+E98*C101</f>
        <v>1141.54613222872</v>
      </c>
      <c r="F101" s="350">
        <f>+F98*E101</f>
        <v>0</v>
      </c>
      <c r="G101" s="350">
        <f>+C101*G98+650</f>
        <v>12644213.045808965</v>
      </c>
      <c r="H101" s="454">
        <f>+H98*C101</f>
        <v>1741.474294996751</v>
      </c>
      <c r="I101" s="350"/>
      <c r="J101" s="350">
        <f>+J98*$C$101</f>
        <v>0</v>
      </c>
      <c r="K101" s="350"/>
      <c r="L101" s="350"/>
      <c r="M101" s="350">
        <f>+M98*$C$101</f>
        <v>0</v>
      </c>
      <c r="N101" s="350"/>
      <c r="O101" s="448"/>
      <c r="P101" s="448"/>
      <c r="Q101" s="448"/>
      <c r="R101" s="14"/>
      <c r="S101" s="122"/>
      <c r="T101" s="14"/>
      <c r="U101" s="14"/>
      <c r="V101" s="14"/>
      <c r="W101" s="475"/>
      <c r="X101" s="475"/>
      <c r="Y101" s="476"/>
      <c r="Z101" s="476"/>
      <c r="AA101" s="475"/>
      <c r="AB101" s="475"/>
      <c r="AC101" s="476"/>
      <c r="AD101" s="476"/>
      <c r="AE101" s="476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349"/>
      <c r="AR101" s="349"/>
      <c r="AS101" s="349"/>
      <c r="AT101" s="349"/>
      <c r="AU101" s="349"/>
      <c r="AV101" s="349"/>
      <c r="AW101" s="349"/>
      <c r="AX101" s="349"/>
      <c r="AY101" s="349"/>
      <c r="AZ101" s="349"/>
      <c r="BA101" s="349"/>
      <c r="BB101" s="349"/>
      <c r="BC101" s="349"/>
      <c r="BD101" s="349"/>
      <c r="BE101" s="349"/>
      <c r="BF101" s="349"/>
      <c r="BG101" s="349"/>
      <c r="BH101" s="349"/>
      <c r="BI101" s="349"/>
      <c r="BJ101" s="349"/>
      <c r="BK101" s="349"/>
      <c r="BL101" s="349"/>
      <c r="BM101" s="349"/>
      <c r="BN101" s="349"/>
      <c r="BO101" s="349"/>
      <c r="BP101" s="349"/>
      <c r="BQ101" s="349"/>
      <c r="BR101" s="349"/>
      <c r="BS101" s="349"/>
      <c r="BT101" s="349"/>
      <c r="BU101" s="349"/>
      <c r="BV101" s="349"/>
      <c r="BW101" s="349"/>
      <c r="BX101" s="349"/>
      <c r="BY101" s="349"/>
      <c r="BZ101" s="349"/>
      <c r="CA101" s="349"/>
      <c r="CB101" s="349"/>
      <c r="CC101" s="349"/>
      <c r="CD101" s="349"/>
    </row>
    <row r="102" spans="1:82" s="346" customFormat="1" ht="12.75">
      <c r="A102" s="346" t="s">
        <v>120</v>
      </c>
      <c r="C102" s="343">
        <v>0</v>
      </c>
      <c r="D102" s="350">
        <f>+D98*$C$102</f>
        <v>0</v>
      </c>
      <c r="E102" s="452">
        <f>+E98*$C$102</f>
        <v>0</v>
      </c>
      <c r="F102" s="350">
        <f>+F98*$C$102</f>
        <v>0</v>
      </c>
      <c r="G102" s="350">
        <f>+G98*$C$102</f>
        <v>0</v>
      </c>
      <c r="H102" s="454">
        <f>+H98*$C$102</f>
        <v>0</v>
      </c>
      <c r="I102" s="350"/>
      <c r="J102" s="350">
        <f>+J98*$C$102</f>
        <v>0</v>
      </c>
      <c r="K102" s="350"/>
      <c r="L102" s="350"/>
      <c r="M102" s="350">
        <f>+M98*$C$102</f>
        <v>0</v>
      </c>
      <c r="N102" s="350"/>
      <c r="O102" s="448"/>
      <c r="P102" s="448"/>
      <c r="Q102" s="448"/>
      <c r="R102" s="14"/>
      <c r="S102" s="122"/>
      <c r="T102" s="14"/>
      <c r="U102" s="14"/>
      <c r="V102" s="14"/>
      <c r="W102" s="475"/>
      <c r="X102" s="475"/>
      <c r="Y102" s="476"/>
      <c r="Z102" s="476"/>
      <c r="AA102" s="475"/>
      <c r="AB102" s="475"/>
      <c r="AC102" s="476"/>
      <c r="AD102" s="476"/>
      <c r="AE102" s="476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349"/>
      <c r="AR102" s="349"/>
      <c r="AS102" s="349"/>
      <c r="AT102" s="349"/>
      <c r="AU102" s="349"/>
      <c r="AV102" s="349"/>
      <c r="AW102" s="349"/>
      <c r="AX102" s="349"/>
      <c r="AY102" s="349"/>
      <c r="AZ102" s="349"/>
      <c r="BA102" s="349"/>
      <c r="BB102" s="349"/>
      <c r="BC102" s="349"/>
      <c r="BD102" s="349"/>
      <c r="BE102" s="349"/>
      <c r="BF102" s="349"/>
      <c r="BG102" s="349"/>
      <c r="BH102" s="349"/>
      <c r="BI102" s="349"/>
      <c r="BJ102" s="349"/>
      <c r="BK102" s="349"/>
      <c r="BL102" s="349"/>
      <c r="BM102" s="349"/>
      <c r="BN102" s="349"/>
      <c r="BO102" s="349"/>
      <c r="BP102" s="349"/>
      <c r="BQ102" s="349"/>
      <c r="BR102" s="349"/>
      <c r="BS102" s="349"/>
      <c r="BT102" s="349"/>
      <c r="BU102" s="349"/>
      <c r="BV102" s="349"/>
      <c r="BW102" s="349"/>
      <c r="BX102" s="349"/>
      <c r="BY102" s="349"/>
      <c r="BZ102" s="349"/>
      <c r="CA102" s="349"/>
      <c r="CB102" s="349"/>
      <c r="CC102" s="349"/>
      <c r="CD102" s="349"/>
    </row>
    <row r="103" spans="1:82" s="346" customFormat="1" ht="12.75">
      <c r="A103" s="346" t="s">
        <v>112</v>
      </c>
      <c r="C103" s="343">
        <f>100%-C101</f>
        <v>0.24691358024691357</v>
      </c>
      <c r="D103" s="350">
        <f>+D98*$C$103</f>
        <v>2768027.907732293</v>
      </c>
      <c r="E103" s="452">
        <f>+E98*$C$103</f>
        <v>374.277420402859</v>
      </c>
      <c r="F103" s="350">
        <f>+F98*$C$103</f>
        <v>0</v>
      </c>
      <c r="G103" s="350">
        <f>+G98*$C$103</f>
        <v>4145430.506822611</v>
      </c>
      <c r="H103" s="454">
        <f>+H98*$C$103</f>
        <v>570.9751786874593</v>
      </c>
      <c r="I103" s="350"/>
      <c r="J103" s="350">
        <f>+J98*$C$103</f>
        <v>0</v>
      </c>
      <c r="K103" s="350"/>
      <c r="L103" s="350"/>
      <c r="M103" s="350">
        <f>+M98*$C$103</f>
        <v>0</v>
      </c>
      <c r="N103" s="350"/>
      <c r="O103" s="14"/>
      <c r="P103" s="14"/>
      <c r="Q103" s="14"/>
      <c r="R103" s="14"/>
      <c r="S103" s="122"/>
      <c r="T103" s="14"/>
      <c r="U103" s="14"/>
      <c r="V103" s="14"/>
      <c r="W103" s="475"/>
      <c r="X103" s="475"/>
      <c r="Y103" s="476"/>
      <c r="Z103" s="476"/>
      <c r="AA103" s="475"/>
      <c r="AB103" s="475"/>
      <c r="AC103" s="476"/>
      <c r="AD103" s="476"/>
      <c r="AE103" s="476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349"/>
      <c r="AR103" s="349"/>
      <c r="AS103" s="349"/>
      <c r="AT103" s="349"/>
      <c r="AU103" s="349"/>
      <c r="AV103" s="349"/>
      <c r="AW103" s="349"/>
      <c r="AX103" s="349"/>
      <c r="AY103" s="349"/>
      <c r="AZ103" s="349"/>
      <c r="BA103" s="349"/>
      <c r="BB103" s="349"/>
      <c r="BC103" s="349"/>
      <c r="BD103" s="349"/>
      <c r="BE103" s="349"/>
      <c r="BF103" s="349"/>
      <c r="BG103" s="349"/>
      <c r="BH103" s="349"/>
      <c r="BI103" s="349"/>
      <c r="BJ103" s="349"/>
      <c r="BK103" s="349"/>
      <c r="BL103" s="349"/>
      <c r="BM103" s="349"/>
      <c r="BN103" s="349"/>
      <c r="BO103" s="349"/>
      <c r="BP103" s="349"/>
      <c r="BQ103" s="349"/>
      <c r="BR103" s="349"/>
      <c r="BS103" s="349"/>
      <c r="BT103" s="349"/>
      <c r="BU103" s="349"/>
      <c r="BV103" s="349"/>
      <c r="BW103" s="349"/>
      <c r="BX103" s="349"/>
      <c r="BY103" s="349"/>
      <c r="BZ103" s="349"/>
      <c r="CA103" s="349"/>
      <c r="CB103" s="349"/>
      <c r="CC103" s="349"/>
      <c r="CD103" s="349"/>
    </row>
    <row r="104" spans="3:82" s="346" customFormat="1" ht="12.75">
      <c r="C104" s="347"/>
      <c r="D104" s="350"/>
      <c r="E104" s="452"/>
      <c r="F104" s="350"/>
      <c r="G104" s="350"/>
      <c r="H104" s="454"/>
      <c r="I104" s="350"/>
      <c r="J104" s="350"/>
      <c r="K104" s="350"/>
      <c r="L104" s="350"/>
      <c r="M104" s="350"/>
      <c r="N104" s="350"/>
      <c r="O104" s="14"/>
      <c r="P104" s="14"/>
      <c r="Q104" s="14"/>
      <c r="R104" s="14"/>
      <c r="S104" s="122"/>
      <c r="T104" s="14"/>
      <c r="U104" s="14"/>
      <c r="V104" s="14"/>
      <c r="W104" s="475"/>
      <c r="X104" s="475"/>
      <c r="Y104" s="476"/>
      <c r="Z104" s="476"/>
      <c r="AA104" s="475"/>
      <c r="AB104" s="475"/>
      <c r="AC104" s="476"/>
      <c r="AD104" s="476"/>
      <c r="AE104" s="476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349"/>
      <c r="AR104" s="349"/>
      <c r="AS104" s="349"/>
      <c r="AT104" s="349"/>
      <c r="AU104" s="349"/>
      <c r="AV104" s="349"/>
      <c r="AW104" s="349"/>
      <c r="AX104" s="349"/>
      <c r="AY104" s="349"/>
      <c r="AZ104" s="349"/>
      <c r="BA104" s="349"/>
      <c r="BB104" s="349"/>
      <c r="BC104" s="349"/>
      <c r="BD104" s="349"/>
      <c r="BE104" s="349"/>
      <c r="BF104" s="349"/>
      <c r="BG104" s="349"/>
      <c r="BH104" s="349"/>
      <c r="BI104" s="349"/>
      <c r="BJ104" s="349"/>
      <c r="BK104" s="349"/>
      <c r="BL104" s="349"/>
      <c r="BM104" s="349"/>
      <c r="BN104" s="349"/>
      <c r="BO104" s="349"/>
      <c r="BP104" s="349"/>
      <c r="BQ104" s="349"/>
      <c r="BR104" s="349"/>
      <c r="BS104" s="349"/>
      <c r="BT104" s="349"/>
      <c r="BU104" s="349"/>
      <c r="BV104" s="349"/>
      <c r="BW104" s="349"/>
      <c r="BX104" s="349"/>
      <c r="BY104" s="349"/>
      <c r="BZ104" s="349"/>
      <c r="CA104" s="349"/>
      <c r="CB104" s="349"/>
      <c r="CC104" s="349"/>
      <c r="CD104" s="349"/>
    </row>
    <row r="105" spans="1:31" ht="12.75">
      <c r="A105" s="346"/>
      <c r="B105" s="346"/>
      <c r="C105" s="347"/>
      <c r="D105" s="350">
        <f aca="true" t="shared" si="20" ref="D105:N105">SUM(D101:D104)</f>
        <v>11211076.026315788</v>
      </c>
      <c r="E105" s="452">
        <f t="shared" si="20"/>
        <v>1515.8235526315789</v>
      </c>
      <c r="F105" s="350">
        <f t="shared" si="20"/>
        <v>0</v>
      </c>
      <c r="G105" s="350">
        <f t="shared" si="20"/>
        <v>16789643.552631576</v>
      </c>
      <c r="H105" s="454">
        <f t="shared" si="20"/>
        <v>2312.4494736842103</v>
      </c>
      <c r="I105" s="350">
        <f t="shared" si="20"/>
        <v>0</v>
      </c>
      <c r="J105" s="350">
        <f t="shared" si="20"/>
        <v>0</v>
      </c>
      <c r="K105" s="350">
        <f t="shared" si="20"/>
        <v>0</v>
      </c>
      <c r="L105" s="350">
        <f t="shared" si="20"/>
        <v>0</v>
      </c>
      <c r="M105" s="350">
        <f t="shared" si="20"/>
        <v>0</v>
      </c>
      <c r="N105" s="350">
        <f t="shared" si="20"/>
        <v>0</v>
      </c>
      <c r="O105" s="14"/>
      <c r="P105" s="14"/>
      <c r="Q105" s="14"/>
      <c r="R105" s="14"/>
      <c r="S105" s="122"/>
      <c r="T105" s="14"/>
      <c r="U105" s="14"/>
      <c r="V105" s="14"/>
      <c r="W105" s="475"/>
      <c r="X105" s="475"/>
      <c r="Y105" s="476"/>
      <c r="Z105" s="476"/>
      <c r="AA105" s="475"/>
      <c r="AB105" s="475"/>
      <c r="AC105" s="476"/>
      <c r="AD105" s="476"/>
      <c r="AE105" s="476"/>
    </row>
    <row r="106" spans="1:31" ht="12.75">
      <c r="A106" s="346"/>
      <c r="B106" s="346"/>
      <c r="C106" s="347"/>
      <c r="D106" s="346"/>
      <c r="E106" s="346"/>
      <c r="F106" s="346"/>
      <c r="G106" s="346"/>
      <c r="H106" s="348"/>
      <c r="I106" s="346"/>
      <c r="J106" s="346"/>
      <c r="K106" s="346"/>
      <c r="L106" s="346"/>
      <c r="M106" s="346"/>
      <c r="N106" s="346"/>
      <c r="O106" s="448"/>
      <c r="P106" s="448"/>
      <c r="Q106" s="448"/>
      <c r="R106" s="14"/>
      <c r="S106" s="122"/>
      <c r="T106" s="14"/>
      <c r="U106" s="14"/>
      <c r="V106" s="14"/>
      <c r="W106" s="475"/>
      <c r="X106" s="475"/>
      <c r="Y106" s="476"/>
      <c r="Z106" s="476"/>
      <c r="AA106" s="475"/>
      <c r="AB106" s="475"/>
      <c r="AC106" s="476"/>
      <c r="AD106" s="476"/>
      <c r="AE106" s="476"/>
    </row>
    <row r="107" spans="15:31" ht="12.75">
      <c r="O107" s="448"/>
      <c r="P107" s="448"/>
      <c r="Q107" s="448"/>
      <c r="R107" s="14"/>
      <c r="S107" s="122"/>
      <c r="T107" s="14"/>
      <c r="U107" s="14"/>
      <c r="V107" s="14"/>
      <c r="W107" s="475"/>
      <c r="X107" s="475"/>
      <c r="Y107" s="476"/>
      <c r="Z107" s="476"/>
      <c r="AA107" s="475"/>
      <c r="AB107" s="475"/>
      <c r="AC107" s="476"/>
      <c r="AD107" s="476"/>
      <c r="AE107" s="476"/>
    </row>
    <row r="108" spans="3:82" s="346" customFormat="1" ht="12.75">
      <c r="C108" s="347"/>
      <c r="H108" s="348"/>
      <c r="O108" s="448"/>
      <c r="P108" s="448"/>
      <c r="Q108" s="448"/>
      <c r="R108" s="14"/>
      <c r="S108" s="122"/>
      <c r="T108" s="14"/>
      <c r="U108" s="14"/>
      <c r="V108" s="14"/>
      <c r="W108" s="475"/>
      <c r="X108" s="475"/>
      <c r="Y108" s="476"/>
      <c r="Z108" s="476"/>
      <c r="AA108" s="475"/>
      <c r="AB108" s="475"/>
      <c r="AC108" s="476"/>
      <c r="AD108" s="476"/>
      <c r="AE108" s="476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349"/>
      <c r="AR108" s="349"/>
      <c r="AS108" s="349"/>
      <c r="AT108" s="349"/>
      <c r="AU108" s="349"/>
      <c r="AV108" s="349"/>
      <c r="AW108" s="349"/>
      <c r="AX108" s="349"/>
      <c r="AY108" s="349"/>
      <c r="AZ108" s="349"/>
      <c r="BA108" s="349"/>
      <c r="BB108" s="349"/>
      <c r="BC108" s="349"/>
      <c r="BD108" s="349"/>
      <c r="BE108" s="349"/>
      <c r="BF108" s="349"/>
      <c r="BG108" s="349"/>
      <c r="BH108" s="349"/>
      <c r="BI108" s="349"/>
      <c r="BJ108" s="349"/>
      <c r="BK108" s="349"/>
      <c r="BL108" s="349"/>
      <c r="BM108" s="349"/>
      <c r="BN108" s="349"/>
      <c r="BO108" s="349"/>
      <c r="BP108" s="349"/>
      <c r="BQ108" s="349"/>
      <c r="BR108" s="349"/>
      <c r="BS108" s="349"/>
      <c r="BT108" s="349"/>
      <c r="BU108" s="349"/>
      <c r="BV108" s="349"/>
      <c r="BW108" s="349"/>
      <c r="BX108" s="349"/>
      <c r="BY108" s="349"/>
      <c r="BZ108" s="349"/>
      <c r="CA108" s="349"/>
      <c r="CB108" s="349"/>
      <c r="CC108" s="349"/>
      <c r="CD108" s="349"/>
    </row>
    <row r="109" spans="1:82" s="346" customFormat="1" ht="10.5" customHeight="1">
      <c r="A109" s="346" t="s">
        <v>118</v>
      </c>
      <c r="C109" s="347">
        <v>2010</v>
      </c>
      <c r="D109" s="350">
        <f>+D94</f>
        <v>0</v>
      </c>
      <c r="E109" s="452">
        <f>+E94</f>
        <v>0</v>
      </c>
      <c r="F109" s="350">
        <f>+F94</f>
        <v>0</v>
      </c>
      <c r="G109" s="350">
        <f>+G94</f>
        <v>0</v>
      </c>
      <c r="H109" s="454">
        <f>+H94</f>
        <v>0</v>
      </c>
      <c r="I109" s="350"/>
      <c r="J109" s="350">
        <f>+J92</f>
        <v>10878700.801435405</v>
      </c>
      <c r="K109" s="452">
        <f>+K92</f>
        <v>1470.95773923445</v>
      </c>
      <c r="L109" s="350">
        <f>+L92</f>
        <v>0</v>
      </c>
      <c r="M109" s="350">
        <f>+M92</f>
        <v>16292067.73923445</v>
      </c>
      <c r="N109" s="452">
        <f>+N92</f>
        <v>2244.0048803827754</v>
      </c>
      <c r="O109" s="448"/>
      <c r="P109" s="448"/>
      <c r="Q109" s="448"/>
      <c r="R109" s="14"/>
      <c r="S109" s="122"/>
      <c r="T109" s="14"/>
      <c r="U109" s="14"/>
      <c r="V109" s="14"/>
      <c r="W109" s="475"/>
      <c r="X109" s="475"/>
      <c r="Y109" s="476"/>
      <c r="Z109" s="476"/>
      <c r="AA109" s="475"/>
      <c r="AB109" s="475"/>
      <c r="AC109" s="476"/>
      <c r="AD109" s="476"/>
      <c r="AE109" s="476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349"/>
      <c r="AR109" s="349"/>
      <c r="AS109" s="349"/>
      <c r="AT109" s="349"/>
      <c r="AU109" s="349"/>
      <c r="AV109" s="349"/>
      <c r="AW109" s="349"/>
      <c r="AX109" s="349"/>
      <c r="AY109" s="349"/>
      <c r="AZ109" s="349"/>
      <c r="BA109" s="349"/>
      <c r="BB109" s="349"/>
      <c r="BC109" s="349"/>
      <c r="BD109" s="349"/>
      <c r="BE109" s="349"/>
      <c r="BF109" s="349"/>
      <c r="BG109" s="349"/>
      <c r="BH109" s="349"/>
      <c r="BI109" s="349"/>
      <c r="BJ109" s="349"/>
      <c r="BK109" s="349"/>
      <c r="BL109" s="349"/>
      <c r="BM109" s="349"/>
      <c r="BN109" s="349"/>
      <c r="BO109" s="349"/>
      <c r="BP109" s="349"/>
      <c r="BQ109" s="349"/>
      <c r="BR109" s="349"/>
      <c r="BS109" s="349"/>
      <c r="BT109" s="349"/>
      <c r="BU109" s="349"/>
      <c r="BV109" s="349"/>
      <c r="BW109" s="349"/>
      <c r="BX109" s="349"/>
      <c r="BY109" s="349"/>
      <c r="BZ109" s="349"/>
      <c r="CA109" s="349"/>
      <c r="CB109" s="349"/>
      <c r="CC109" s="349"/>
      <c r="CD109" s="349"/>
    </row>
    <row r="110" spans="3:82" s="346" customFormat="1" ht="12.75" hidden="1">
      <c r="C110" s="347"/>
      <c r="D110" s="350"/>
      <c r="E110" s="452"/>
      <c r="F110" s="350"/>
      <c r="G110" s="350"/>
      <c r="H110" s="454"/>
      <c r="I110" s="350"/>
      <c r="J110" s="350"/>
      <c r="K110" s="452"/>
      <c r="L110" s="350"/>
      <c r="M110" s="350"/>
      <c r="N110" s="452"/>
      <c r="O110" s="448"/>
      <c r="P110" s="448"/>
      <c r="Q110" s="448"/>
      <c r="R110" s="14"/>
      <c r="S110" s="122"/>
      <c r="T110" s="14"/>
      <c r="U110" s="14"/>
      <c r="V110" s="14"/>
      <c r="W110" s="475"/>
      <c r="X110" s="475"/>
      <c r="Y110" s="476"/>
      <c r="Z110" s="476"/>
      <c r="AA110" s="475"/>
      <c r="AB110" s="475"/>
      <c r="AC110" s="476"/>
      <c r="AD110" s="476"/>
      <c r="AE110" s="476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349"/>
      <c r="AR110" s="349"/>
      <c r="AS110" s="349"/>
      <c r="AT110" s="349"/>
      <c r="AU110" s="349"/>
      <c r="AV110" s="349"/>
      <c r="AW110" s="349"/>
      <c r="AX110" s="349"/>
      <c r="AY110" s="349"/>
      <c r="AZ110" s="349"/>
      <c r="BA110" s="349"/>
      <c r="BB110" s="349"/>
      <c r="BC110" s="349"/>
      <c r="BD110" s="349"/>
      <c r="BE110" s="349"/>
      <c r="BF110" s="349"/>
      <c r="BG110" s="349"/>
      <c r="BH110" s="349"/>
      <c r="BI110" s="349"/>
      <c r="BJ110" s="349"/>
      <c r="BK110" s="349"/>
      <c r="BL110" s="349"/>
      <c r="BM110" s="349"/>
      <c r="BN110" s="349"/>
      <c r="BO110" s="349"/>
      <c r="BP110" s="349"/>
      <c r="BQ110" s="349"/>
      <c r="BR110" s="349"/>
      <c r="BS110" s="349"/>
      <c r="BT110" s="349"/>
      <c r="BU110" s="349"/>
      <c r="BV110" s="349"/>
      <c r="BW110" s="349"/>
      <c r="BX110" s="349"/>
      <c r="BY110" s="349"/>
      <c r="BZ110" s="349"/>
      <c r="CA110" s="349"/>
      <c r="CB110" s="349"/>
      <c r="CC110" s="349"/>
      <c r="CD110" s="349"/>
    </row>
    <row r="111" spans="3:82" s="346" customFormat="1" ht="12.75">
      <c r="C111" s="347"/>
      <c r="D111" s="350"/>
      <c r="E111" s="452"/>
      <c r="F111" s="350"/>
      <c r="G111" s="350"/>
      <c r="H111" s="454"/>
      <c r="I111" s="350"/>
      <c r="J111" s="350"/>
      <c r="K111" s="452"/>
      <c r="L111" s="350"/>
      <c r="M111" s="350"/>
      <c r="N111" s="452"/>
      <c r="O111" s="448"/>
      <c r="P111" s="448"/>
      <c r="Q111" s="448"/>
      <c r="R111" s="14"/>
      <c r="S111" s="122"/>
      <c r="T111" s="14"/>
      <c r="U111" s="14"/>
      <c r="V111" s="14"/>
      <c r="W111" s="475"/>
      <c r="X111" s="475"/>
      <c r="Y111" s="476"/>
      <c r="Z111" s="476"/>
      <c r="AA111" s="475"/>
      <c r="AB111" s="475"/>
      <c r="AC111" s="476"/>
      <c r="AD111" s="476"/>
      <c r="AE111" s="476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349"/>
      <c r="AR111" s="349"/>
      <c r="AS111" s="349"/>
      <c r="AT111" s="349"/>
      <c r="AU111" s="349"/>
      <c r="AV111" s="349"/>
      <c r="AW111" s="349"/>
      <c r="AX111" s="349"/>
      <c r="AY111" s="349"/>
      <c r="AZ111" s="349"/>
      <c r="BA111" s="349"/>
      <c r="BB111" s="349"/>
      <c r="BC111" s="349"/>
      <c r="BD111" s="349"/>
      <c r="BE111" s="349"/>
      <c r="BF111" s="349"/>
      <c r="BG111" s="349"/>
      <c r="BH111" s="349"/>
      <c r="BI111" s="349"/>
      <c r="BJ111" s="349"/>
      <c r="BK111" s="349"/>
      <c r="BL111" s="349"/>
      <c r="BM111" s="349"/>
      <c r="BN111" s="349"/>
      <c r="BO111" s="349"/>
      <c r="BP111" s="349"/>
      <c r="BQ111" s="349"/>
      <c r="BR111" s="349"/>
      <c r="BS111" s="349"/>
      <c r="BT111" s="349"/>
      <c r="BU111" s="349"/>
      <c r="BV111" s="349"/>
      <c r="BW111" s="349"/>
      <c r="BX111" s="349"/>
      <c r="BY111" s="349"/>
      <c r="BZ111" s="349"/>
      <c r="CA111" s="349"/>
      <c r="CB111" s="349"/>
      <c r="CC111" s="349"/>
      <c r="CD111" s="349"/>
    </row>
    <row r="112" spans="1:82" s="346" customFormat="1" ht="12.75">
      <c r="A112" s="346" t="s">
        <v>119</v>
      </c>
      <c r="C112" s="343">
        <v>0.917</v>
      </c>
      <c r="D112" s="350">
        <f>+D109*C112</f>
        <v>0</v>
      </c>
      <c r="E112" s="452">
        <f>+E109*C112</f>
        <v>0</v>
      </c>
      <c r="F112" s="350">
        <f>+F109*E112</f>
        <v>0</v>
      </c>
      <c r="G112" s="350">
        <f>+C112*G109</f>
        <v>0</v>
      </c>
      <c r="H112" s="454">
        <f>+H109*C112</f>
        <v>0</v>
      </c>
      <c r="I112" s="350"/>
      <c r="J112" s="350">
        <f>+J109*$C$101</f>
        <v>8192601.838118021</v>
      </c>
      <c r="K112" s="452">
        <f>+K109*$C$101</f>
        <v>1107.758297448166</v>
      </c>
      <c r="L112" s="350">
        <f>+L109*$C$101</f>
        <v>0</v>
      </c>
      <c r="M112" s="350">
        <f>+M109*$C$101</f>
        <v>12269334.964114832</v>
      </c>
      <c r="N112" s="452">
        <f>+N109*$C$101</f>
        <v>1689.9296012759173</v>
      </c>
      <c r="O112" s="448"/>
      <c r="P112" s="448"/>
      <c r="Q112" s="448"/>
      <c r="R112" s="14"/>
      <c r="S112" s="122"/>
      <c r="T112" s="14"/>
      <c r="U112" s="14"/>
      <c r="V112" s="14"/>
      <c r="W112" s="475"/>
      <c r="X112" s="475"/>
      <c r="Y112" s="476"/>
      <c r="Z112" s="476"/>
      <c r="AA112" s="475"/>
      <c r="AB112" s="475"/>
      <c r="AC112" s="476"/>
      <c r="AD112" s="476"/>
      <c r="AE112" s="476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349"/>
      <c r="AR112" s="349"/>
      <c r="AS112" s="349"/>
      <c r="AT112" s="349"/>
      <c r="AU112" s="349"/>
      <c r="AV112" s="349"/>
      <c r="AW112" s="349"/>
      <c r="AX112" s="349"/>
      <c r="AY112" s="349"/>
      <c r="AZ112" s="349"/>
      <c r="BA112" s="349"/>
      <c r="BB112" s="349"/>
      <c r="BC112" s="349"/>
      <c r="BD112" s="349"/>
      <c r="BE112" s="349"/>
      <c r="BF112" s="349"/>
      <c r="BG112" s="349"/>
      <c r="BH112" s="349"/>
      <c r="BI112" s="349"/>
      <c r="BJ112" s="349"/>
      <c r="BK112" s="349"/>
      <c r="BL112" s="349"/>
      <c r="BM112" s="349"/>
      <c r="BN112" s="349"/>
      <c r="BO112" s="349"/>
      <c r="BP112" s="349"/>
      <c r="BQ112" s="349"/>
      <c r="BR112" s="349"/>
      <c r="BS112" s="349"/>
      <c r="BT112" s="349"/>
      <c r="BU112" s="349"/>
      <c r="BV112" s="349"/>
      <c r="BW112" s="349"/>
      <c r="BX112" s="349"/>
      <c r="BY112" s="349"/>
      <c r="BZ112" s="349"/>
      <c r="CA112" s="349"/>
      <c r="CB112" s="349"/>
      <c r="CC112" s="349"/>
      <c r="CD112" s="349"/>
    </row>
    <row r="113" spans="1:82" s="346" customFormat="1" ht="12.75">
      <c r="A113" s="346" t="s">
        <v>120</v>
      </c>
      <c r="C113" s="343">
        <v>0</v>
      </c>
      <c r="D113" s="350">
        <f>+D109*$C$102</f>
        <v>0</v>
      </c>
      <c r="E113" s="452">
        <f>+E109*$C$102</f>
        <v>0</v>
      </c>
      <c r="F113" s="350">
        <f>+F109*$C$102</f>
        <v>0</v>
      </c>
      <c r="G113" s="350">
        <f>+G109*$C$102</f>
        <v>0</v>
      </c>
      <c r="H113" s="454">
        <f>+H109*$C$102</f>
        <v>0</v>
      </c>
      <c r="I113" s="350"/>
      <c r="J113" s="350">
        <f>+J109*$C$102</f>
        <v>0</v>
      </c>
      <c r="K113" s="452">
        <f>+K109*$C$102</f>
        <v>0</v>
      </c>
      <c r="L113" s="350">
        <f>+L109*$C$102</f>
        <v>0</v>
      </c>
      <c r="M113" s="350">
        <f>+M109*$C$102</f>
        <v>0</v>
      </c>
      <c r="N113" s="452">
        <f>+N109*$C$102</f>
        <v>0</v>
      </c>
      <c r="O113" s="448"/>
      <c r="P113" s="448"/>
      <c r="Q113" s="448"/>
      <c r="R113" s="14"/>
      <c r="S113" s="122"/>
      <c r="T113" s="14"/>
      <c r="U113" s="14"/>
      <c r="V113" s="14"/>
      <c r="W113" s="475"/>
      <c r="X113" s="475"/>
      <c r="Y113" s="476"/>
      <c r="Z113" s="476"/>
      <c r="AA113" s="475"/>
      <c r="AB113" s="475"/>
      <c r="AC113" s="476"/>
      <c r="AD113" s="476"/>
      <c r="AE113" s="476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349"/>
      <c r="AR113" s="349"/>
      <c r="AS113" s="349"/>
      <c r="AT113" s="349"/>
      <c r="AU113" s="349"/>
      <c r="AV113" s="349"/>
      <c r="AW113" s="349"/>
      <c r="AX113" s="349"/>
      <c r="AY113" s="349"/>
      <c r="AZ113" s="349"/>
      <c r="BA113" s="349"/>
      <c r="BB113" s="349"/>
      <c r="BC113" s="349"/>
      <c r="BD113" s="349"/>
      <c r="BE113" s="349"/>
      <c r="BF113" s="349"/>
      <c r="BG113" s="349"/>
      <c r="BH113" s="349"/>
      <c r="BI113" s="349"/>
      <c r="BJ113" s="349"/>
      <c r="BK113" s="349"/>
      <c r="BL113" s="349"/>
      <c r="BM113" s="349"/>
      <c r="BN113" s="349"/>
      <c r="BO113" s="349"/>
      <c r="BP113" s="349"/>
      <c r="BQ113" s="349"/>
      <c r="BR113" s="349"/>
      <c r="BS113" s="349"/>
      <c r="BT113" s="349"/>
      <c r="BU113" s="349"/>
      <c r="BV113" s="349"/>
      <c r="BW113" s="349"/>
      <c r="BX113" s="349"/>
      <c r="BY113" s="349"/>
      <c r="BZ113" s="349"/>
      <c r="CA113" s="349"/>
      <c r="CB113" s="349"/>
      <c r="CC113" s="349"/>
      <c r="CD113" s="349"/>
    </row>
    <row r="114" spans="1:82" s="346" customFormat="1" ht="12.75">
      <c r="A114" s="346" t="s">
        <v>112</v>
      </c>
      <c r="C114" s="343">
        <v>0</v>
      </c>
      <c r="D114" s="350">
        <f>+D109*$C$103</f>
        <v>0</v>
      </c>
      <c r="E114" s="452">
        <f>+E109*$C$103</f>
        <v>0</v>
      </c>
      <c r="F114" s="350">
        <f>+F109*$C$103</f>
        <v>0</v>
      </c>
      <c r="G114" s="350">
        <f>+G109*$C$103</f>
        <v>0</v>
      </c>
      <c r="H114" s="454">
        <f>+H109*$C$103</f>
        <v>0</v>
      </c>
      <c r="I114" s="350"/>
      <c r="J114" s="350">
        <f>+J109*$C$114</f>
        <v>0</v>
      </c>
      <c r="K114" s="350">
        <f>+K109*$C$114</f>
        <v>0</v>
      </c>
      <c r="L114" s="350">
        <f>+L109*$C$114</f>
        <v>0</v>
      </c>
      <c r="M114" s="350">
        <f>+M109*$C$114</f>
        <v>0</v>
      </c>
      <c r="N114" s="350">
        <f>+N109*$C$114</f>
        <v>0</v>
      </c>
      <c r="O114" s="14"/>
      <c r="P114" s="14"/>
      <c r="Q114" s="14"/>
      <c r="R114" s="14"/>
      <c r="S114" s="122"/>
      <c r="T114" s="14"/>
      <c r="U114" s="14"/>
      <c r="V114" s="14"/>
      <c r="W114" s="475"/>
      <c r="X114" s="475"/>
      <c r="Y114" s="476"/>
      <c r="Z114" s="476"/>
      <c r="AA114" s="475"/>
      <c r="AB114" s="475"/>
      <c r="AC114" s="476"/>
      <c r="AD114" s="476"/>
      <c r="AE114" s="476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349"/>
      <c r="AR114" s="349"/>
      <c r="AS114" s="349"/>
      <c r="AT114" s="349"/>
      <c r="AU114" s="349"/>
      <c r="AV114" s="349"/>
      <c r="AW114" s="349"/>
      <c r="AX114" s="349"/>
      <c r="AY114" s="349"/>
      <c r="AZ114" s="349"/>
      <c r="BA114" s="349"/>
      <c r="BB114" s="349"/>
      <c r="BC114" s="349"/>
      <c r="BD114" s="349"/>
      <c r="BE114" s="349"/>
      <c r="BF114" s="349"/>
      <c r="BG114" s="349"/>
      <c r="BH114" s="349"/>
      <c r="BI114" s="349"/>
      <c r="BJ114" s="349"/>
      <c r="BK114" s="349"/>
      <c r="BL114" s="349"/>
      <c r="BM114" s="349"/>
      <c r="BN114" s="349"/>
      <c r="BO114" s="349"/>
      <c r="BP114" s="349"/>
      <c r="BQ114" s="349"/>
      <c r="BR114" s="349"/>
      <c r="BS114" s="349"/>
      <c r="BT114" s="349"/>
      <c r="BU114" s="349"/>
      <c r="BV114" s="349"/>
      <c r="BW114" s="349"/>
      <c r="BX114" s="349"/>
      <c r="BY114" s="349"/>
      <c r="BZ114" s="349"/>
      <c r="CA114" s="349"/>
      <c r="CB114" s="349"/>
      <c r="CC114" s="349"/>
      <c r="CD114" s="349"/>
    </row>
    <row r="115" spans="3:82" s="346" customFormat="1" ht="12.75">
      <c r="C115" s="347"/>
      <c r="D115" s="350"/>
      <c r="E115" s="452"/>
      <c r="F115" s="350"/>
      <c r="G115" s="350"/>
      <c r="H115" s="454"/>
      <c r="I115" s="350"/>
      <c r="J115" s="350"/>
      <c r="K115" s="452"/>
      <c r="L115" s="350"/>
      <c r="M115" s="350"/>
      <c r="N115" s="452"/>
      <c r="O115" s="14"/>
      <c r="P115" s="14"/>
      <c r="Q115" s="14"/>
      <c r="R115" s="14"/>
      <c r="S115" s="122"/>
      <c r="T115" s="14"/>
      <c r="U115" s="14"/>
      <c r="V115" s="14"/>
      <c r="W115" s="475"/>
      <c r="X115" s="475"/>
      <c r="Y115" s="476"/>
      <c r="Z115" s="476"/>
      <c r="AA115" s="475"/>
      <c r="AB115" s="475"/>
      <c r="AC115" s="476"/>
      <c r="AD115" s="476"/>
      <c r="AE115" s="476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349"/>
      <c r="AR115" s="349"/>
      <c r="AS115" s="349"/>
      <c r="AT115" s="349"/>
      <c r="AU115" s="349"/>
      <c r="AV115" s="349"/>
      <c r="AW115" s="349"/>
      <c r="AX115" s="349"/>
      <c r="AY115" s="349"/>
      <c r="AZ115" s="349"/>
      <c r="BA115" s="349"/>
      <c r="BB115" s="349"/>
      <c r="BC115" s="349"/>
      <c r="BD115" s="349"/>
      <c r="BE115" s="349"/>
      <c r="BF115" s="349"/>
      <c r="BG115" s="349"/>
      <c r="BH115" s="349"/>
      <c r="BI115" s="349"/>
      <c r="BJ115" s="349"/>
      <c r="BK115" s="349"/>
      <c r="BL115" s="349"/>
      <c r="BM115" s="349"/>
      <c r="BN115" s="349"/>
      <c r="BO115" s="349"/>
      <c r="BP115" s="349"/>
      <c r="BQ115" s="349"/>
      <c r="BR115" s="349"/>
      <c r="BS115" s="349"/>
      <c r="BT115" s="349"/>
      <c r="BU115" s="349"/>
      <c r="BV115" s="349"/>
      <c r="BW115" s="349"/>
      <c r="BX115" s="349"/>
      <c r="BY115" s="349"/>
      <c r="BZ115" s="349"/>
      <c r="CA115" s="349"/>
      <c r="CB115" s="349"/>
      <c r="CC115" s="349"/>
      <c r="CD115" s="349"/>
    </row>
    <row r="116" spans="1:31" ht="12.75">
      <c r="A116" s="346"/>
      <c r="B116" s="346"/>
      <c r="C116" s="347"/>
      <c r="D116" s="350">
        <f aca="true" t="shared" si="21" ref="D116:N116">SUM(D112:D115)</f>
        <v>0</v>
      </c>
      <c r="E116" s="452">
        <f t="shared" si="21"/>
        <v>0</v>
      </c>
      <c r="F116" s="350">
        <f t="shared" si="21"/>
        <v>0</v>
      </c>
      <c r="G116" s="350">
        <f t="shared" si="21"/>
        <v>0</v>
      </c>
      <c r="H116" s="454">
        <f t="shared" si="21"/>
        <v>0</v>
      </c>
      <c r="I116" s="350">
        <f t="shared" si="21"/>
        <v>0</v>
      </c>
      <c r="J116" s="350">
        <f t="shared" si="21"/>
        <v>8192601.838118021</v>
      </c>
      <c r="K116" s="452">
        <f t="shared" si="21"/>
        <v>1107.758297448166</v>
      </c>
      <c r="L116" s="350">
        <f t="shared" si="21"/>
        <v>0</v>
      </c>
      <c r="M116" s="350">
        <f t="shared" si="21"/>
        <v>12269334.964114832</v>
      </c>
      <c r="N116" s="452">
        <f t="shared" si="21"/>
        <v>1689.9296012759173</v>
      </c>
      <c r="O116" s="14"/>
      <c r="P116" s="14"/>
      <c r="Q116" s="14"/>
      <c r="R116" s="14"/>
      <c r="S116" s="122"/>
      <c r="T116" s="14"/>
      <c r="U116" s="14"/>
      <c r="V116" s="14"/>
      <c r="W116" s="475"/>
      <c r="X116" s="475"/>
      <c r="Y116" s="476"/>
      <c r="Z116" s="476"/>
      <c r="AA116" s="475"/>
      <c r="AB116" s="475"/>
      <c r="AC116" s="476"/>
      <c r="AD116" s="476"/>
      <c r="AE116" s="476"/>
    </row>
    <row r="117" spans="1:31" ht="12.75">
      <c r="A117" s="346"/>
      <c r="B117" s="346"/>
      <c r="C117" s="347"/>
      <c r="D117" s="346"/>
      <c r="E117" s="346"/>
      <c r="F117" s="346"/>
      <c r="G117" s="346"/>
      <c r="H117" s="348"/>
      <c r="I117" s="346"/>
      <c r="J117" s="346"/>
      <c r="K117" s="346"/>
      <c r="L117" s="346"/>
      <c r="M117" s="346"/>
      <c r="N117" s="346"/>
      <c r="O117" s="14"/>
      <c r="P117" s="14"/>
      <c r="Q117" s="14"/>
      <c r="R117" s="14"/>
      <c r="S117" s="122"/>
      <c r="T117" s="14"/>
      <c r="U117" s="14"/>
      <c r="V117" s="14"/>
      <c r="W117" s="475"/>
      <c r="X117" s="475"/>
      <c r="Y117" s="476"/>
      <c r="Z117" s="476"/>
      <c r="AA117" s="475"/>
      <c r="AB117" s="475"/>
      <c r="AC117" s="476"/>
      <c r="AD117" s="476"/>
      <c r="AE117" s="476"/>
    </row>
    <row r="119" spans="15:17" ht="12.75">
      <c r="O119" s="30"/>
      <c r="P119" s="30"/>
      <c r="Q119" s="30"/>
    </row>
    <row r="120" spans="15:31" ht="12.75">
      <c r="O120" s="126"/>
      <c r="P120" s="126"/>
      <c r="Q120" s="126"/>
      <c r="R120" s="30"/>
      <c r="T120" s="30"/>
      <c r="U120" s="30"/>
      <c r="V120" s="30"/>
      <c r="W120" s="17"/>
      <c r="X120" s="17"/>
      <c r="Y120" s="246"/>
      <c r="Z120" s="246"/>
      <c r="AA120" s="17"/>
      <c r="AB120" s="17"/>
      <c r="AC120" s="246"/>
      <c r="AD120" s="246"/>
      <c r="AE120" s="246"/>
    </row>
    <row r="121" spans="1:82" s="1" customFormat="1" ht="15">
      <c r="A121" s="8"/>
      <c r="B121" s="8"/>
      <c r="C121" s="9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126"/>
      <c r="P121" s="126"/>
      <c r="Q121" s="126"/>
      <c r="R121" s="126"/>
      <c r="S121" s="126"/>
      <c r="T121" s="126"/>
      <c r="U121" s="125"/>
      <c r="V121" s="126"/>
      <c r="W121" s="128"/>
      <c r="X121" s="128"/>
      <c r="Y121" s="247"/>
      <c r="Z121" s="247"/>
      <c r="AA121" s="128"/>
      <c r="AB121" s="128"/>
      <c r="AC121" s="247"/>
      <c r="AD121" s="247"/>
      <c r="AE121" s="247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</row>
    <row r="122" spans="1:82" s="1" customFormat="1" ht="15">
      <c r="A122" s="30"/>
      <c r="B122" s="30"/>
      <c r="C122" s="31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126"/>
      <c r="P122" s="126"/>
      <c r="Q122" s="126"/>
      <c r="R122" s="126"/>
      <c r="S122" s="126"/>
      <c r="T122" s="126"/>
      <c r="U122" s="125"/>
      <c r="V122" s="126"/>
      <c r="W122" s="128"/>
      <c r="X122" s="128"/>
      <c r="Y122" s="247"/>
      <c r="Z122" s="247"/>
      <c r="AA122" s="128"/>
      <c r="AB122" s="128"/>
      <c r="AC122" s="247"/>
      <c r="AD122" s="247"/>
      <c r="AE122" s="247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</row>
    <row r="123" spans="1:82" s="1" customFormat="1" ht="12.75">
      <c r="A123" s="144"/>
      <c r="B123" s="126"/>
      <c r="C123" s="127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8"/>
      <c r="X123" s="128"/>
      <c r="Y123" s="247"/>
      <c r="Z123" s="247"/>
      <c r="AA123" s="128"/>
      <c r="AB123" s="128"/>
      <c r="AC123" s="247"/>
      <c r="AD123" s="247"/>
      <c r="AE123" s="247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</row>
    <row r="124" spans="1:82" s="1" customFormat="1" ht="12.75" customHeight="1">
      <c r="A124" s="126"/>
      <c r="B124" s="126"/>
      <c r="C124" s="127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31"/>
      <c r="P124" s="131"/>
      <c r="Q124" s="131"/>
      <c r="R124" s="126"/>
      <c r="S124" s="126"/>
      <c r="T124" s="126"/>
      <c r="U124" s="129"/>
      <c r="V124" s="129"/>
      <c r="W124" s="130"/>
      <c r="X124" s="130"/>
      <c r="Y124" s="248"/>
      <c r="Z124" s="248"/>
      <c r="AA124" s="130"/>
      <c r="AB124" s="130"/>
      <c r="AC124" s="248"/>
      <c r="AD124" s="248"/>
      <c r="AE124" s="248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</row>
    <row r="125" spans="1:82" s="6" customFormat="1" ht="39" customHeight="1">
      <c r="A125" s="126"/>
      <c r="B125" s="126"/>
      <c r="C125" s="127"/>
      <c r="D125" s="460">
        <f>+D62+D37+D24</f>
        <v>11850999.60287081</v>
      </c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4"/>
      <c r="P125" s="124"/>
      <c r="Q125" s="124"/>
      <c r="R125" s="131"/>
      <c r="S125" s="131"/>
      <c r="T125" s="131"/>
      <c r="U125" s="131"/>
      <c r="V125" s="131"/>
      <c r="W125" s="128"/>
      <c r="X125" s="131"/>
      <c r="Y125" s="254"/>
      <c r="Z125" s="247"/>
      <c r="AA125" s="128"/>
      <c r="AB125" s="131"/>
      <c r="AC125" s="254"/>
      <c r="AD125" s="247"/>
      <c r="AE125" s="247"/>
      <c r="AF125" s="311"/>
      <c r="AG125" s="311"/>
      <c r="AH125" s="311"/>
      <c r="AI125" s="311"/>
      <c r="AJ125" s="311"/>
      <c r="AK125" s="311"/>
      <c r="AL125" s="311"/>
      <c r="AM125" s="311"/>
      <c r="AN125" s="311"/>
      <c r="AO125" s="311"/>
      <c r="AP125" s="311"/>
      <c r="AQ125" s="311"/>
      <c r="AR125" s="311"/>
      <c r="AS125" s="311"/>
      <c r="AT125" s="311"/>
      <c r="AU125" s="311"/>
      <c r="AV125" s="311"/>
      <c r="AW125" s="311"/>
      <c r="AX125" s="311"/>
      <c r="AY125" s="311"/>
      <c r="AZ125" s="311"/>
      <c r="BA125" s="311"/>
      <c r="BB125" s="311"/>
      <c r="BC125" s="311"/>
      <c r="BD125" s="311"/>
      <c r="BE125" s="311"/>
      <c r="BF125" s="311"/>
      <c r="BG125" s="311"/>
      <c r="BH125" s="311"/>
      <c r="BI125" s="311"/>
      <c r="BJ125" s="311"/>
      <c r="BK125" s="311"/>
      <c r="BL125" s="311"/>
      <c r="BM125" s="311"/>
      <c r="BN125" s="311"/>
      <c r="BO125" s="311"/>
      <c r="BP125" s="311"/>
      <c r="BQ125" s="311"/>
      <c r="BR125" s="311"/>
      <c r="BS125" s="311"/>
      <c r="BT125" s="311"/>
      <c r="BU125" s="311"/>
      <c r="BV125" s="311"/>
      <c r="BW125" s="311"/>
      <c r="BX125" s="311"/>
      <c r="BY125" s="311"/>
      <c r="BZ125" s="311"/>
      <c r="CA125" s="311"/>
      <c r="CB125" s="311"/>
      <c r="CC125" s="311"/>
      <c r="CD125" s="311"/>
    </row>
    <row r="126" spans="1:31" ht="14.25" customHeight="1">
      <c r="A126" s="144"/>
      <c r="B126" s="126"/>
      <c r="C126" s="127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4"/>
      <c r="P126" s="124"/>
      <c r="Q126" s="124"/>
      <c r="R126" s="124"/>
      <c r="S126" s="124"/>
      <c r="T126" s="124"/>
      <c r="U126" s="124"/>
      <c r="V126" s="10"/>
      <c r="W126" s="11"/>
      <c r="X126" s="11"/>
      <c r="Y126" s="246"/>
      <c r="Z126" s="246"/>
      <c r="AA126" s="11"/>
      <c r="AB126" s="11"/>
      <c r="AC126" s="246"/>
      <c r="AD126" s="246"/>
      <c r="AE126" s="246"/>
    </row>
    <row r="127" spans="1:31" ht="14.25" customHeight="1">
      <c r="A127" s="131"/>
      <c r="B127" s="131"/>
      <c r="C127" s="132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24"/>
      <c r="P127" s="124"/>
      <c r="Q127" s="124"/>
      <c r="R127" s="124"/>
      <c r="S127" s="124"/>
      <c r="T127" s="124"/>
      <c r="U127" s="124"/>
      <c r="V127" s="10"/>
      <c r="W127" s="11"/>
      <c r="X127" s="11"/>
      <c r="Y127" s="246"/>
      <c r="Z127" s="246"/>
      <c r="AA127" s="11"/>
      <c r="AB127" s="11"/>
      <c r="AC127" s="246"/>
      <c r="AD127" s="246"/>
      <c r="AE127" s="246"/>
    </row>
    <row r="128" spans="1:31" ht="12.75">
      <c r="A128" s="144"/>
      <c r="B128" s="30"/>
      <c r="C128" s="31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0"/>
      <c r="W128" s="11"/>
      <c r="X128" s="11"/>
      <c r="Y128" s="246"/>
      <c r="Z128" s="246"/>
      <c r="AA128" s="11"/>
      <c r="AB128" s="11"/>
      <c r="AC128" s="246"/>
      <c r="AD128" s="246"/>
      <c r="AE128" s="246"/>
    </row>
    <row r="129" spans="1:31" ht="12.75">
      <c r="A129" s="30"/>
      <c r="B129" s="122"/>
      <c r="C129" s="31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0"/>
      <c r="W129" s="11"/>
      <c r="X129" s="11"/>
      <c r="Y129" s="246"/>
      <c r="Z129" s="246"/>
      <c r="AA129" s="11"/>
      <c r="AB129" s="11"/>
      <c r="AC129" s="246"/>
      <c r="AD129" s="246"/>
      <c r="AE129" s="246"/>
    </row>
    <row r="130" spans="1:31" ht="12.75">
      <c r="A130" s="30"/>
      <c r="B130" s="30"/>
      <c r="C130" s="31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0"/>
      <c r="W130" s="11"/>
      <c r="X130" s="11"/>
      <c r="Y130" s="246"/>
      <c r="Z130" s="246"/>
      <c r="AA130" s="11"/>
      <c r="AB130" s="11"/>
      <c r="AC130" s="246"/>
      <c r="AD130" s="246"/>
      <c r="AE130" s="246"/>
    </row>
    <row r="131" spans="1:31" ht="12.75">
      <c r="A131" s="30"/>
      <c r="B131" s="122"/>
      <c r="C131" s="31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0"/>
      <c r="W131" s="11"/>
      <c r="X131" s="11"/>
      <c r="Y131" s="246"/>
      <c r="Z131" s="246"/>
      <c r="AA131" s="11"/>
      <c r="AB131" s="11"/>
      <c r="AC131" s="246"/>
      <c r="AD131" s="246"/>
      <c r="AE131" s="246"/>
    </row>
    <row r="132" spans="1:31" ht="12.75">
      <c r="A132" s="30"/>
      <c r="B132" s="122"/>
      <c r="C132" s="31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0"/>
      <c r="W132" s="11"/>
      <c r="X132" s="11"/>
      <c r="Y132" s="246"/>
      <c r="Z132" s="246"/>
      <c r="AA132" s="11"/>
      <c r="AB132" s="11"/>
      <c r="AC132" s="246"/>
      <c r="AD132" s="246"/>
      <c r="AE132" s="246"/>
    </row>
    <row r="133" spans="1:31" ht="12.75">
      <c r="A133" s="30"/>
      <c r="B133" s="122"/>
      <c r="C133" s="31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0"/>
      <c r="W133" s="11"/>
      <c r="X133" s="11"/>
      <c r="Y133" s="246"/>
      <c r="Z133" s="246"/>
      <c r="AA133" s="11"/>
      <c r="AB133" s="11"/>
      <c r="AC133" s="246"/>
      <c r="AD133" s="246"/>
      <c r="AE133" s="246"/>
    </row>
    <row r="134" spans="1:31" ht="12.75">
      <c r="A134" s="30"/>
      <c r="B134" s="122"/>
      <c r="C134" s="31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0"/>
      <c r="W134" s="16"/>
      <c r="X134" s="16"/>
      <c r="Y134" s="255"/>
      <c r="Z134" s="246"/>
      <c r="AA134" s="16"/>
      <c r="AB134" s="16"/>
      <c r="AC134" s="255"/>
      <c r="AD134" s="246"/>
      <c r="AE134" s="246"/>
    </row>
    <row r="135" spans="1:31" ht="12.75">
      <c r="A135" s="30"/>
      <c r="B135" s="122"/>
      <c r="C135" s="31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0"/>
      <c r="W135" s="17"/>
      <c r="X135" s="17"/>
      <c r="Y135" s="246"/>
      <c r="Z135" s="246"/>
      <c r="AA135" s="17"/>
      <c r="AB135" s="17"/>
      <c r="AC135" s="246"/>
      <c r="AD135" s="246"/>
      <c r="AE135" s="246"/>
    </row>
    <row r="136" spans="1:31" ht="12.75">
      <c r="A136" s="30"/>
      <c r="B136" s="30"/>
      <c r="C136" s="31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0"/>
      <c r="W136" s="11"/>
      <c r="X136" s="11"/>
      <c r="Y136" s="246"/>
      <c r="Z136" s="246"/>
      <c r="AA136" s="11"/>
      <c r="AB136" s="11"/>
      <c r="AC136" s="246"/>
      <c r="AD136" s="246"/>
      <c r="AE136" s="246"/>
    </row>
    <row r="137" spans="1:31" ht="12.75">
      <c r="A137" s="122"/>
      <c r="B137" s="122"/>
      <c r="C137" s="31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0"/>
      <c r="W137" s="11"/>
      <c r="X137" s="11"/>
      <c r="Y137" s="246"/>
      <c r="Z137" s="246"/>
      <c r="AA137" s="11"/>
      <c r="AB137" s="11"/>
      <c r="AC137" s="246"/>
      <c r="AD137" s="246"/>
      <c r="AE137" s="246"/>
    </row>
    <row r="138" spans="1:31" ht="12.75">
      <c r="A138" s="30"/>
      <c r="B138" s="30"/>
      <c r="C138" s="31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0"/>
      <c r="W138" s="11"/>
      <c r="X138" s="11"/>
      <c r="Y138" s="246"/>
      <c r="Z138" s="246"/>
      <c r="AA138" s="11"/>
      <c r="AB138" s="11"/>
      <c r="AC138" s="246"/>
      <c r="AD138" s="246"/>
      <c r="AE138" s="246"/>
    </row>
    <row r="139" spans="1:31" ht="12.75">
      <c r="A139" s="30"/>
      <c r="B139" s="30"/>
      <c r="C139" s="31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0"/>
      <c r="W139" s="16"/>
      <c r="X139" s="16"/>
      <c r="Y139" s="255"/>
      <c r="Z139" s="246"/>
      <c r="AA139" s="16"/>
      <c r="AB139" s="16"/>
      <c r="AC139" s="255"/>
      <c r="AD139" s="246"/>
      <c r="AE139" s="246"/>
    </row>
    <row r="140" spans="1:31" ht="12.75">
      <c r="A140" s="30"/>
      <c r="B140" s="30"/>
      <c r="C140" s="31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0"/>
      <c r="W140" s="17"/>
      <c r="X140" s="17"/>
      <c r="Y140" s="246"/>
      <c r="Z140" s="246"/>
      <c r="AA140" s="17"/>
      <c r="AB140" s="17"/>
      <c r="AC140" s="246"/>
      <c r="AD140" s="246"/>
      <c r="AE140" s="246"/>
    </row>
    <row r="141" spans="1:31" ht="12.75">
      <c r="A141" s="30"/>
      <c r="B141" s="30"/>
      <c r="C141" s="31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0"/>
      <c r="W141" s="17"/>
      <c r="X141" s="17"/>
      <c r="Y141" s="246"/>
      <c r="Z141" s="246"/>
      <c r="AA141" s="17"/>
      <c r="AB141" s="17"/>
      <c r="AC141" s="246"/>
      <c r="AD141" s="246"/>
      <c r="AE141" s="246"/>
    </row>
    <row r="142" spans="1:31" ht="12.75">
      <c r="A142" s="122"/>
      <c r="B142" s="122"/>
      <c r="C142" s="31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33"/>
      <c r="P142" s="133"/>
      <c r="Q142" s="133"/>
      <c r="R142" s="124"/>
      <c r="S142" s="124"/>
      <c r="T142" s="124"/>
      <c r="U142" s="124"/>
      <c r="V142" s="10"/>
      <c r="W142" s="17"/>
      <c r="X142" s="17"/>
      <c r="Y142" s="246"/>
      <c r="Z142" s="246"/>
      <c r="AA142" s="17"/>
      <c r="AB142" s="17"/>
      <c r="AC142" s="246"/>
      <c r="AD142" s="246"/>
      <c r="AE142" s="246"/>
    </row>
    <row r="143" spans="1:82" s="14" customFormat="1" ht="12.75">
      <c r="A143" s="122"/>
      <c r="B143" s="122"/>
      <c r="C143" s="31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33"/>
      <c r="S143" s="133"/>
      <c r="T143" s="133"/>
      <c r="U143" s="133"/>
      <c r="V143" s="19"/>
      <c r="W143" s="21"/>
      <c r="X143" s="21"/>
      <c r="Y143" s="256"/>
      <c r="Z143" s="246"/>
      <c r="AA143" s="21"/>
      <c r="AB143" s="21"/>
      <c r="AC143" s="256"/>
      <c r="AD143" s="246"/>
      <c r="AE143" s="246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</row>
    <row r="144" spans="1:31" ht="12.75" hidden="1">
      <c r="A144" s="122"/>
      <c r="B144" s="122"/>
      <c r="C144" s="31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0"/>
      <c r="W144" s="17"/>
      <c r="X144" s="17"/>
      <c r="Y144" s="246"/>
      <c r="Z144" s="246"/>
      <c r="AA144" s="17"/>
      <c r="AB144" s="17"/>
      <c r="AC144" s="246"/>
      <c r="AD144" s="246"/>
      <c r="AE144" s="246"/>
    </row>
    <row r="145" spans="1:31" ht="12.75" hidden="1">
      <c r="A145" s="122"/>
      <c r="B145" s="122"/>
      <c r="C145" s="145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24"/>
      <c r="P145" s="124"/>
      <c r="Q145" s="124"/>
      <c r="R145" s="124"/>
      <c r="S145" s="124"/>
      <c r="T145" s="124"/>
      <c r="U145" s="124"/>
      <c r="V145" s="10"/>
      <c r="W145" s="17"/>
      <c r="X145" s="17"/>
      <c r="Y145" s="246"/>
      <c r="Z145" s="246"/>
      <c r="AA145" s="17"/>
      <c r="AB145" s="17"/>
      <c r="AC145" s="246"/>
      <c r="AD145" s="246"/>
      <c r="AE145" s="246"/>
    </row>
    <row r="146" spans="1:31" ht="12.75" hidden="1">
      <c r="A146" s="122"/>
      <c r="B146" s="122"/>
      <c r="C146" s="31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0"/>
      <c r="W146" s="17"/>
      <c r="X146" s="17"/>
      <c r="Y146" s="246"/>
      <c r="Z146" s="246"/>
      <c r="AA146" s="17"/>
      <c r="AB146" s="17"/>
      <c r="AC146" s="246"/>
      <c r="AD146" s="246"/>
      <c r="AE146" s="246"/>
    </row>
    <row r="147" spans="1:31" ht="12.75" hidden="1">
      <c r="A147" s="122"/>
      <c r="B147" s="122"/>
      <c r="C147" s="31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34"/>
      <c r="P147" s="134"/>
      <c r="Q147" s="134"/>
      <c r="R147" s="124"/>
      <c r="S147" s="124"/>
      <c r="T147" s="124"/>
      <c r="U147" s="124"/>
      <c r="V147" s="10"/>
      <c r="W147" s="17"/>
      <c r="X147" s="17"/>
      <c r="Y147" s="246"/>
      <c r="Z147" s="246"/>
      <c r="AA147" s="17"/>
      <c r="AB147" s="17"/>
      <c r="AC147" s="246"/>
      <c r="AD147" s="246"/>
      <c r="AE147" s="246"/>
    </row>
    <row r="148" spans="1:82" s="18" customFormat="1" ht="12.75">
      <c r="A148" s="122"/>
      <c r="B148" s="122"/>
      <c r="C148" s="31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34"/>
      <c r="S148" s="134"/>
      <c r="T148" s="134"/>
      <c r="U148" s="134"/>
      <c r="V148" s="135"/>
      <c r="W148" s="128"/>
      <c r="X148" s="128"/>
      <c r="Y148" s="247"/>
      <c r="Z148" s="247"/>
      <c r="AA148" s="128"/>
      <c r="AB148" s="128"/>
      <c r="AC148" s="247"/>
      <c r="AD148" s="247"/>
      <c r="AE148" s="247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</row>
    <row r="149" spans="1:31" ht="12.75">
      <c r="A149" s="122"/>
      <c r="B149" s="122"/>
      <c r="C149" s="31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0"/>
      <c r="W149" s="17"/>
      <c r="X149" s="17"/>
      <c r="Y149" s="246"/>
      <c r="Z149" s="246"/>
      <c r="AA149" s="17"/>
      <c r="AB149" s="17"/>
      <c r="AC149" s="246"/>
      <c r="AD149" s="246"/>
      <c r="AE149" s="246"/>
    </row>
    <row r="150" spans="1:31" ht="12.75">
      <c r="A150" s="146"/>
      <c r="B150" s="29"/>
      <c r="C150" s="127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24"/>
      <c r="P150" s="124"/>
      <c r="Q150" s="124"/>
      <c r="R150" s="124"/>
      <c r="S150" s="124"/>
      <c r="T150" s="124"/>
      <c r="U150" s="124"/>
      <c r="V150" s="19"/>
      <c r="W150" s="20"/>
      <c r="X150" s="20"/>
      <c r="Y150" s="255"/>
      <c r="Z150" s="246"/>
      <c r="AA150" s="20"/>
      <c r="AB150" s="20"/>
      <c r="AC150" s="255"/>
      <c r="AD150" s="246"/>
      <c r="AE150" s="246"/>
    </row>
    <row r="151" spans="1:82" s="14" customFormat="1" ht="12.75">
      <c r="A151" s="122"/>
      <c r="B151" s="122"/>
      <c r="C151" s="31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9"/>
      <c r="W151" s="20"/>
      <c r="X151" s="20"/>
      <c r="Y151" s="255"/>
      <c r="Z151" s="246"/>
      <c r="AA151" s="20"/>
      <c r="AB151" s="20"/>
      <c r="AC151" s="255"/>
      <c r="AD151" s="246"/>
      <c r="AE151" s="246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22"/>
      <c r="BG151" s="122"/>
      <c r="BH151" s="122"/>
      <c r="BI151" s="122"/>
      <c r="BJ151" s="122"/>
      <c r="BK151" s="122"/>
      <c r="BL151" s="122"/>
      <c r="BM151" s="122"/>
      <c r="BN151" s="122"/>
      <c r="BO151" s="122"/>
      <c r="BP151" s="122"/>
      <c r="BQ151" s="122"/>
      <c r="BR151" s="122"/>
      <c r="BS151" s="122"/>
      <c r="BT151" s="122"/>
      <c r="BU151" s="122"/>
      <c r="BV151" s="122"/>
      <c r="BW151" s="122"/>
      <c r="BX151" s="122"/>
      <c r="BY151" s="122"/>
      <c r="BZ151" s="122"/>
      <c r="CA151" s="122"/>
      <c r="CB151" s="122"/>
      <c r="CC151" s="122"/>
      <c r="CD151" s="122"/>
    </row>
    <row r="152" spans="1:82" s="14" customFormat="1" ht="12.75">
      <c r="A152" s="122"/>
      <c r="B152" s="30"/>
      <c r="C152" s="31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9"/>
      <c r="W152" s="20"/>
      <c r="X152" s="21"/>
      <c r="Y152" s="256"/>
      <c r="Z152" s="246"/>
      <c r="AA152" s="20"/>
      <c r="AB152" s="21"/>
      <c r="AC152" s="256"/>
      <c r="AD152" s="246"/>
      <c r="AE152" s="246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2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2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2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</row>
    <row r="153" spans="1:82" s="14" customFormat="1" ht="12.75">
      <c r="A153" s="122"/>
      <c r="B153" s="30"/>
      <c r="C153" s="31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9"/>
      <c r="W153" s="20"/>
      <c r="X153" s="21"/>
      <c r="Y153" s="256"/>
      <c r="Z153" s="246"/>
      <c r="AA153" s="20"/>
      <c r="AB153" s="21"/>
      <c r="AC153" s="256"/>
      <c r="AD153" s="246"/>
      <c r="AE153" s="246"/>
      <c r="AF153" s="122"/>
      <c r="AG153" s="122"/>
      <c r="AH153" s="122"/>
      <c r="AI153" s="122"/>
      <c r="AJ153" s="122"/>
      <c r="AK153" s="122"/>
      <c r="AL153" s="122"/>
      <c r="AM153" s="122"/>
      <c r="AN153" s="122"/>
      <c r="AO153" s="122"/>
      <c r="AP153" s="122"/>
      <c r="AQ153" s="122"/>
      <c r="AR153" s="122"/>
      <c r="AS153" s="122"/>
      <c r="AT153" s="122"/>
      <c r="AU153" s="122"/>
      <c r="AV153" s="122"/>
      <c r="AW153" s="122"/>
      <c r="AX153" s="122"/>
      <c r="AY153" s="122"/>
      <c r="AZ153" s="122"/>
      <c r="BA153" s="122"/>
      <c r="BB153" s="122"/>
      <c r="BC153" s="122"/>
      <c r="BD153" s="122"/>
      <c r="BE153" s="122"/>
      <c r="BF153" s="122"/>
      <c r="BG153" s="122"/>
      <c r="BH153" s="122"/>
      <c r="BI153" s="122"/>
      <c r="BJ153" s="122"/>
      <c r="BK153" s="122"/>
      <c r="BL153" s="122"/>
      <c r="BM153" s="122"/>
      <c r="BN153" s="122"/>
      <c r="BO153" s="122"/>
      <c r="BP153" s="122"/>
      <c r="BQ153" s="122"/>
      <c r="BR153" s="122"/>
      <c r="BS153" s="122"/>
      <c r="BT153" s="122"/>
      <c r="BU153" s="122"/>
      <c r="BV153" s="122"/>
      <c r="BW153" s="122"/>
      <c r="BX153" s="122"/>
      <c r="BY153" s="122"/>
      <c r="BZ153" s="122"/>
      <c r="CA153" s="122"/>
      <c r="CB153" s="122"/>
      <c r="CC153" s="122"/>
      <c r="CD153" s="122"/>
    </row>
    <row r="154" spans="1:31" ht="12.75">
      <c r="A154" s="122"/>
      <c r="B154" s="30"/>
      <c r="C154" s="31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9"/>
      <c r="W154" s="20"/>
      <c r="X154" s="20"/>
      <c r="Y154" s="255"/>
      <c r="Z154" s="246"/>
      <c r="AA154" s="20"/>
      <c r="AB154" s="20"/>
      <c r="AC154" s="255"/>
      <c r="AD154" s="246"/>
      <c r="AE154" s="246"/>
    </row>
    <row r="155" spans="1:31" ht="12.75">
      <c r="A155" s="122"/>
      <c r="B155" s="122"/>
      <c r="C155" s="31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9"/>
      <c r="W155" s="20"/>
      <c r="X155" s="17"/>
      <c r="Y155" s="246"/>
      <c r="Z155" s="246"/>
      <c r="AA155" s="20"/>
      <c r="AB155" s="17"/>
      <c r="AC155" s="246"/>
      <c r="AD155" s="246"/>
      <c r="AE155" s="246"/>
    </row>
    <row r="156" spans="1:31" ht="12.75" hidden="1">
      <c r="A156" s="122"/>
      <c r="B156" s="30"/>
      <c r="C156" s="31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9"/>
      <c r="W156" s="20"/>
      <c r="X156" s="17"/>
      <c r="Y156" s="246"/>
      <c r="Z156" s="246"/>
      <c r="AA156" s="20"/>
      <c r="AB156" s="17"/>
      <c r="AC156" s="246"/>
      <c r="AD156" s="246"/>
      <c r="AE156" s="246"/>
    </row>
    <row r="157" spans="1:31" ht="12.75" hidden="1">
      <c r="A157" s="122"/>
      <c r="B157" s="30"/>
      <c r="C157" s="31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9"/>
      <c r="W157" s="20"/>
      <c r="X157" s="17"/>
      <c r="Y157" s="246"/>
      <c r="Z157" s="246"/>
      <c r="AA157" s="20"/>
      <c r="AB157" s="17"/>
      <c r="AC157" s="246"/>
      <c r="AD157" s="246"/>
      <c r="AE157" s="246"/>
    </row>
    <row r="158" spans="1:31" ht="12.75" hidden="1">
      <c r="A158" s="122"/>
      <c r="B158" s="30"/>
      <c r="C158" s="31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33"/>
      <c r="P158" s="133"/>
      <c r="Q158" s="133"/>
      <c r="R158" s="124"/>
      <c r="S158" s="124"/>
      <c r="T158" s="124"/>
      <c r="U158" s="124"/>
      <c r="V158" s="19"/>
      <c r="W158" s="20"/>
      <c r="X158" s="17"/>
      <c r="Y158" s="246"/>
      <c r="Z158" s="246"/>
      <c r="AA158" s="20"/>
      <c r="AB158" s="17"/>
      <c r="AC158" s="246"/>
      <c r="AD158" s="246"/>
      <c r="AE158" s="246"/>
    </row>
    <row r="159" spans="1:82" s="14" customFormat="1" ht="12.75" hidden="1">
      <c r="A159" s="122"/>
      <c r="B159" s="30"/>
      <c r="C159" s="31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33"/>
      <c r="S159" s="133"/>
      <c r="T159" s="133"/>
      <c r="U159" s="133"/>
      <c r="V159" s="19"/>
      <c r="W159" s="21"/>
      <c r="X159" s="21"/>
      <c r="Y159" s="256"/>
      <c r="Z159" s="246"/>
      <c r="AA159" s="21"/>
      <c r="AB159" s="21"/>
      <c r="AC159" s="256"/>
      <c r="AD159" s="246"/>
      <c r="AE159" s="246"/>
      <c r="AF159" s="122"/>
      <c r="AG159" s="122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122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  <c r="BG159" s="122"/>
      <c r="BH159" s="122"/>
      <c r="BI159" s="122"/>
      <c r="BJ159" s="122"/>
      <c r="BK159" s="122"/>
      <c r="BL159" s="122"/>
      <c r="BM159" s="122"/>
      <c r="BN159" s="122"/>
      <c r="BO159" s="122"/>
      <c r="BP159" s="122"/>
      <c r="BQ159" s="122"/>
      <c r="BR159" s="122"/>
      <c r="BS159" s="122"/>
      <c r="BT159" s="122"/>
      <c r="BU159" s="122"/>
      <c r="BV159" s="122"/>
      <c r="BW159" s="122"/>
      <c r="BX159" s="122"/>
      <c r="BY159" s="122"/>
      <c r="BZ159" s="122"/>
      <c r="CA159" s="122"/>
      <c r="CB159" s="122"/>
      <c r="CC159" s="122"/>
      <c r="CD159" s="122"/>
    </row>
    <row r="160" spans="1:31" ht="12.75" hidden="1">
      <c r="A160" s="122"/>
      <c r="B160" s="30"/>
      <c r="C160" s="31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0"/>
      <c r="W160" s="17"/>
      <c r="X160" s="17"/>
      <c r="Y160" s="246"/>
      <c r="Z160" s="246"/>
      <c r="AA160" s="17"/>
      <c r="AB160" s="17"/>
      <c r="AC160" s="246"/>
      <c r="AD160" s="246"/>
      <c r="AE160" s="246"/>
    </row>
    <row r="161" spans="1:31" ht="12.75" hidden="1">
      <c r="A161" s="122"/>
      <c r="B161" s="122"/>
      <c r="C161" s="145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24"/>
      <c r="P161" s="124"/>
      <c r="Q161" s="124"/>
      <c r="R161" s="124"/>
      <c r="S161" s="124"/>
      <c r="T161" s="124"/>
      <c r="U161" s="124"/>
      <c r="V161" s="10"/>
      <c r="W161" s="17"/>
      <c r="X161" s="17"/>
      <c r="Y161" s="246"/>
      <c r="Z161" s="246"/>
      <c r="AA161" s="17"/>
      <c r="AB161" s="17"/>
      <c r="AC161" s="246"/>
      <c r="AD161" s="246"/>
      <c r="AE161" s="246"/>
    </row>
    <row r="162" spans="1:31" ht="12.75" hidden="1">
      <c r="A162" s="122"/>
      <c r="B162" s="122"/>
      <c r="C162" s="31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0"/>
      <c r="W162" s="17"/>
      <c r="X162" s="17"/>
      <c r="Y162" s="246"/>
      <c r="Z162" s="246"/>
      <c r="AA162" s="17"/>
      <c r="AB162" s="17"/>
      <c r="AC162" s="246"/>
      <c r="AD162" s="246"/>
      <c r="AE162" s="246"/>
    </row>
    <row r="163" spans="1:31" ht="12.75" hidden="1">
      <c r="A163" s="122"/>
      <c r="B163" s="122"/>
      <c r="C163" s="31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34"/>
      <c r="P163" s="134"/>
      <c r="Q163" s="134"/>
      <c r="R163" s="124"/>
      <c r="S163" s="124"/>
      <c r="T163" s="124"/>
      <c r="U163" s="124"/>
      <c r="V163" s="10"/>
      <c r="W163" s="17"/>
      <c r="X163" s="17"/>
      <c r="Y163" s="246"/>
      <c r="Z163" s="246"/>
      <c r="AA163" s="17"/>
      <c r="AB163" s="17"/>
      <c r="AC163" s="246"/>
      <c r="AD163" s="246"/>
      <c r="AE163" s="246"/>
    </row>
    <row r="164" spans="1:82" s="18" customFormat="1" ht="12.75">
      <c r="A164" s="122"/>
      <c r="B164" s="122"/>
      <c r="C164" s="31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3"/>
      <c r="P164" s="123"/>
      <c r="Q164" s="123"/>
      <c r="R164" s="134"/>
      <c r="S164" s="134"/>
      <c r="T164" s="134"/>
      <c r="U164" s="134"/>
      <c r="V164" s="137"/>
      <c r="W164" s="128"/>
      <c r="X164" s="128"/>
      <c r="Y164" s="247"/>
      <c r="Z164" s="247"/>
      <c r="AA164" s="128"/>
      <c r="AB164" s="128"/>
      <c r="AC164" s="247"/>
      <c r="AD164" s="247"/>
      <c r="AE164" s="247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</row>
    <row r="165" spans="1:31" ht="12.75">
      <c r="A165" s="122"/>
      <c r="B165" s="122"/>
      <c r="C165" s="31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3"/>
      <c r="P165" s="123"/>
      <c r="Q165" s="123"/>
      <c r="R165" s="123"/>
      <c r="S165" s="123"/>
      <c r="T165" s="123"/>
      <c r="U165" s="124"/>
      <c r="V165" s="19"/>
      <c r="W165" s="20"/>
      <c r="X165" s="22"/>
      <c r="Y165" s="255"/>
      <c r="Z165" s="249"/>
      <c r="AA165" s="20"/>
      <c r="AB165" s="22"/>
      <c r="AC165" s="255"/>
      <c r="AD165" s="249"/>
      <c r="AE165" s="249"/>
    </row>
    <row r="166" spans="1:31" ht="12.75">
      <c r="A166" s="29"/>
      <c r="B166" s="126"/>
      <c r="C166" s="136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23"/>
      <c r="P166" s="123"/>
      <c r="Q166" s="123"/>
      <c r="R166" s="123"/>
      <c r="S166" s="123"/>
      <c r="T166" s="123"/>
      <c r="U166" s="124"/>
      <c r="V166" s="19"/>
      <c r="W166" s="20"/>
      <c r="X166" s="22"/>
      <c r="Y166" s="255"/>
      <c r="Z166" s="249"/>
      <c r="AA166" s="20"/>
      <c r="AB166" s="22"/>
      <c r="AC166" s="255"/>
      <c r="AD166" s="249"/>
      <c r="AE166" s="249"/>
    </row>
    <row r="167" spans="1:31" ht="12.75">
      <c r="A167" s="122"/>
      <c r="B167" s="30"/>
      <c r="C167" s="31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4"/>
      <c r="V167" s="19"/>
      <c r="W167" s="20"/>
      <c r="X167" s="22"/>
      <c r="Y167" s="255"/>
      <c r="Z167" s="249"/>
      <c r="AA167" s="20"/>
      <c r="AB167" s="22"/>
      <c r="AC167" s="255"/>
      <c r="AD167" s="249"/>
      <c r="AE167" s="249"/>
    </row>
    <row r="168" spans="1:31" ht="12.75">
      <c r="A168" s="122"/>
      <c r="B168" s="30"/>
      <c r="C168" s="31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4"/>
      <c r="V168" s="19"/>
      <c r="W168" s="20"/>
      <c r="X168" s="22"/>
      <c r="Y168" s="255"/>
      <c r="Z168" s="249"/>
      <c r="AA168" s="20"/>
      <c r="AB168" s="22"/>
      <c r="AC168" s="255"/>
      <c r="AD168" s="249"/>
      <c r="AE168" s="249"/>
    </row>
    <row r="169" spans="1:31" ht="12.75">
      <c r="A169" s="122"/>
      <c r="B169" s="30"/>
      <c r="C169" s="31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4"/>
      <c r="V169" s="19"/>
      <c r="W169" s="20"/>
      <c r="X169" s="22"/>
      <c r="Y169" s="255"/>
      <c r="Z169" s="249"/>
      <c r="AA169" s="20"/>
      <c r="AB169" s="22"/>
      <c r="AC169" s="255"/>
      <c r="AD169" s="249"/>
      <c r="AE169" s="249"/>
    </row>
    <row r="170" spans="1:31" ht="12.75" hidden="1" outlineLevel="1">
      <c r="A170" s="122"/>
      <c r="B170" s="30"/>
      <c r="C170" s="31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4"/>
      <c r="V170" s="19"/>
      <c r="W170" s="20"/>
      <c r="X170" s="22"/>
      <c r="Y170" s="255"/>
      <c r="Z170" s="249"/>
      <c r="AA170" s="20"/>
      <c r="AB170" s="22"/>
      <c r="AC170" s="255"/>
      <c r="AD170" s="249"/>
      <c r="AE170" s="249"/>
    </row>
    <row r="171" spans="1:31" ht="12.75" hidden="1" outlineLevel="1">
      <c r="A171" s="122"/>
      <c r="B171" s="30"/>
      <c r="C171" s="31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4"/>
      <c r="V171" s="19"/>
      <c r="W171" s="20"/>
      <c r="X171" s="22"/>
      <c r="Y171" s="255"/>
      <c r="Z171" s="249"/>
      <c r="AA171" s="20"/>
      <c r="AB171" s="22"/>
      <c r="AC171" s="255"/>
      <c r="AD171" s="249"/>
      <c r="AE171" s="249"/>
    </row>
    <row r="172" spans="1:31" ht="12.75" hidden="1" outlineLevel="1">
      <c r="A172" s="122"/>
      <c r="B172" s="30"/>
      <c r="C172" s="31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4"/>
      <c r="V172" s="19"/>
      <c r="W172" s="20"/>
      <c r="X172" s="22"/>
      <c r="Y172" s="255"/>
      <c r="Z172" s="249"/>
      <c r="AA172" s="20"/>
      <c r="AB172" s="22"/>
      <c r="AC172" s="255"/>
      <c r="AD172" s="249"/>
      <c r="AE172" s="249"/>
    </row>
    <row r="173" spans="1:31" ht="12.75" hidden="1" outlineLevel="1">
      <c r="A173" s="122"/>
      <c r="B173" s="30"/>
      <c r="C173" s="31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33"/>
      <c r="V173" s="19"/>
      <c r="W173" s="20"/>
      <c r="X173" s="22"/>
      <c r="Y173" s="255"/>
      <c r="Z173" s="249"/>
      <c r="AA173" s="20"/>
      <c r="AB173" s="22"/>
      <c r="AC173" s="255"/>
      <c r="AD173" s="249"/>
      <c r="AE173" s="249"/>
    </row>
    <row r="174" spans="1:31" ht="12.75" hidden="1" outlineLevel="1">
      <c r="A174" s="122"/>
      <c r="B174" s="30"/>
      <c r="C174" s="31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4"/>
      <c r="V174" s="19"/>
      <c r="W174" s="20"/>
      <c r="X174" s="22"/>
      <c r="Y174" s="255"/>
      <c r="Z174" s="249"/>
      <c r="AA174" s="20"/>
      <c r="AB174" s="22"/>
      <c r="AC174" s="255"/>
      <c r="AD174" s="249"/>
      <c r="AE174" s="249"/>
    </row>
    <row r="175" spans="1:31" ht="12.75" hidden="1" outlineLevel="1">
      <c r="A175" s="122"/>
      <c r="B175" s="122"/>
      <c r="C175" s="145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4"/>
      <c r="V175" s="19"/>
      <c r="W175" s="20"/>
      <c r="X175" s="22"/>
      <c r="Y175" s="255"/>
      <c r="Z175" s="249"/>
      <c r="AA175" s="20"/>
      <c r="AB175" s="22"/>
      <c r="AC175" s="255"/>
      <c r="AD175" s="249"/>
      <c r="AE175" s="249"/>
    </row>
    <row r="176" spans="1:31" ht="12.75" hidden="1" outlineLevel="1">
      <c r="A176" s="122"/>
      <c r="B176" s="30"/>
      <c r="C176" s="31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38"/>
      <c r="P176" s="138"/>
      <c r="Q176" s="138"/>
      <c r="R176" s="123"/>
      <c r="S176" s="123"/>
      <c r="T176" s="123"/>
      <c r="U176" s="124"/>
      <c r="V176" s="19"/>
      <c r="W176" s="20"/>
      <c r="X176" s="22"/>
      <c r="Y176" s="255"/>
      <c r="Z176" s="249"/>
      <c r="AA176" s="20"/>
      <c r="AB176" s="22"/>
      <c r="AC176" s="255"/>
      <c r="AD176" s="249"/>
      <c r="AE176" s="249"/>
    </row>
    <row r="177" spans="1:82" s="18" customFormat="1" ht="12.75" collapsed="1">
      <c r="A177" s="122"/>
      <c r="B177" s="30"/>
      <c r="C177" s="31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38"/>
      <c r="S177" s="138"/>
      <c r="T177" s="138"/>
      <c r="U177" s="138"/>
      <c r="V177" s="135"/>
      <c r="W177" s="128"/>
      <c r="X177" s="128"/>
      <c r="Y177" s="143"/>
      <c r="Z177" s="143"/>
      <c r="AA177" s="128"/>
      <c r="AB177" s="128"/>
      <c r="AC177" s="143"/>
      <c r="AD177" s="143"/>
      <c r="AE177" s="143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</row>
    <row r="178" spans="1:31" ht="4.5" customHeight="1">
      <c r="A178" s="122"/>
      <c r="B178" s="30"/>
      <c r="C178" s="31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6"/>
      <c r="P178" s="126"/>
      <c r="Q178" s="126"/>
      <c r="R178" s="123"/>
      <c r="S178" s="123"/>
      <c r="T178" s="123"/>
      <c r="U178" s="124"/>
      <c r="V178" s="19"/>
      <c r="W178" s="20"/>
      <c r="X178" s="22"/>
      <c r="Y178" s="255"/>
      <c r="Z178" s="249"/>
      <c r="AA178" s="20"/>
      <c r="AB178" s="22"/>
      <c r="AC178" s="255"/>
      <c r="AD178" s="249"/>
      <c r="AE178" s="249"/>
    </row>
    <row r="179" spans="1:82" s="1" customFormat="1" ht="15">
      <c r="A179" s="29"/>
      <c r="B179" s="126"/>
      <c r="C179" s="136"/>
      <c r="D179" s="138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26"/>
      <c r="P179" s="126"/>
      <c r="Q179" s="126"/>
      <c r="R179" s="126"/>
      <c r="S179" s="126"/>
      <c r="T179" s="126"/>
      <c r="U179" s="125"/>
      <c r="V179" s="126"/>
      <c r="W179" s="128"/>
      <c r="X179" s="128"/>
      <c r="Y179" s="247"/>
      <c r="Z179" s="247"/>
      <c r="AA179" s="128"/>
      <c r="AB179" s="128"/>
      <c r="AC179" s="247"/>
      <c r="AD179" s="247"/>
      <c r="AE179" s="247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</row>
    <row r="180" spans="1:82" s="1" customFormat="1" ht="15">
      <c r="A180" s="122"/>
      <c r="B180" s="30"/>
      <c r="C180" s="31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6"/>
      <c r="P180" s="126"/>
      <c r="Q180" s="126"/>
      <c r="R180" s="126"/>
      <c r="S180" s="126"/>
      <c r="T180" s="126"/>
      <c r="U180" s="125"/>
      <c r="V180" s="126"/>
      <c r="W180" s="128"/>
      <c r="X180" s="128"/>
      <c r="Y180" s="247"/>
      <c r="Z180" s="247"/>
      <c r="AA180" s="128"/>
      <c r="AB180" s="128"/>
      <c r="AC180" s="247"/>
      <c r="AD180" s="247"/>
      <c r="AE180" s="247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</row>
    <row r="181" spans="1:82" s="1" customFormat="1" ht="12.75">
      <c r="A181" s="144"/>
      <c r="B181" s="126"/>
      <c r="C181" s="127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8"/>
      <c r="X181" s="128"/>
      <c r="Y181" s="247"/>
      <c r="Z181" s="247"/>
      <c r="AA181" s="128"/>
      <c r="AB181" s="128"/>
      <c r="AC181" s="247"/>
      <c r="AD181" s="247"/>
      <c r="AE181" s="247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</row>
    <row r="182" spans="1:82" s="1" customFormat="1" ht="12.75" customHeight="1">
      <c r="A182" s="126"/>
      <c r="B182" s="126"/>
      <c r="C182" s="127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31"/>
      <c r="P182" s="131"/>
      <c r="Q182" s="131"/>
      <c r="R182" s="126"/>
      <c r="S182" s="126"/>
      <c r="T182" s="126"/>
      <c r="U182" s="129"/>
      <c r="V182" s="129"/>
      <c r="W182" s="130"/>
      <c r="X182" s="130"/>
      <c r="Y182" s="248"/>
      <c r="Z182" s="248"/>
      <c r="AA182" s="130"/>
      <c r="AB182" s="130"/>
      <c r="AC182" s="248"/>
      <c r="AD182" s="248"/>
      <c r="AE182" s="248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</row>
    <row r="183" spans="1:82" s="6" customFormat="1" ht="39" customHeight="1">
      <c r="A183" s="126"/>
      <c r="B183" s="126"/>
      <c r="C183" s="127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3"/>
      <c r="P183" s="123"/>
      <c r="Q183" s="123"/>
      <c r="R183" s="131"/>
      <c r="S183" s="131"/>
      <c r="T183" s="131"/>
      <c r="U183" s="131"/>
      <c r="V183" s="131"/>
      <c r="W183" s="128"/>
      <c r="X183" s="131"/>
      <c r="Y183" s="254"/>
      <c r="Z183" s="247"/>
      <c r="AA183" s="128"/>
      <c r="AB183" s="131"/>
      <c r="AC183" s="254"/>
      <c r="AD183" s="247"/>
      <c r="AE183" s="247"/>
      <c r="AF183" s="311"/>
      <c r="AG183" s="311"/>
      <c r="AH183" s="311"/>
      <c r="AI183" s="311"/>
      <c r="AJ183" s="311"/>
      <c r="AK183" s="311"/>
      <c r="AL183" s="311"/>
      <c r="AM183" s="311"/>
      <c r="AN183" s="311"/>
      <c r="AO183" s="311"/>
      <c r="AP183" s="311"/>
      <c r="AQ183" s="311"/>
      <c r="AR183" s="311"/>
      <c r="AS183" s="311"/>
      <c r="AT183" s="311"/>
      <c r="AU183" s="311"/>
      <c r="AV183" s="311"/>
      <c r="AW183" s="311"/>
      <c r="AX183" s="311"/>
      <c r="AY183" s="311"/>
      <c r="AZ183" s="311"/>
      <c r="BA183" s="311"/>
      <c r="BB183" s="311"/>
      <c r="BC183" s="311"/>
      <c r="BD183" s="311"/>
      <c r="BE183" s="311"/>
      <c r="BF183" s="311"/>
      <c r="BG183" s="311"/>
      <c r="BH183" s="311"/>
      <c r="BI183" s="311"/>
      <c r="BJ183" s="311"/>
      <c r="BK183" s="311"/>
      <c r="BL183" s="311"/>
      <c r="BM183" s="311"/>
      <c r="BN183" s="311"/>
      <c r="BO183" s="311"/>
      <c r="BP183" s="311"/>
      <c r="BQ183" s="311"/>
      <c r="BR183" s="311"/>
      <c r="BS183" s="311"/>
      <c r="BT183" s="311"/>
      <c r="BU183" s="311"/>
      <c r="BV183" s="311"/>
      <c r="BW183" s="311"/>
      <c r="BX183" s="311"/>
      <c r="BY183" s="311"/>
      <c r="BZ183" s="311"/>
      <c r="CA183" s="311"/>
      <c r="CB183" s="311"/>
      <c r="CC183" s="311"/>
      <c r="CD183" s="311"/>
    </row>
    <row r="184" spans="1:31" ht="12.75">
      <c r="A184" s="144"/>
      <c r="B184" s="126"/>
      <c r="C184" s="127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3"/>
      <c r="P184" s="123"/>
      <c r="Q184" s="123"/>
      <c r="R184" s="123"/>
      <c r="S184" s="123"/>
      <c r="T184" s="123"/>
      <c r="U184" s="124"/>
      <c r="V184" s="19"/>
      <c r="W184" s="20"/>
      <c r="X184" s="22"/>
      <c r="Y184" s="255"/>
      <c r="Z184" s="249"/>
      <c r="AA184" s="20"/>
      <c r="AB184" s="22"/>
      <c r="AC184" s="255"/>
      <c r="AD184" s="249"/>
      <c r="AE184" s="249"/>
    </row>
    <row r="185" spans="1:31" ht="12.75">
      <c r="A185" s="131"/>
      <c r="B185" s="131"/>
      <c r="C185" s="132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23"/>
      <c r="P185" s="123"/>
      <c r="Q185" s="123"/>
      <c r="R185" s="123"/>
      <c r="S185" s="123"/>
      <c r="T185" s="123"/>
      <c r="U185" s="124"/>
      <c r="V185" s="19"/>
      <c r="W185" s="20"/>
      <c r="X185" s="22"/>
      <c r="Y185" s="255"/>
      <c r="Z185" s="249"/>
      <c r="AA185" s="20"/>
      <c r="AB185" s="22"/>
      <c r="AC185" s="255"/>
      <c r="AD185" s="249"/>
      <c r="AE185" s="249"/>
    </row>
    <row r="186" spans="1:31" ht="12.75">
      <c r="A186" s="122"/>
      <c r="B186" s="30"/>
      <c r="C186" s="31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4"/>
      <c r="V186" s="19"/>
      <c r="W186" s="20"/>
      <c r="X186" s="22"/>
      <c r="Y186" s="255"/>
      <c r="Z186" s="249"/>
      <c r="AA186" s="20"/>
      <c r="AB186" s="22"/>
      <c r="AC186" s="255"/>
      <c r="AD186" s="249"/>
      <c r="AE186" s="249"/>
    </row>
    <row r="187" spans="1:31" ht="12.75">
      <c r="A187" s="122"/>
      <c r="B187" s="30"/>
      <c r="C187" s="31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4"/>
      <c r="V187" s="19"/>
      <c r="W187" s="20"/>
      <c r="X187" s="22"/>
      <c r="Y187" s="255"/>
      <c r="Z187" s="249"/>
      <c r="AA187" s="20"/>
      <c r="AB187" s="22"/>
      <c r="AC187" s="255"/>
      <c r="AD187" s="249"/>
      <c r="AE187" s="249"/>
    </row>
    <row r="188" spans="1:31" ht="12.75">
      <c r="A188" s="122"/>
      <c r="B188" s="30"/>
      <c r="C188" s="31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4"/>
      <c r="V188" s="19"/>
      <c r="W188" s="20"/>
      <c r="X188" s="22"/>
      <c r="Y188" s="255"/>
      <c r="Z188" s="249"/>
      <c r="AA188" s="20"/>
      <c r="AB188" s="22"/>
      <c r="AC188" s="255"/>
      <c r="AD188" s="249"/>
      <c r="AE188" s="249"/>
    </row>
    <row r="189" spans="1:31" ht="12.75" hidden="1" outlineLevel="1">
      <c r="A189" s="122"/>
      <c r="B189" s="30"/>
      <c r="C189" s="31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4"/>
      <c r="V189" s="19"/>
      <c r="W189" s="20"/>
      <c r="X189" s="22"/>
      <c r="Y189" s="255"/>
      <c r="Z189" s="249"/>
      <c r="AA189" s="20"/>
      <c r="AB189" s="22"/>
      <c r="AC189" s="255"/>
      <c r="AD189" s="249"/>
      <c r="AE189" s="249"/>
    </row>
    <row r="190" spans="1:31" ht="12.75" hidden="1" outlineLevel="1">
      <c r="A190" s="122"/>
      <c r="B190" s="30"/>
      <c r="C190" s="31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4"/>
      <c r="V190" s="19"/>
      <c r="W190" s="20"/>
      <c r="X190" s="22"/>
      <c r="Y190" s="255"/>
      <c r="Z190" s="249"/>
      <c r="AA190" s="20"/>
      <c r="AB190" s="22"/>
      <c r="AC190" s="255"/>
      <c r="AD190" s="249"/>
      <c r="AE190" s="249"/>
    </row>
    <row r="191" spans="1:31" ht="12.75" hidden="1" outlineLevel="1">
      <c r="A191" s="122"/>
      <c r="B191" s="30"/>
      <c r="C191" s="31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4"/>
      <c r="V191" s="19"/>
      <c r="W191" s="20"/>
      <c r="X191" s="22"/>
      <c r="Y191" s="255"/>
      <c r="Z191" s="249"/>
      <c r="AA191" s="20"/>
      <c r="AB191" s="22"/>
      <c r="AC191" s="255"/>
      <c r="AD191" s="249"/>
      <c r="AE191" s="249"/>
    </row>
    <row r="192" spans="1:31" ht="12.75" hidden="1" outlineLevel="1">
      <c r="A192" s="122"/>
      <c r="B192" s="30"/>
      <c r="C192" s="31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33"/>
      <c r="V192" s="19"/>
      <c r="W192" s="20"/>
      <c r="X192" s="22"/>
      <c r="Y192" s="255"/>
      <c r="Z192" s="249"/>
      <c r="AA192" s="20"/>
      <c r="AB192" s="22"/>
      <c r="AC192" s="255"/>
      <c r="AD192" s="249"/>
      <c r="AE192" s="249"/>
    </row>
    <row r="193" spans="1:31" ht="12.75" hidden="1" outlineLevel="1">
      <c r="A193" s="122"/>
      <c r="B193" s="30"/>
      <c r="C193" s="31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4"/>
      <c r="V193" s="19"/>
      <c r="W193" s="20"/>
      <c r="X193" s="22"/>
      <c r="Y193" s="255"/>
      <c r="Z193" s="249"/>
      <c r="AA193" s="20"/>
      <c r="AB193" s="22"/>
      <c r="AC193" s="255"/>
      <c r="AD193" s="249"/>
      <c r="AE193" s="249"/>
    </row>
    <row r="194" spans="1:31" ht="12.75" hidden="1" outlineLevel="1">
      <c r="A194" s="122"/>
      <c r="B194" s="122"/>
      <c r="C194" s="145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4"/>
      <c r="V194" s="19"/>
      <c r="W194" s="20"/>
      <c r="X194" s="22"/>
      <c r="Y194" s="255"/>
      <c r="Z194" s="249"/>
      <c r="AA194" s="20"/>
      <c r="AB194" s="22"/>
      <c r="AC194" s="255"/>
      <c r="AD194" s="249"/>
      <c r="AE194" s="249"/>
    </row>
    <row r="195" spans="1:31" ht="12.75" hidden="1" outlineLevel="1">
      <c r="A195" s="122"/>
      <c r="B195" s="30"/>
      <c r="C195" s="31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4"/>
      <c r="V195" s="19"/>
      <c r="W195" s="20"/>
      <c r="X195" s="22"/>
      <c r="Y195" s="255"/>
      <c r="Z195" s="249"/>
      <c r="AA195" s="20"/>
      <c r="AB195" s="22"/>
      <c r="AC195" s="255"/>
      <c r="AD195" s="249"/>
      <c r="AE195" s="249"/>
    </row>
    <row r="196" spans="1:31" ht="12.75" hidden="1" outlineLevel="1">
      <c r="A196" s="122"/>
      <c r="B196" s="30"/>
      <c r="C196" s="31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38"/>
      <c r="P196" s="138"/>
      <c r="Q196" s="138"/>
      <c r="R196" s="123"/>
      <c r="S196" s="123"/>
      <c r="T196" s="123"/>
      <c r="U196" s="124"/>
      <c r="V196" s="19"/>
      <c r="W196" s="20"/>
      <c r="X196" s="22"/>
      <c r="Y196" s="255"/>
      <c r="Z196" s="249"/>
      <c r="AA196" s="20"/>
      <c r="AB196" s="22"/>
      <c r="AC196" s="255"/>
      <c r="AD196" s="249"/>
      <c r="AE196" s="249"/>
    </row>
    <row r="197" spans="1:82" s="18" customFormat="1" ht="12.75" collapsed="1">
      <c r="A197" s="122"/>
      <c r="B197" s="30"/>
      <c r="C197" s="31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38"/>
      <c r="P197" s="138"/>
      <c r="Q197" s="138"/>
      <c r="R197" s="138"/>
      <c r="S197" s="138"/>
      <c r="T197" s="138"/>
      <c r="U197" s="138"/>
      <c r="V197" s="135"/>
      <c r="W197" s="128"/>
      <c r="X197" s="128"/>
      <c r="Y197" s="247"/>
      <c r="Z197" s="143"/>
      <c r="AA197" s="128"/>
      <c r="AB197" s="128"/>
      <c r="AC197" s="247"/>
      <c r="AD197" s="143"/>
      <c r="AE197" s="143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</row>
    <row r="198" spans="1:82" s="23" customFormat="1" ht="13.5" thickBot="1">
      <c r="A198" s="122"/>
      <c r="B198" s="30"/>
      <c r="C198" s="31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30"/>
      <c r="P198" s="30"/>
      <c r="Q198" s="30"/>
      <c r="R198" s="138"/>
      <c r="S198" s="138"/>
      <c r="T198" s="138"/>
      <c r="U198" s="138"/>
      <c r="V198" s="135"/>
      <c r="W198" s="139"/>
      <c r="X198" s="139"/>
      <c r="Y198" s="247"/>
      <c r="Z198" s="247"/>
      <c r="AA198" s="139"/>
      <c r="AB198" s="139"/>
      <c r="AC198" s="247"/>
      <c r="AD198" s="247"/>
      <c r="AE198" s="247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</row>
    <row r="199" spans="1:31" ht="6.75" customHeight="1">
      <c r="A199" s="29"/>
      <c r="B199" s="126"/>
      <c r="C199" s="136"/>
      <c r="D199" s="138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30"/>
      <c r="P199" s="30"/>
      <c r="Q199" s="30"/>
      <c r="R199" s="30"/>
      <c r="T199" s="30"/>
      <c r="U199" s="30"/>
      <c r="V199" s="30"/>
      <c r="W199" s="17"/>
      <c r="X199" s="17"/>
      <c r="Y199" s="246"/>
      <c r="Z199" s="246"/>
      <c r="AA199" s="17"/>
      <c r="AB199" s="17"/>
      <c r="AC199" s="246"/>
      <c r="AD199" s="246"/>
      <c r="AE199" s="246"/>
    </row>
    <row r="200" spans="1:31" ht="12.75" customHeight="1">
      <c r="A200" s="29"/>
      <c r="B200" s="126"/>
      <c r="C200" s="136"/>
      <c r="D200" s="138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30"/>
      <c r="P200" s="30"/>
      <c r="Q200" s="30"/>
      <c r="R200" s="30"/>
      <c r="T200" s="30"/>
      <c r="U200" s="30"/>
      <c r="V200" s="30"/>
      <c r="W200" s="17"/>
      <c r="X200" s="17"/>
      <c r="Y200" s="246"/>
      <c r="Z200" s="246"/>
      <c r="AA200" s="17"/>
      <c r="AB200" s="17"/>
      <c r="AC200" s="246"/>
      <c r="AD200" s="246"/>
      <c r="AE200" s="246"/>
    </row>
    <row r="201" spans="1:31" ht="12.75" customHeight="1">
      <c r="A201" s="30"/>
      <c r="B201" s="30"/>
      <c r="C201" s="31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T201" s="30"/>
      <c r="U201" s="30"/>
      <c r="V201" s="79"/>
      <c r="W201" s="17"/>
      <c r="X201" s="17"/>
      <c r="Y201" s="246"/>
      <c r="Z201" s="246"/>
      <c r="AA201" s="17"/>
      <c r="AB201" s="17"/>
      <c r="AC201" s="246"/>
      <c r="AD201" s="246"/>
      <c r="AE201" s="246"/>
    </row>
    <row r="202" spans="1:31" ht="12.75">
      <c r="A202" s="144"/>
      <c r="B202" s="30"/>
      <c r="C202" s="31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T202" s="30"/>
      <c r="U202" s="30"/>
      <c r="V202" s="79"/>
      <c r="W202" s="17"/>
      <c r="X202" s="17"/>
      <c r="Y202" s="246"/>
      <c r="Z202" s="246"/>
      <c r="AA202" s="17"/>
      <c r="AB202" s="17"/>
      <c r="AC202" s="246"/>
      <c r="AD202" s="246"/>
      <c r="AE202" s="246"/>
    </row>
    <row r="203" spans="1:31" ht="12.75">
      <c r="A203" s="30"/>
      <c r="B203" s="142"/>
      <c r="C203" s="31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T203" s="30"/>
      <c r="U203" s="30"/>
      <c r="V203" s="79"/>
      <c r="W203" s="17"/>
      <c r="X203" s="17"/>
      <c r="Y203" s="246"/>
      <c r="Z203" s="246"/>
      <c r="AA203" s="17"/>
      <c r="AB203" s="17"/>
      <c r="AC203" s="246"/>
      <c r="AD203" s="246"/>
      <c r="AE203" s="246"/>
    </row>
    <row r="204" spans="1:82" s="27" customFormat="1" ht="12.75" customHeight="1">
      <c r="A204" s="30"/>
      <c r="B204" s="122"/>
      <c r="C204" s="31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137"/>
      <c r="W204" s="30"/>
      <c r="X204" s="30"/>
      <c r="Y204" s="249"/>
      <c r="Z204" s="249"/>
      <c r="AA204" s="30"/>
      <c r="AB204" s="30"/>
      <c r="AC204" s="249"/>
      <c r="AD204" s="249"/>
      <c r="AE204" s="249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  <c r="BG204" s="122"/>
      <c r="BH204" s="122"/>
      <c r="BI204" s="122"/>
      <c r="BJ204" s="122"/>
      <c r="BK204" s="122"/>
      <c r="BL204" s="122"/>
      <c r="BM204" s="122"/>
      <c r="BN204" s="122"/>
      <c r="BO204" s="122"/>
      <c r="BP204" s="122"/>
      <c r="BQ204" s="122"/>
      <c r="BR204" s="122"/>
      <c r="BS204" s="122"/>
      <c r="BT204" s="122"/>
      <c r="BU204" s="122"/>
      <c r="BV204" s="122"/>
      <c r="BW204" s="122"/>
      <c r="BX204" s="122"/>
      <c r="BY204" s="122"/>
      <c r="BZ204" s="122"/>
      <c r="CA204" s="122"/>
      <c r="CB204" s="122"/>
      <c r="CC204" s="122"/>
      <c r="CD204" s="122"/>
    </row>
    <row r="205" spans="1:31" ht="12.75">
      <c r="A205" s="30"/>
      <c r="B205" s="30"/>
      <c r="C205" s="31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T205" s="30"/>
      <c r="U205" s="30"/>
      <c r="V205" s="79"/>
      <c r="W205" s="17"/>
      <c r="X205" s="17"/>
      <c r="Y205" s="246"/>
      <c r="Z205" s="246"/>
      <c r="AA205" s="17"/>
      <c r="AB205" s="17"/>
      <c r="AC205" s="246"/>
      <c r="AD205" s="246"/>
      <c r="AE205" s="246"/>
    </row>
    <row r="206" spans="1:82" s="28" customFormat="1" ht="13.5" thickBot="1">
      <c r="A206" s="146"/>
      <c r="B206" s="30"/>
      <c r="C206" s="31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137"/>
      <c r="W206" s="30"/>
      <c r="X206" s="30"/>
      <c r="Y206" s="249"/>
      <c r="Z206" s="249"/>
      <c r="AA206" s="30"/>
      <c r="AB206" s="30"/>
      <c r="AC206" s="249"/>
      <c r="AD206" s="249"/>
      <c r="AE206" s="249"/>
      <c r="AF206" s="122"/>
      <c r="AG206" s="122"/>
      <c r="AH206" s="122"/>
      <c r="AI206" s="122"/>
      <c r="AJ206" s="122"/>
      <c r="AK206" s="122"/>
      <c r="AL206" s="122"/>
      <c r="AM206" s="122"/>
      <c r="AN206" s="122"/>
      <c r="AO206" s="122"/>
      <c r="AP206" s="122"/>
      <c r="AQ206" s="122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  <c r="BG206" s="122"/>
      <c r="BH206" s="122"/>
      <c r="BI206" s="122"/>
      <c r="BJ206" s="122"/>
      <c r="BK206" s="122"/>
      <c r="BL206" s="122"/>
      <c r="BM206" s="122"/>
      <c r="BN206" s="122"/>
      <c r="BO206" s="122"/>
      <c r="BP206" s="122"/>
      <c r="BQ206" s="122"/>
      <c r="BR206" s="122"/>
      <c r="BS206" s="122"/>
      <c r="BT206" s="122"/>
      <c r="BU206" s="122"/>
      <c r="BV206" s="122"/>
      <c r="BW206" s="122"/>
      <c r="BX206" s="122"/>
      <c r="BY206" s="122"/>
      <c r="BZ206" s="122"/>
      <c r="CA206" s="122"/>
      <c r="CB206" s="122"/>
      <c r="CC206" s="122"/>
      <c r="CD206" s="122"/>
    </row>
    <row r="207" spans="1:82" s="23" customFormat="1" ht="13.5" customHeight="1" thickBot="1">
      <c r="A207" s="30"/>
      <c r="B207" s="122"/>
      <c r="C207" s="31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126"/>
      <c r="V207" s="137"/>
      <c r="W207" s="126"/>
      <c r="X207" s="126"/>
      <c r="Y207" s="143"/>
      <c r="Z207" s="143"/>
      <c r="AA207" s="126"/>
      <c r="AB207" s="126"/>
      <c r="AC207" s="143"/>
      <c r="AD207" s="143"/>
      <c r="AE207" s="143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</row>
    <row r="208" spans="1:82" s="30" customFormat="1" ht="12.75">
      <c r="A208" s="29"/>
      <c r="C208" s="31"/>
      <c r="O208" s="41"/>
      <c r="P208" s="41"/>
      <c r="Q208" s="41"/>
      <c r="Y208" s="249"/>
      <c r="Z208" s="249"/>
      <c r="AC208" s="249"/>
      <c r="AD208" s="249"/>
      <c r="AE208" s="249"/>
      <c r="AF208" s="122"/>
      <c r="AG208" s="122"/>
      <c r="AH208" s="122"/>
      <c r="AI208" s="122"/>
      <c r="AJ208" s="122"/>
      <c r="AK208" s="122"/>
      <c r="AL208" s="122"/>
      <c r="AM208" s="122"/>
      <c r="AN208" s="122"/>
      <c r="AO208" s="122"/>
      <c r="AP208" s="122"/>
      <c r="AQ208" s="122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  <c r="BG208" s="122"/>
      <c r="BH208" s="122"/>
      <c r="BI208" s="122"/>
      <c r="BJ208" s="122"/>
      <c r="BK208" s="122"/>
      <c r="BL208" s="122"/>
      <c r="BM208" s="122"/>
      <c r="BN208" s="122"/>
      <c r="BO208" s="122"/>
      <c r="BP208" s="122"/>
      <c r="BQ208" s="122"/>
      <c r="BR208" s="122"/>
      <c r="BS208" s="122"/>
      <c r="BT208" s="122"/>
      <c r="BU208" s="122"/>
      <c r="BV208" s="122"/>
      <c r="BW208" s="122"/>
      <c r="BX208" s="122"/>
      <c r="BY208" s="122"/>
      <c r="BZ208" s="122"/>
      <c r="CA208" s="122"/>
      <c r="CB208" s="122"/>
      <c r="CC208" s="122"/>
      <c r="CD208" s="122"/>
    </row>
    <row r="209" spans="1:82" s="32" customFormat="1" ht="13.5" customHeight="1" thickBot="1">
      <c r="A209" s="29"/>
      <c r="B209" s="126"/>
      <c r="C209" s="136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41"/>
      <c r="S209" s="41"/>
      <c r="T209" s="41"/>
      <c r="U209" s="126"/>
      <c r="V209" s="126"/>
      <c r="W209" s="126"/>
      <c r="X209" s="126"/>
      <c r="Y209" s="143"/>
      <c r="Z209" s="143"/>
      <c r="AA209" s="126"/>
      <c r="AB209" s="126"/>
      <c r="AC209" s="143"/>
      <c r="AD209" s="143"/>
      <c r="AE209" s="143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</row>
    <row r="210" spans="1:31" ht="25.5" customHeight="1" thickTop="1">
      <c r="A210" s="29"/>
      <c r="B210" s="30"/>
      <c r="C210" s="31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T210" s="30"/>
      <c r="U210" s="30"/>
      <c r="V210" s="30"/>
      <c r="W210" s="17"/>
      <c r="X210" s="17"/>
      <c r="Y210" s="246"/>
      <c r="Z210" s="246"/>
      <c r="AA210" s="17"/>
      <c r="AB210" s="17"/>
      <c r="AC210" s="246"/>
      <c r="AD210" s="246"/>
      <c r="AE210" s="246"/>
    </row>
    <row r="211" spans="1:31" ht="18" customHeight="1">
      <c r="A211" s="29"/>
      <c r="B211" s="126"/>
      <c r="C211" s="136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30"/>
      <c r="P211" s="30"/>
      <c r="Q211" s="30"/>
      <c r="R211" s="30"/>
      <c r="T211" s="30"/>
      <c r="U211" s="140"/>
      <c r="V211" s="141"/>
      <c r="W211" s="141"/>
      <c r="X211" s="141"/>
      <c r="Y211" s="250"/>
      <c r="Z211" s="250"/>
      <c r="AA211" s="141"/>
      <c r="AB211" s="141"/>
      <c r="AC211" s="250"/>
      <c r="AD211" s="250"/>
      <c r="AE211" s="250"/>
    </row>
    <row r="212" spans="1:31" ht="12.75">
      <c r="A212" s="30"/>
      <c r="B212" s="30"/>
      <c r="C212" s="31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T212" s="30"/>
      <c r="U212" s="140"/>
      <c r="V212" s="141"/>
      <c r="W212" s="141"/>
      <c r="X212" s="141"/>
      <c r="Y212" s="250"/>
      <c r="Z212" s="250"/>
      <c r="AA212" s="141"/>
      <c r="AB212" s="141"/>
      <c r="AC212" s="250"/>
      <c r="AD212" s="250"/>
      <c r="AE212" s="250"/>
    </row>
    <row r="213" spans="1:31" ht="12.75">
      <c r="A213" s="140"/>
      <c r="B213" s="147"/>
      <c r="C213" s="31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T213" s="30"/>
      <c r="U213" s="140"/>
      <c r="V213" s="141"/>
      <c r="W213" s="141"/>
      <c r="X213" s="141"/>
      <c r="Y213" s="250"/>
      <c r="Z213" s="250"/>
      <c r="AA213" s="141"/>
      <c r="AB213" s="141"/>
      <c r="AC213" s="250"/>
      <c r="AD213" s="250"/>
      <c r="AE213" s="250"/>
    </row>
    <row r="214" spans="1:31" ht="12.75">
      <c r="A214" s="140"/>
      <c r="B214" s="147"/>
      <c r="C214" s="31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T214" s="30"/>
      <c r="U214" s="140"/>
      <c r="V214" s="141"/>
      <c r="W214" s="141"/>
      <c r="X214" s="141"/>
      <c r="Y214" s="250"/>
      <c r="Z214" s="250"/>
      <c r="AA214" s="141"/>
      <c r="AB214" s="141"/>
      <c r="AC214" s="250"/>
      <c r="AD214" s="250"/>
      <c r="AE214" s="250"/>
    </row>
    <row r="215" spans="1:31" ht="12.75">
      <c r="A215" s="140"/>
      <c r="B215" s="147"/>
      <c r="C215" s="31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T215" s="30"/>
      <c r="U215" s="140"/>
      <c r="V215" s="141"/>
      <c r="W215" s="141"/>
      <c r="X215" s="141"/>
      <c r="Y215" s="250"/>
      <c r="Z215" s="250"/>
      <c r="AA215" s="141"/>
      <c r="AB215" s="141"/>
      <c r="AC215" s="250"/>
      <c r="AD215" s="250"/>
      <c r="AE215" s="250"/>
    </row>
    <row r="216" spans="1:31" ht="12.75">
      <c r="A216" s="140"/>
      <c r="B216" s="147"/>
      <c r="C216" s="31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T216" s="30"/>
      <c r="U216" s="140"/>
      <c r="V216" s="141"/>
      <c r="W216" s="141"/>
      <c r="X216" s="141"/>
      <c r="Y216" s="250"/>
      <c r="Z216" s="250"/>
      <c r="AA216" s="141"/>
      <c r="AB216" s="141"/>
      <c r="AC216" s="250"/>
      <c r="AD216" s="250"/>
      <c r="AE216" s="250"/>
    </row>
    <row r="217" spans="1:31" ht="12.75">
      <c r="A217" s="140"/>
      <c r="B217" s="147"/>
      <c r="C217" s="31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T217" s="30"/>
      <c r="U217" s="30"/>
      <c r="V217" s="41"/>
      <c r="W217" s="41"/>
      <c r="X217" s="41"/>
      <c r="Y217" s="251"/>
      <c r="Z217" s="251"/>
      <c r="AA217" s="41"/>
      <c r="AB217" s="41"/>
      <c r="AC217" s="251"/>
      <c r="AD217" s="251"/>
      <c r="AE217" s="251"/>
    </row>
    <row r="218" spans="1:31" ht="12.75">
      <c r="A218" s="140"/>
      <c r="B218" s="147"/>
      <c r="C218" s="31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T218" s="30"/>
      <c r="U218" s="30"/>
      <c r="V218" s="30"/>
      <c r="W218" s="17"/>
      <c r="X218" s="17"/>
      <c r="Y218" s="246"/>
      <c r="Z218" s="246"/>
      <c r="AA218" s="17"/>
      <c r="AB218" s="17"/>
      <c r="AC218" s="246"/>
      <c r="AD218" s="246"/>
      <c r="AE218" s="246"/>
    </row>
    <row r="219" spans="1:31" ht="12.75">
      <c r="A219" s="30"/>
      <c r="B219" s="41"/>
      <c r="C219" s="31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T219" s="30"/>
      <c r="U219" s="30"/>
      <c r="V219" s="30"/>
      <c r="W219" s="17"/>
      <c r="X219" s="17"/>
      <c r="Y219" s="246"/>
      <c r="Z219" s="246"/>
      <c r="AA219" s="17"/>
      <c r="AB219" s="17"/>
      <c r="AC219" s="246"/>
      <c r="AD219" s="246"/>
      <c r="AE219" s="246"/>
    </row>
    <row r="220" spans="1:31" ht="12.75">
      <c r="A220" s="30"/>
      <c r="B220" s="41"/>
      <c r="C220" s="31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T220" s="30"/>
      <c r="U220" s="30"/>
      <c r="V220" s="30"/>
      <c r="W220" s="17"/>
      <c r="X220" s="17"/>
      <c r="Y220" s="246"/>
      <c r="Z220" s="246"/>
      <c r="AA220" s="17"/>
      <c r="AB220" s="17"/>
      <c r="AC220" s="246"/>
      <c r="AD220" s="246"/>
      <c r="AE220" s="246"/>
    </row>
    <row r="221" spans="1:31" ht="12.75">
      <c r="A221" s="30"/>
      <c r="B221" s="41"/>
      <c r="C221" s="31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R221" s="30"/>
      <c r="T221" s="30"/>
      <c r="U221" s="30"/>
      <c r="V221" s="30"/>
      <c r="W221" s="17"/>
      <c r="X221" s="17"/>
      <c r="Y221" s="246"/>
      <c r="Z221" s="246"/>
      <c r="AA221" s="17"/>
      <c r="AB221" s="17"/>
      <c r="AC221" s="246"/>
      <c r="AD221" s="246"/>
      <c r="AE221" s="246"/>
    </row>
    <row r="222" spans="1:14" ht="12.75">
      <c r="A222" s="30"/>
      <c r="B222" s="30"/>
      <c r="C222" s="31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2.75">
      <c r="A223" s="30"/>
      <c r="B223" s="30"/>
      <c r="C223" s="31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</sheetData>
  <sheetProtection/>
  <mergeCells count="6">
    <mergeCell ref="X83:AE84"/>
    <mergeCell ref="V90:AE90"/>
    <mergeCell ref="X78:AE80"/>
    <mergeCell ref="X81:AE82"/>
    <mergeCell ref="X75:AE75"/>
    <mergeCell ref="X76:AE77"/>
  </mergeCells>
  <printOptions/>
  <pageMargins left="0.2755905511811024" right="0.1968503937007874" top="0.2755905511811024" bottom="0.31496062992125984" header="0.15748031496062992" footer="0.15748031496062992"/>
  <pageSetup fitToHeight="1" fitToWidth="1" horizontalDpi="600" verticalDpi="600" orientation="landscape" scale="35" r:id="rId1"/>
  <headerFooter alignWithMargins="0">
    <oddFooter>&amp;L&amp;Z&amp;F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4"/>
  <sheetViews>
    <sheetView zoomScale="75" zoomScaleNormal="75" zoomScalePageLayoutView="0" workbookViewId="0" topLeftCell="A27">
      <selection activeCell="A1" sqref="A1:IV26"/>
    </sheetView>
  </sheetViews>
  <sheetFormatPr defaultColWidth="9.140625" defaultRowHeight="15"/>
  <cols>
    <col min="1" max="1" width="12.28125" style="0" bestFit="1" customWidth="1"/>
    <col min="2" max="2" width="49.28125" style="0" customWidth="1"/>
    <col min="3" max="3" width="22.8515625" style="0" bestFit="1" customWidth="1"/>
    <col min="4" max="4" width="17.7109375" style="0" bestFit="1" customWidth="1"/>
    <col min="5" max="5" width="12.140625" style="0" customWidth="1"/>
    <col min="7" max="7" width="11.57421875" style="0" customWidth="1"/>
    <col min="8" max="8" width="12.421875" style="0" customWidth="1"/>
    <col min="9" max="9" width="3.7109375" style="0" customWidth="1"/>
    <col min="10" max="10" width="15.28125" style="0" customWidth="1"/>
    <col min="11" max="11" width="10.421875" style="0" customWidth="1"/>
    <col min="12" max="12" width="4.00390625" style="0" bestFit="1" customWidth="1"/>
    <col min="13" max="13" width="13.7109375" style="0" customWidth="1"/>
    <col min="14" max="14" width="11.57421875" style="0" bestFit="1" customWidth="1"/>
    <col min="15" max="15" width="14.8515625" style="0" customWidth="1"/>
  </cols>
  <sheetData>
    <row r="1" ht="15" hidden="1">
      <c r="A1" s="63" t="s">
        <v>39</v>
      </c>
    </row>
    <row r="2" ht="15" hidden="1"/>
    <row r="3" spans="1:15" s="64" customFormat="1" ht="51" hidden="1">
      <c r="A3" s="64" t="s">
        <v>0</v>
      </c>
      <c r="B3" s="64" t="s">
        <v>1</v>
      </c>
      <c r="C3" s="64" t="s">
        <v>30</v>
      </c>
      <c r="D3" s="64" t="s">
        <v>2</v>
      </c>
      <c r="E3" s="65" t="s">
        <v>3</v>
      </c>
      <c r="F3" s="66" t="s">
        <v>31</v>
      </c>
      <c r="G3" s="65" t="s">
        <v>32</v>
      </c>
      <c r="H3" s="67" t="s">
        <v>33</v>
      </c>
      <c r="I3" s="67"/>
      <c r="J3" s="68" t="s">
        <v>34</v>
      </c>
      <c r="K3" s="69" t="s">
        <v>35</v>
      </c>
      <c r="L3" s="69"/>
      <c r="M3" s="68" t="s">
        <v>36</v>
      </c>
      <c r="N3" s="64" t="s">
        <v>40</v>
      </c>
      <c r="O3" s="64" t="s">
        <v>4</v>
      </c>
    </row>
    <row r="4" spans="1:15" ht="15" hidden="1">
      <c r="A4" s="70" t="s">
        <v>22</v>
      </c>
      <c r="B4" t="s">
        <v>37</v>
      </c>
      <c r="C4" t="s">
        <v>38</v>
      </c>
      <c r="D4" t="s">
        <v>13</v>
      </c>
      <c r="E4" s="71">
        <v>2006</v>
      </c>
      <c r="F4" s="72">
        <v>140</v>
      </c>
      <c r="G4" s="76">
        <v>8</v>
      </c>
      <c r="H4" s="77">
        <v>44.35</v>
      </c>
      <c r="I4" s="77"/>
      <c r="J4" s="37">
        <v>0</v>
      </c>
      <c r="K4" s="78">
        <v>0.1</v>
      </c>
      <c r="L4" s="78"/>
      <c r="M4" s="37">
        <f aca="true" t="shared" si="0" ref="M4:M13">+J4*(1-K4)</f>
        <v>0</v>
      </c>
      <c r="N4" s="34">
        <v>0.0124</v>
      </c>
      <c r="O4" s="75">
        <f>+M4*N4</f>
        <v>0</v>
      </c>
    </row>
    <row r="5" spans="1:15" ht="15" hidden="1">
      <c r="A5" s="70"/>
      <c r="E5" s="71"/>
      <c r="F5" s="72"/>
      <c r="G5" s="76"/>
      <c r="H5" s="77"/>
      <c r="I5" s="77"/>
      <c r="J5" s="82">
        <f>SUM(J4)</f>
        <v>0</v>
      </c>
      <c r="K5" s="78"/>
      <c r="L5" s="78"/>
      <c r="M5" s="82">
        <f>SUM(M4)</f>
        <v>0</v>
      </c>
      <c r="N5" s="34"/>
      <c r="O5" s="83">
        <f>SUM(O4)</f>
        <v>0</v>
      </c>
    </row>
    <row r="6" spans="1:15" ht="15" hidden="1">
      <c r="A6" s="70"/>
      <c r="E6" s="71"/>
      <c r="F6" s="72"/>
      <c r="G6" s="76"/>
      <c r="H6" s="77"/>
      <c r="I6" s="77"/>
      <c r="J6" s="37"/>
      <c r="K6" s="78"/>
      <c r="L6" s="78"/>
      <c r="M6" s="37"/>
      <c r="N6" s="34"/>
      <c r="O6" s="75"/>
    </row>
    <row r="7" spans="1:15" ht="15" hidden="1">
      <c r="A7" s="70" t="s">
        <v>22</v>
      </c>
      <c r="B7" t="s">
        <v>14</v>
      </c>
      <c r="C7" t="s">
        <v>41</v>
      </c>
      <c r="D7" t="s">
        <v>42</v>
      </c>
      <c r="E7" s="71">
        <v>2006</v>
      </c>
      <c r="F7" s="72">
        <v>8</v>
      </c>
      <c r="G7" s="76">
        <v>20</v>
      </c>
      <c r="H7" s="77">
        <v>600</v>
      </c>
      <c r="I7" s="87">
        <v>-1</v>
      </c>
      <c r="J7" s="37">
        <v>0</v>
      </c>
      <c r="K7" s="78">
        <v>0</v>
      </c>
      <c r="L7" s="78"/>
      <c r="M7" s="37">
        <f t="shared" si="0"/>
        <v>0</v>
      </c>
      <c r="N7" s="34">
        <v>0.0124</v>
      </c>
      <c r="O7" s="75">
        <f>+M7*N7</f>
        <v>0</v>
      </c>
    </row>
    <row r="8" spans="1:15" ht="15" hidden="1">
      <c r="A8" s="70"/>
      <c r="E8" s="71"/>
      <c r="F8" s="72"/>
      <c r="G8" s="76"/>
      <c r="H8" s="77"/>
      <c r="I8" s="77"/>
      <c r="J8" s="82">
        <f>SUM(J7)</f>
        <v>0</v>
      </c>
      <c r="K8" s="78"/>
      <c r="L8" s="78"/>
      <c r="M8" s="82">
        <f>SUM(M7)</f>
        <v>0</v>
      </c>
      <c r="N8" s="34"/>
      <c r="O8" s="83">
        <f>SUM(O7)</f>
        <v>0</v>
      </c>
    </row>
    <row r="9" spans="1:15" ht="15" hidden="1">
      <c r="A9" s="70"/>
      <c r="E9" s="71"/>
      <c r="F9" s="72"/>
      <c r="G9" s="76"/>
      <c r="H9" s="77"/>
      <c r="I9" s="77"/>
      <c r="J9" s="37"/>
      <c r="K9" s="78"/>
      <c r="L9" s="78"/>
      <c r="M9" s="37"/>
      <c r="N9" s="34"/>
      <c r="O9" s="75"/>
    </row>
    <row r="10" spans="1:18" s="80" customFormat="1" ht="15" hidden="1">
      <c r="A10" t="s">
        <v>22</v>
      </c>
      <c r="B10" t="s">
        <v>15</v>
      </c>
      <c r="C10" s="70" t="s">
        <v>43</v>
      </c>
      <c r="D10" t="s">
        <v>13</v>
      </c>
      <c r="E10" s="71">
        <v>2006</v>
      </c>
      <c r="F10" s="81">
        <v>143</v>
      </c>
      <c r="G10" s="76">
        <v>18</v>
      </c>
      <c r="H10" s="77">
        <v>32.85</v>
      </c>
      <c r="I10" s="74"/>
      <c r="J10" s="37">
        <v>0</v>
      </c>
      <c r="K10" s="78">
        <v>0</v>
      </c>
      <c r="L10" s="78"/>
      <c r="M10" s="37">
        <f t="shared" si="0"/>
        <v>0</v>
      </c>
      <c r="N10" s="34">
        <v>0.0124</v>
      </c>
      <c r="O10" s="75">
        <f>+M10*N10</f>
        <v>0</v>
      </c>
      <c r="P10"/>
      <c r="Q10"/>
      <c r="R10"/>
    </row>
    <row r="11" spans="1:18" s="26" customFormat="1" ht="15" hidden="1">
      <c r="A11" t="s">
        <v>22</v>
      </c>
      <c r="B11" t="s">
        <v>15</v>
      </c>
      <c r="C11" s="70" t="s">
        <v>44</v>
      </c>
      <c r="D11" t="s">
        <v>13</v>
      </c>
      <c r="E11" s="71">
        <v>2006</v>
      </c>
      <c r="F11" s="81">
        <v>610</v>
      </c>
      <c r="G11" s="76">
        <v>8</v>
      </c>
      <c r="H11" s="77">
        <v>44.35</v>
      </c>
      <c r="I11" s="74"/>
      <c r="J11" s="37">
        <v>0</v>
      </c>
      <c r="K11" s="78">
        <v>0.1</v>
      </c>
      <c r="L11" s="78"/>
      <c r="M11" s="37">
        <f t="shared" si="0"/>
        <v>0</v>
      </c>
      <c r="N11" s="34">
        <v>0.0124</v>
      </c>
      <c r="O11" s="75">
        <f>+M11*N11</f>
        <v>0</v>
      </c>
      <c r="P11"/>
      <c r="Q11"/>
      <c r="R11"/>
    </row>
    <row r="12" spans="1:18" s="26" customFormat="1" ht="15" hidden="1">
      <c r="A12" t="s">
        <v>22</v>
      </c>
      <c r="B12" t="s">
        <v>15</v>
      </c>
      <c r="C12" s="70" t="s">
        <v>45</v>
      </c>
      <c r="D12" t="s">
        <v>13</v>
      </c>
      <c r="E12" s="71">
        <v>2006</v>
      </c>
      <c r="F12" s="81">
        <v>60</v>
      </c>
      <c r="G12" s="76">
        <v>10</v>
      </c>
      <c r="H12" s="77">
        <f>(22-5)*8760/1000</f>
        <v>148.92</v>
      </c>
      <c r="I12" s="74"/>
      <c r="J12" s="37">
        <v>0</v>
      </c>
      <c r="K12" s="78">
        <v>0.1</v>
      </c>
      <c r="L12" s="78"/>
      <c r="M12" s="37">
        <f t="shared" si="0"/>
        <v>0</v>
      </c>
      <c r="N12" s="34">
        <v>0.0124</v>
      </c>
      <c r="O12" s="75">
        <f>+M12*N12</f>
        <v>0</v>
      </c>
      <c r="P12"/>
      <c r="Q12"/>
      <c r="R12"/>
    </row>
    <row r="13" spans="1:18" s="26" customFormat="1" ht="15" hidden="1">
      <c r="A13" t="s">
        <v>22</v>
      </c>
      <c r="B13" t="s">
        <v>15</v>
      </c>
      <c r="C13" s="70" t="s">
        <v>46</v>
      </c>
      <c r="D13" t="s">
        <v>13</v>
      </c>
      <c r="E13" s="71">
        <v>2006</v>
      </c>
      <c r="F13" s="81">
        <v>900</v>
      </c>
      <c r="G13" s="76">
        <v>5</v>
      </c>
      <c r="H13" s="77">
        <v>13.5</v>
      </c>
      <c r="I13" s="73"/>
      <c r="J13" s="37">
        <v>0</v>
      </c>
      <c r="K13" s="78">
        <v>0.05</v>
      </c>
      <c r="L13" s="78"/>
      <c r="M13" s="37">
        <f t="shared" si="0"/>
        <v>0</v>
      </c>
      <c r="N13" s="34">
        <v>0.0124</v>
      </c>
      <c r="O13" s="75">
        <f>+M13*N13</f>
        <v>0</v>
      </c>
      <c r="P13"/>
      <c r="Q13"/>
      <c r="R13"/>
    </row>
    <row r="14" spans="1:15" ht="15" hidden="1">
      <c r="A14" s="70"/>
      <c r="E14" s="71"/>
      <c r="F14" s="72"/>
      <c r="G14" s="76"/>
      <c r="H14" s="77"/>
      <c r="I14" s="77"/>
      <c r="J14" s="88">
        <f>SUM(J10:J13)</f>
        <v>0</v>
      </c>
      <c r="K14" s="78"/>
      <c r="L14" s="78"/>
      <c r="M14" s="88">
        <f>SUM(M10:M13)</f>
        <v>0</v>
      </c>
      <c r="N14" s="34"/>
      <c r="O14" s="89">
        <f>SUM(O10:O13)</f>
        <v>0</v>
      </c>
    </row>
    <row r="15" spans="1:15" s="91" customFormat="1" ht="15" hidden="1">
      <c r="A15" s="90" t="s">
        <v>48</v>
      </c>
      <c r="E15" s="92"/>
      <c r="F15" s="93"/>
      <c r="G15" s="94"/>
      <c r="H15" s="95"/>
      <c r="I15" s="95"/>
      <c r="J15" s="82">
        <f>J5+J8+J14</f>
        <v>0</v>
      </c>
      <c r="K15" s="96"/>
      <c r="L15" s="96"/>
      <c r="M15" s="82">
        <f>M5+M8+M14</f>
        <v>0</v>
      </c>
      <c r="N15" s="97"/>
      <c r="O15" s="83">
        <f>O5+O8+O14</f>
        <v>0</v>
      </c>
    </row>
    <row r="16" ht="15" hidden="1"/>
    <row r="17" spans="1:18" s="70" customFormat="1" ht="15" hidden="1">
      <c r="A17" s="80" t="s">
        <v>27</v>
      </c>
      <c r="B17" s="80" t="s">
        <v>16</v>
      </c>
      <c r="C17" s="80" t="s">
        <v>47</v>
      </c>
      <c r="D17" s="80" t="s">
        <v>13</v>
      </c>
      <c r="E17" s="71">
        <v>2007</v>
      </c>
      <c r="F17" s="81">
        <v>156</v>
      </c>
      <c r="G17" s="76">
        <v>10</v>
      </c>
      <c r="H17" s="77">
        <v>6941</v>
      </c>
      <c r="I17" s="87">
        <v>-1</v>
      </c>
      <c r="J17" s="37">
        <v>0</v>
      </c>
      <c r="K17" s="78">
        <v>0.3</v>
      </c>
      <c r="L17" s="87">
        <v>-2</v>
      </c>
      <c r="M17" s="37">
        <f>+J17*(1-K17)</f>
        <v>0</v>
      </c>
      <c r="N17" s="34">
        <v>0.0176</v>
      </c>
      <c r="O17" s="75">
        <f>+M17*N17</f>
        <v>0</v>
      </c>
      <c r="P17" s="80"/>
      <c r="Q17" s="80"/>
      <c r="R17" s="80"/>
    </row>
    <row r="18" spans="1:15" s="91" customFormat="1" ht="15" hidden="1">
      <c r="A18" s="90" t="s">
        <v>52</v>
      </c>
      <c r="E18" s="92"/>
      <c r="F18" s="93"/>
      <c r="G18" s="94"/>
      <c r="H18" s="95"/>
      <c r="I18" s="95"/>
      <c r="J18" s="82">
        <f>SUM(J17)</f>
        <v>0</v>
      </c>
      <c r="K18" s="96"/>
      <c r="L18" s="96"/>
      <c r="M18" s="82">
        <f>SUM(M17)</f>
        <v>0</v>
      </c>
      <c r="N18" s="97"/>
      <c r="O18" s="83">
        <f>SUM(O17)</f>
        <v>0</v>
      </c>
    </row>
    <row r="19" spans="1:15" ht="15" hidden="1">
      <c r="A19" s="84"/>
      <c r="E19" s="71"/>
      <c r="F19" s="72"/>
      <c r="G19" s="76"/>
      <c r="H19" s="77"/>
      <c r="I19" s="77"/>
      <c r="J19" s="98"/>
      <c r="K19" s="78"/>
      <c r="L19" s="78"/>
      <c r="M19" s="98"/>
      <c r="N19" s="34"/>
      <c r="O19" s="99"/>
    </row>
    <row r="20" spans="1:15" s="101" customFormat="1" ht="15.75" hidden="1" thickBot="1">
      <c r="A20" s="100" t="s">
        <v>51</v>
      </c>
      <c r="E20" s="102"/>
      <c r="F20" s="103"/>
      <c r="G20" s="104"/>
      <c r="H20" s="105"/>
      <c r="I20" s="105"/>
      <c r="J20" s="85">
        <f>J15+J18</f>
        <v>0</v>
      </c>
      <c r="K20" s="106"/>
      <c r="L20" s="106"/>
      <c r="M20" s="85">
        <f>M15+M18</f>
        <v>0</v>
      </c>
      <c r="N20" s="107"/>
      <c r="O20" s="86">
        <f>O15+O18</f>
        <v>0</v>
      </c>
    </row>
    <row r="21" ht="15.75" hidden="1" thickTop="1"/>
    <row r="22" ht="15" hidden="1"/>
    <row r="23" spans="1:2" ht="15" hidden="1">
      <c r="A23" s="87">
        <v>-1</v>
      </c>
      <c r="B23" t="s">
        <v>49</v>
      </c>
    </row>
    <row r="24" spans="1:2" ht="15" hidden="1">
      <c r="A24" s="87">
        <v>-2</v>
      </c>
      <c r="B24" t="s">
        <v>50</v>
      </c>
    </row>
    <row r="25" ht="15" hidden="1"/>
    <row r="26" ht="15" hidden="1"/>
  </sheetData>
  <sheetProtection/>
  <printOptions/>
  <pageMargins left="0.7" right="0.7" top="0.75" bottom="0.75" header="0.3" footer="0.3"/>
  <pageSetup fitToHeight="1" fitToWidth="1" horizontalDpi="600" verticalDpi="600" orientation="landscape" scale="55" r:id="rId3"/>
  <headerFooter>
    <oddFooter>&amp;L&amp;Z&amp;F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Q14"/>
  <sheetViews>
    <sheetView showGridLines="0" zoomScalePageLayoutView="0" workbookViewId="0" topLeftCell="A1">
      <selection activeCell="B6" sqref="B6"/>
    </sheetView>
  </sheetViews>
  <sheetFormatPr defaultColWidth="0" defaultRowHeight="15" outlineLevelRow="1"/>
  <cols>
    <col min="1" max="1" width="27.7109375" style="43" customWidth="1"/>
    <col min="2" max="2" width="15.421875" style="43" bestFit="1" customWidth="1"/>
    <col min="3" max="3" width="13.421875" style="43" hidden="1" customWidth="1"/>
    <col min="4" max="4" width="13.00390625" style="43" customWidth="1"/>
    <col min="5" max="5" width="8.8515625" style="43" customWidth="1"/>
    <col min="6" max="6" width="11.8515625" style="43" customWidth="1"/>
    <col min="7" max="14" width="9.140625" style="43" customWidth="1"/>
    <col min="15" max="15" width="14.140625" style="111" customWidth="1"/>
    <col min="16" max="16" width="11.28125" style="43" bestFit="1" customWidth="1"/>
    <col min="17" max="248" width="9.140625" style="43" customWidth="1"/>
    <col min="249" max="249" width="27.7109375" style="43" customWidth="1"/>
    <col min="250" max="250" width="15.421875" style="43" bestFit="1" customWidth="1"/>
    <col min="251" max="251" width="0" style="43" hidden="1" customWidth="1"/>
    <col min="252" max="252" width="13.00390625" style="43" customWidth="1"/>
    <col min="253" max="253" width="11.57421875" style="43" customWidth="1"/>
    <col min="254" max="255" width="11.8515625" style="43" customWidth="1"/>
    <col min="256" max="16384" width="0" style="43" hidden="1" customWidth="1"/>
  </cols>
  <sheetData>
    <row r="2" ht="12.75">
      <c r="A2" s="42" t="s">
        <v>29</v>
      </c>
    </row>
    <row r="3" ht="15">
      <c r="A3" s="44"/>
    </row>
    <row r="4" ht="15">
      <c r="A4" s="45"/>
    </row>
    <row r="5" spans="1:17" ht="33.75">
      <c r="A5" s="119" t="s">
        <v>17</v>
      </c>
      <c r="B5" s="120" t="s">
        <v>18</v>
      </c>
      <c r="C5" s="121">
        <v>2008</v>
      </c>
      <c r="D5" s="120" t="s">
        <v>19</v>
      </c>
      <c r="E5" s="148" t="s">
        <v>20</v>
      </c>
      <c r="F5" s="120" t="s">
        <v>21</v>
      </c>
      <c r="O5" s="112" t="s">
        <v>56</v>
      </c>
      <c r="P5" s="113"/>
      <c r="Q5" s="113"/>
    </row>
    <row r="6" spans="1:17" ht="12.75">
      <c r="A6" s="46" t="s">
        <v>22</v>
      </c>
      <c r="B6" s="47" t="e">
        <f>'2012 LRAM'!#REF!+'2012 LRAM'!#REF!</f>
        <v>#REF!</v>
      </c>
      <c r="C6" s="48"/>
      <c r="D6" s="49">
        <v>471794336.6754735</v>
      </c>
      <c r="E6" s="50" t="s">
        <v>23</v>
      </c>
      <c r="F6" s="51" t="e">
        <f>ROUND(+B6/D6,4)</f>
        <v>#REF!</v>
      </c>
      <c r="O6" s="114" t="e">
        <f aca="true" t="shared" si="0" ref="O6:O11">F6*D6</f>
        <v>#REF!</v>
      </c>
      <c r="P6" s="113"/>
      <c r="Q6" s="113"/>
    </row>
    <row r="7" spans="1:17" ht="12.75">
      <c r="A7" s="46" t="s">
        <v>54</v>
      </c>
      <c r="B7" s="47" t="e">
        <f>'2012 LRAM'!#REF!</f>
        <v>#REF!</v>
      </c>
      <c r="C7" s="48"/>
      <c r="D7" s="49">
        <v>129536601.87650205</v>
      </c>
      <c r="E7" s="50" t="s">
        <v>23</v>
      </c>
      <c r="F7" s="51" t="e">
        <f>ROUND(+B7/D7,4)</f>
        <v>#REF!</v>
      </c>
      <c r="O7" s="114" t="e">
        <f t="shared" si="0"/>
        <v>#REF!</v>
      </c>
      <c r="P7" s="113"/>
      <c r="Q7" s="113"/>
    </row>
    <row r="8" spans="1:17" s="52" customFormat="1" ht="12.75" hidden="1" outlineLevel="1">
      <c r="A8" s="53" t="s">
        <v>24</v>
      </c>
      <c r="B8" s="47" t="e">
        <f>'2012 LRAM'!#REF!</f>
        <v>#REF!</v>
      </c>
      <c r="C8" s="54"/>
      <c r="D8" s="55"/>
      <c r="E8" s="56"/>
      <c r="F8" s="57"/>
      <c r="O8" s="114">
        <f t="shared" si="0"/>
        <v>0</v>
      </c>
      <c r="P8" s="115"/>
      <c r="Q8" s="115"/>
    </row>
    <row r="9" spans="1:17" s="52" customFormat="1" ht="12.75" hidden="1" outlineLevel="1">
      <c r="A9" s="53" t="s">
        <v>25</v>
      </c>
      <c r="B9" s="47" t="e">
        <f>'2012 LRAM'!#REF!</f>
        <v>#REF!</v>
      </c>
      <c r="C9" s="54"/>
      <c r="D9" s="55"/>
      <c r="E9" s="56"/>
      <c r="F9" s="57"/>
      <c r="O9" s="114">
        <f t="shared" si="0"/>
        <v>0</v>
      </c>
      <c r="P9" s="115"/>
      <c r="Q9" s="115"/>
    </row>
    <row r="10" spans="1:17" ht="12.75" collapsed="1">
      <c r="A10" s="46" t="s">
        <v>55</v>
      </c>
      <c r="B10" s="47" t="e">
        <f>B8+B9</f>
        <v>#REF!</v>
      </c>
      <c r="C10" s="48"/>
      <c r="D10" s="49">
        <v>865475.3548866902</v>
      </c>
      <c r="E10" s="50" t="s">
        <v>26</v>
      </c>
      <c r="F10" s="51" t="e">
        <f>ROUND(+B10/D10,4)</f>
        <v>#REF!</v>
      </c>
      <c r="I10" s="52"/>
      <c r="J10" s="52"/>
      <c r="K10" s="52"/>
      <c r="L10" s="52"/>
      <c r="O10" s="114" t="e">
        <f t="shared" si="0"/>
        <v>#REF!</v>
      </c>
      <c r="P10" s="113"/>
      <c r="Q10" s="113"/>
    </row>
    <row r="11" spans="1:17" ht="12.75">
      <c r="A11" s="46" t="s">
        <v>27</v>
      </c>
      <c r="B11" s="47" t="e">
        <f>'2012 LRAM'!#REF!</f>
        <v>#REF!</v>
      </c>
      <c r="C11" s="48"/>
      <c r="D11" s="49">
        <v>3208501.6632417804</v>
      </c>
      <c r="E11" s="50" t="s">
        <v>23</v>
      </c>
      <c r="F11" s="51" t="e">
        <f>ROUND(+B11/D11,4)</f>
        <v>#REF!</v>
      </c>
      <c r="I11" s="52"/>
      <c r="J11" s="52"/>
      <c r="K11" s="52"/>
      <c r="L11" s="52"/>
      <c r="O11" s="114" t="e">
        <f t="shared" si="0"/>
        <v>#REF!</v>
      </c>
      <c r="P11" s="113"/>
      <c r="Q11" s="113"/>
    </row>
    <row r="12" spans="1:17" ht="23.25" customHeight="1" thickBot="1">
      <c r="A12" s="58" t="s">
        <v>28</v>
      </c>
      <c r="B12" s="47" t="e">
        <f>B6+B7+B10+B11</f>
        <v>#REF!</v>
      </c>
      <c r="C12" s="48">
        <f>+C10+C6</f>
        <v>0</v>
      </c>
      <c r="D12" s="59"/>
      <c r="E12" s="60"/>
      <c r="F12" s="61"/>
      <c r="I12" s="52"/>
      <c r="J12" s="52"/>
      <c r="K12" s="52"/>
      <c r="L12" s="52"/>
      <c r="O12" s="116" t="e">
        <f>SUM(O6:O11)</f>
        <v>#REF!</v>
      </c>
      <c r="P12" s="117" t="e">
        <f>O12-B12</f>
        <v>#REF!</v>
      </c>
      <c r="Q12" s="118" t="e">
        <f>P12/O12</f>
        <v>#REF!</v>
      </c>
    </row>
    <row r="13" ht="13.5" thickTop="1"/>
    <row r="14" ht="12.75">
      <c r="B14" s="62" t="e">
        <f>B12-'2012 LRAM'!#REF!</f>
        <v>#REF!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9:A60"/>
  <sheetViews>
    <sheetView zoomScalePageLayoutView="0" workbookViewId="0" topLeftCell="A19">
      <selection activeCell="A61" sqref="A61"/>
    </sheetView>
  </sheetViews>
  <sheetFormatPr defaultColWidth="9.140625" defaultRowHeight="15"/>
  <sheetData>
    <row r="59" ht="15">
      <c r="A59" t="s">
        <v>139</v>
      </c>
    </row>
    <row r="60" ht="15">
      <c r="A60" t="s">
        <v>140</v>
      </c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2"/>
  <sheetViews>
    <sheetView zoomScalePageLayoutView="0" workbookViewId="0" topLeftCell="A100">
      <selection activeCell="B276" sqref="B276"/>
    </sheetView>
  </sheetViews>
  <sheetFormatPr defaultColWidth="9.140625" defaultRowHeight="15"/>
  <cols>
    <col min="1" max="1" width="5.8515625" style="364" bestFit="1" customWidth="1"/>
    <col min="2" max="2" width="59.140625" style="364" customWidth="1"/>
    <col min="3" max="3" width="37.57421875" style="364" customWidth="1"/>
    <col min="4" max="4" width="10.421875" style="364" customWidth="1"/>
    <col min="5" max="5" width="10.140625" style="364" customWidth="1"/>
    <col min="6" max="6" width="8.140625" style="365" hidden="1" customWidth="1"/>
    <col min="7" max="9" width="0.85546875" style="366" customWidth="1"/>
    <col min="10" max="10" width="13.28125" style="366" bestFit="1" customWidth="1"/>
    <col min="11" max="11" width="12.7109375" style="366" bestFit="1" customWidth="1"/>
    <col min="12" max="12" width="13.28125" style="366" bestFit="1" customWidth="1"/>
    <col min="13" max="16384" width="9.140625" style="151" customWidth="1"/>
  </cols>
  <sheetData>
    <row r="1" ht="23.25">
      <c r="A1" s="363" t="s">
        <v>142</v>
      </c>
    </row>
    <row r="2" spans="1:12" ht="15.75">
      <c r="A2" s="367" t="s">
        <v>143</v>
      </c>
      <c r="F2" s="368"/>
      <c r="G2" s="369">
        <v>1</v>
      </c>
      <c r="H2" s="369">
        <v>2</v>
      </c>
      <c r="I2" s="369">
        <v>3</v>
      </c>
      <c r="J2" s="369">
        <v>4</v>
      </c>
      <c r="K2" s="369">
        <v>5</v>
      </c>
      <c r="L2" s="369">
        <v>6</v>
      </c>
    </row>
    <row r="3" spans="6:12" ht="15">
      <c r="F3" s="368"/>
      <c r="G3" s="151"/>
      <c r="H3" s="151"/>
      <c r="I3" s="151"/>
      <c r="J3" s="151"/>
      <c r="K3" s="151"/>
      <c r="L3" s="151"/>
    </row>
    <row r="4" spans="1:12" ht="15.75">
      <c r="A4" s="367" t="s">
        <v>144</v>
      </c>
      <c r="B4" s="370" t="s">
        <v>61</v>
      </c>
      <c r="F4" s="368"/>
      <c r="G4" s="151"/>
      <c r="H4" s="151"/>
      <c r="I4" s="151"/>
      <c r="J4" s="151"/>
      <c r="K4" s="151"/>
      <c r="L4" s="151"/>
    </row>
    <row r="5" spans="6:12" ht="15" customHeight="1">
      <c r="F5" s="368"/>
      <c r="G5" s="151"/>
      <c r="H5" s="151"/>
      <c r="I5" s="151"/>
      <c r="J5" s="151"/>
      <c r="K5" s="151"/>
      <c r="L5" s="151"/>
    </row>
    <row r="6" ht="15" customHeight="1">
      <c r="A6" s="371" t="s">
        <v>145</v>
      </c>
    </row>
    <row r="7" spans="1:12" ht="15" customHeight="1">
      <c r="A7" s="372" t="s">
        <v>146</v>
      </c>
      <c r="B7" s="372" t="s">
        <v>147</v>
      </c>
      <c r="C7" s="372" t="s">
        <v>148</v>
      </c>
      <c r="D7" s="373" t="s">
        <v>149</v>
      </c>
      <c r="E7" s="373" t="s">
        <v>150</v>
      </c>
      <c r="G7" s="372">
        <v>2006</v>
      </c>
      <c r="H7" s="372">
        <v>2007</v>
      </c>
      <c r="I7" s="372">
        <v>2008</v>
      </c>
      <c r="J7" s="372">
        <v>2009</v>
      </c>
      <c r="K7" s="372">
        <v>2010</v>
      </c>
      <c r="L7" s="372">
        <v>2011</v>
      </c>
    </row>
    <row r="8" spans="1:12" ht="15" customHeight="1">
      <c r="A8" s="374"/>
      <c r="B8" s="374"/>
      <c r="C8" s="374"/>
      <c r="D8" s="374"/>
      <c r="E8" s="374"/>
      <c r="G8" s="364"/>
      <c r="H8" s="364"/>
      <c r="I8" s="364"/>
      <c r="J8" s="364"/>
      <c r="K8" s="364"/>
      <c r="L8" s="364"/>
    </row>
    <row r="9" spans="1:12" ht="15" customHeight="1" hidden="1">
      <c r="A9" s="375">
        <v>1</v>
      </c>
      <c r="B9" s="376" t="s">
        <v>151</v>
      </c>
      <c r="C9" s="376" t="s">
        <v>152</v>
      </c>
      <c r="D9" s="376">
        <v>2006</v>
      </c>
      <c r="E9" s="377" t="s">
        <v>153</v>
      </c>
      <c r="F9" s="368"/>
      <c r="G9" s="378">
        <v>0.03425020067388061</v>
      </c>
      <c r="H9" s="379">
        <v>0.03425020067388061</v>
      </c>
      <c r="I9" s="379">
        <v>0.03425020067388061</v>
      </c>
      <c r="J9" s="380">
        <v>0.03425020067388061</v>
      </c>
      <c r="K9" s="380">
        <v>0.03425020067388061</v>
      </c>
      <c r="L9" s="380">
        <v>0.03425020067388061</v>
      </c>
    </row>
    <row r="10" spans="1:12" ht="15" customHeight="1" hidden="1">
      <c r="A10" s="381">
        <v>2</v>
      </c>
      <c r="B10" s="382" t="s">
        <v>154</v>
      </c>
      <c r="C10" s="382" t="s">
        <v>152</v>
      </c>
      <c r="D10" s="382">
        <v>2006</v>
      </c>
      <c r="E10" s="383" t="s">
        <v>153</v>
      </c>
      <c r="F10" s="368" t="b">
        <v>0</v>
      </c>
      <c r="G10" s="384">
        <v>0.34569629730884743</v>
      </c>
      <c r="H10" s="385">
        <v>0.34569629730884743</v>
      </c>
      <c r="I10" s="385">
        <v>0.34569629730884743</v>
      </c>
      <c r="J10" s="385">
        <v>0.34569629730884743</v>
      </c>
      <c r="K10" s="385">
        <v>0.34569629730884743</v>
      </c>
      <c r="L10" s="385">
        <v>0.34569629730884743</v>
      </c>
    </row>
    <row r="11" spans="1:12" ht="15" customHeight="1" hidden="1">
      <c r="A11" s="386">
        <v>3</v>
      </c>
      <c r="B11" s="387" t="s">
        <v>155</v>
      </c>
      <c r="C11" s="387" t="s">
        <v>152</v>
      </c>
      <c r="D11" s="387">
        <v>2006</v>
      </c>
      <c r="E11" s="388" t="s">
        <v>153</v>
      </c>
      <c r="F11" s="368" t="b">
        <v>0</v>
      </c>
      <c r="G11" s="389">
        <v>0.11415205213602886</v>
      </c>
      <c r="H11" s="360">
        <v>0.11415205213602886</v>
      </c>
      <c r="I11" s="360">
        <v>0.11415205213602886</v>
      </c>
      <c r="J11" s="390">
        <v>0.11415205213602886</v>
      </c>
      <c r="K11" s="360">
        <v>0.11415205213602886</v>
      </c>
      <c r="L11" s="360">
        <v>0.11415205213602886</v>
      </c>
    </row>
    <row r="12" spans="1:12" ht="15" customHeight="1" hidden="1">
      <c r="A12" s="381">
        <v>4</v>
      </c>
      <c r="B12" s="382" t="s">
        <v>10</v>
      </c>
      <c r="C12" s="382" t="s">
        <v>156</v>
      </c>
      <c r="D12" s="382">
        <v>2006</v>
      </c>
      <c r="E12" s="383" t="s">
        <v>153</v>
      </c>
      <c r="F12" s="368" t="b">
        <v>0</v>
      </c>
      <c r="G12" s="384">
        <v>7.633259330800558</v>
      </c>
      <c r="H12" s="385">
        <v>0</v>
      </c>
      <c r="I12" s="385">
        <v>0</v>
      </c>
      <c r="J12" s="385">
        <v>0</v>
      </c>
      <c r="K12" s="385">
        <v>0</v>
      </c>
      <c r="L12" s="385">
        <v>0</v>
      </c>
    </row>
    <row r="13" spans="1:12" ht="15" customHeight="1" hidden="1">
      <c r="A13" s="391">
        <v>5</v>
      </c>
      <c r="B13" s="392" t="s">
        <v>74</v>
      </c>
      <c r="C13" s="392" t="s">
        <v>156</v>
      </c>
      <c r="D13" s="392">
        <v>2006</v>
      </c>
      <c r="E13" s="393" t="s">
        <v>153</v>
      </c>
      <c r="F13" s="368" t="b">
        <v>0</v>
      </c>
      <c r="G13" s="394">
        <v>0.3736158557997261</v>
      </c>
      <c r="H13" s="395">
        <v>0</v>
      </c>
      <c r="I13" s="395">
        <v>0</v>
      </c>
      <c r="J13" s="395">
        <v>0</v>
      </c>
      <c r="K13" s="395">
        <v>0</v>
      </c>
      <c r="L13" s="395">
        <v>0</v>
      </c>
    </row>
    <row r="14" spans="1:12" ht="15" customHeight="1" hidden="1">
      <c r="A14" s="396">
        <v>6</v>
      </c>
      <c r="B14" s="397" t="s">
        <v>157</v>
      </c>
      <c r="C14" s="397" t="s">
        <v>152</v>
      </c>
      <c r="D14" s="397">
        <v>2007</v>
      </c>
      <c r="E14" s="398" t="s">
        <v>153</v>
      </c>
      <c r="F14" s="368" t="b">
        <v>0</v>
      </c>
      <c r="G14" s="399">
        <v>0</v>
      </c>
      <c r="H14" s="400">
        <v>0.06101178762036136</v>
      </c>
      <c r="I14" s="400">
        <v>0.06101178762036136</v>
      </c>
      <c r="J14" s="400">
        <v>0.06101178762036136</v>
      </c>
      <c r="K14" s="400">
        <v>0.06101178762036136</v>
      </c>
      <c r="L14" s="400">
        <v>0.054476772697538055</v>
      </c>
    </row>
    <row r="15" spans="1:12" ht="15" customHeight="1" hidden="1">
      <c r="A15" s="386">
        <v>7</v>
      </c>
      <c r="B15" s="387" t="s">
        <v>154</v>
      </c>
      <c r="C15" s="387" t="s">
        <v>152</v>
      </c>
      <c r="D15" s="387">
        <v>2007</v>
      </c>
      <c r="E15" s="388" t="s">
        <v>153</v>
      </c>
      <c r="F15" s="368" t="b">
        <v>0</v>
      </c>
      <c r="G15" s="389">
        <v>0</v>
      </c>
      <c r="H15" s="360">
        <v>0.3958820901838011</v>
      </c>
      <c r="I15" s="360">
        <v>0.3958820901838011</v>
      </c>
      <c r="J15" s="360">
        <v>0.3958820901838011</v>
      </c>
      <c r="K15" s="360">
        <v>0.3958820901838011</v>
      </c>
      <c r="L15" s="360">
        <v>0.3958820901838011</v>
      </c>
    </row>
    <row r="16" spans="1:12" ht="15" customHeight="1" hidden="1">
      <c r="A16" s="381">
        <v>8</v>
      </c>
      <c r="B16" s="382" t="s">
        <v>155</v>
      </c>
      <c r="C16" s="382" t="s">
        <v>152</v>
      </c>
      <c r="D16" s="382">
        <v>2007</v>
      </c>
      <c r="E16" s="383" t="s">
        <v>153</v>
      </c>
      <c r="F16" s="368" t="b">
        <v>0</v>
      </c>
      <c r="G16" s="384">
        <v>0</v>
      </c>
      <c r="H16" s="385">
        <v>0.13772450044662302</v>
      </c>
      <c r="I16" s="385">
        <v>0.12480162128662724</v>
      </c>
      <c r="J16" s="385">
        <v>0.12480162128662724</v>
      </c>
      <c r="K16" s="385">
        <v>0.12480162128662724</v>
      </c>
      <c r="L16" s="385">
        <v>0.12480162128662724</v>
      </c>
    </row>
    <row r="17" spans="1:12" ht="15" customHeight="1" hidden="1">
      <c r="A17" s="386">
        <v>9</v>
      </c>
      <c r="B17" s="401" t="s">
        <v>158</v>
      </c>
      <c r="C17" s="387" t="s">
        <v>159</v>
      </c>
      <c r="D17" s="387">
        <v>2007</v>
      </c>
      <c r="E17" s="388" t="s">
        <v>153</v>
      </c>
      <c r="F17" s="368" t="b">
        <v>0</v>
      </c>
      <c r="G17" s="389">
        <v>0</v>
      </c>
      <c r="H17" s="360">
        <v>0</v>
      </c>
      <c r="I17" s="360">
        <v>0</v>
      </c>
      <c r="J17" s="360">
        <v>0</v>
      </c>
      <c r="K17" s="360">
        <v>0</v>
      </c>
      <c r="L17" s="360">
        <v>0</v>
      </c>
    </row>
    <row r="18" spans="1:12" ht="15" customHeight="1" hidden="1">
      <c r="A18" s="381">
        <v>10</v>
      </c>
      <c r="B18" s="382" t="s">
        <v>160</v>
      </c>
      <c r="C18" s="382" t="s">
        <v>152</v>
      </c>
      <c r="D18" s="382">
        <v>2007</v>
      </c>
      <c r="E18" s="383" t="s">
        <v>153</v>
      </c>
      <c r="F18" s="368" t="b">
        <v>0</v>
      </c>
      <c r="G18" s="384">
        <v>0</v>
      </c>
      <c r="H18" s="385">
        <v>1.8348210464495185</v>
      </c>
      <c r="I18" s="385">
        <v>0.5471904882414468</v>
      </c>
      <c r="J18" s="385">
        <v>0.2634603935086154</v>
      </c>
      <c r="K18" s="385">
        <v>0.2634603935086154</v>
      </c>
      <c r="L18" s="385">
        <v>0.2634603935086154</v>
      </c>
    </row>
    <row r="19" spans="1:12" ht="15" customHeight="1" hidden="1">
      <c r="A19" s="386">
        <v>11</v>
      </c>
      <c r="B19" s="387" t="s">
        <v>161</v>
      </c>
      <c r="C19" s="387" t="s">
        <v>152</v>
      </c>
      <c r="D19" s="387">
        <v>2007</v>
      </c>
      <c r="E19" s="388" t="s">
        <v>153</v>
      </c>
      <c r="F19" s="368" t="b">
        <v>0</v>
      </c>
      <c r="G19" s="389">
        <v>0</v>
      </c>
      <c r="H19" s="360">
        <v>0</v>
      </c>
      <c r="I19" s="360">
        <v>0</v>
      </c>
      <c r="J19" s="360">
        <v>0</v>
      </c>
      <c r="K19" s="360">
        <v>0</v>
      </c>
      <c r="L19" s="360">
        <v>0</v>
      </c>
    </row>
    <row r="20" spans="1:12" ht="15" customHeight="1" hidden="1">
      <c r="A20" s="381">
        <v>12</v>
      </c>
      <c r="B20" s="382" t="s">
        <v>162</v>
      </c>
      <c r="C20" s="382" t="s">
        <v>163</v>
      </c>
      <c r="D20" s="382">
        <v>2007</v>
      </c>
      <c r="E20" s="383" t="s">
        <v>153</v>
      </c>
      <c r="F20" s="368" t="b">
        <v>0</v>
      </c>
      <c r="G20" s="384">
        <v>0</v>
      </c>
      <c r="H20" s="385">
        <v>0.0047760400000000005</v>
      </c>
      <c r="I20" s="385">
        <v>0.0047760400000000005</v>
      </c>
      <c r="J20" s="385">
        <v>0.0047760400000000005</v>
      </c>
      <c r="K20" s="385">
        <v>0.0047760400000000005</v>
      </c>
      <c r="L20" s="385">
        <v>0.0047760400000000005</v>
      </c>
    </row>
    <row r="21" spans="1:12" ht="15" customHeight="1" hidden="1">
      <c r="A21" s="386">
        <v>13</v>
      </c>
      <c r="B21" s="387" t="s">
        <v>164</v>
      </c>
      <c r="C21" s="387" t="s">
        <v>163</v>
      </c>
      <c r="D21" s="387">
        <v>2007</v>
      </c>
      <c r="E21" s="388" t="s">
        <v>153</v>
      </c>
      <c r="F21" s="368" t="b">
        <v>0</v>
      </c>
      <c r="G21" s="389">
        <v>0</v>
      </c>
      <c r="H21" s="360">
        <v>0.038031465968820455</v>
      </c>
      <c r="I21" s="360">
        <v>0.038031465968820455</v>
      </c>
      <c r="J21" s="360">
        <v>0.038031465968820455</v>
      </c>
      <c r="K21" s="360">
        <v>0.038031465968820455</v>
      </c>
      <c r="L21" s="360">
        <v>0.038031465968820455</v>
      </c>
    </row>
    <row r="22" spans="1:12" ht="15" customHeight="1" hidden="1">
      <c r="A22" s="381">
        <v>14</v>
      </c>
      <c r="B22" s="382" t="s">
        <v>165</v>
      </c>
      <c r="C22" s="382" t="s">
        <v>163</v>
      </c>
      <c r="D22" s="382">
        <v>2007</v>
      </c>
      <c r="E22" s="383" t="s">
        <v>153</v>
      </c>
      <c r="F22" s="368" t="b">
        <v>0</v>
      </c>
      <c r="G22" s="384">
        <v>0</v>
      </c>
      <c r="H22" s="385">
        <v>0.0028066666666666665</v>
      </c>
      <c r="I22" s="385">
        <v>0.0028066666666666665</v>
      </c>
      <c r="J22" s="385">
        <v>0.0028066666666666665</v>
      </c>
      <c r="K22" s="385">
        <v>0.0028066666666666665</v>
      </c>
      <c r="L22" s="385">
        <v>0.0028066666666666665</v>
      </c>
    </row>
    <row r="23" spans="1:12" ht="15" customHeight="1">
      <c r="A23" s="386">
        <v>15</v>
      </c>
      <c r="B23" s="387" t="s">
        <v>166</v>
      </c>
      <c r="C23" s="387" t="s">
        <v>167</v>
      </c>
      <c r="D23" s="387">
        <v>2007</v>
      </c>
      <c r="E23" s="388" t="s">
        <v>153</v>
      </c>
      <c r="F23" s="368" t="b">
        <v>0</v>
      </c>
      <c r="G23" s="389">
        <v>0</v>
      </c>
      <c r="H23" s="360">
        <v>1.252403282532239</v>
      </c>
      <c r="I23" s="360">
        <v>1.252403282532239</v>
      </c>
      <c r="J23" s="360">
        <v>1.252403282532239</v>
      </c>
      <c r="K23" s="360">
        <v>1.252403282532239</v>
      </c>
      <c r="L23" s="360">
        <v>1.252403282532239</v>
      </c>
    </row>
    <row r="24" spans="1:12" ht="15" customHeight="1" hidden="1">
      <c r="A24" s="381">
        <v>16</v>
      </c>
      <c r="B24" s="382" t="s">
        <v>168</v>
      </c>
      <c r="C24" s="382" t="s">
        <v>167</v>
      </c>
      <c r="D24" s="382">
        <v>2007</v>
      </c>
      <c r="E24" s="383" t="s">
        <v>153</v>
      </c>
      <c r="F24" s="368" t="b">
        <v>0</v>
      </c>
      <c r="G24" s="384">
        <v>0</v>
      </c>
      <c r="H24" s="385">
        <v>0</v>
      </c>
      <c r="I24" s="385">
        <v>0</v>
      </c>
      <c r="J24" s="385">
        <v>0</v>
      </c>
      <c r="K24" s="385">
        <v>0</v>
      </c>
      <c r="L24" s="385">
        <v>0</v>
      </c>
    </row>
    <row r="25" spans="1:12" ht="15" customHeight="1" hidden="1">
      <c r="A25" s="386">
        <v>17</v>
      </c>
      <c r="B25" s="387" t="s">
        <v>10</v>
      </c>
      <c r="C25" s="387" t="s">
        <v>156</v>
      </c>
      <c r="D25" s="387">
        <v>2007</v>
      </c>
      <c r="E25" s="388" t="s">
        <v>153</v>
      </c>
      <c r="F25" s="368" t="b">
        <v>0</v>
      </c>
      <c r="G25" s="389">
        <v>0</v>
      </c>
      <c r="H25" s="360">
        <v>8.633523626244038</v>
      </c>
      <c r="I25" s="360">
        <v>0</v>
      </c>
      <c r="J25" s="360">
        <v>0</v>
      </c>
      <c r="K25" s="360">
        <v>0</v>
      </c>
      <c r="L25" s="360">
        <v>0</v>
      </c>
    </row>
    <row r="26" spans="1:12" ht="15" customHeight="1" hidden="1">
      <c r="A26" s="381">
        <v>18</v>
      </c>
      <c r="B26" s="382" t="s">
        <v>74</v>
      </c>
      <c r="C26" s="382" t="s">
        <v>156</v>
      </c>
      <c r="D26" s="382">
        <v>2007</v>
      </c>
      <c r="E26" s="383" t="s">
        <v>153</v>
      </c>
      <c r="F26" s="368" t="b">
        <v>0</v>
      </c>
      <c r="G26" s="384">
        <v>0</v>
      </c>
      <c r="H26" s="385">
        <v>0.7182134039163149</v>
      </c>
      <c r="I26" s="385">
        <v>0</v>
      </c>
      <c r="J26" s="385">
        <v>0</v>
      </c>
      <c r="K26" s="385">
        <v>0</v>
      </c>
      <c r="L26" s="385">
        <v>0</v>
      </c>
    </row>
    <row r="27" spans="1:12" ht="15" customHeight="1" hidden="1">
      <c r="A27" s="391">
        <v>19</v>
      </c>
      <c r="B27" s="392" t="s">
        <v>169</v>
      </c>
      <c r="C27" s="392" t="s">
        <v>170</v>
      </c>
      <c r="D27" s="392">
        <v>2007</v>
      </c>
      <c r="E27" s="393" t="s">
        <v>153</v>
      </c>
      <c r="F27" s="368" t="b">
        <v>0</v>
      </c>
      <c r="G27" s="394">
        <v>0</v>
      </c>
      <c r="H27" s="395">
        <v>0</v>
      </c>
      <c r="I27" s="395">
        <v>0</v>
      </c>
      <c r="J27" s="395">
        <v>0</v>
      </c>
      <c r="K27" s="395">
        <v>0</v>
      </c>
      <c r="L27" s="395">
        <v>0</v>
      </c>
    </row>
    <row r="28" spans="1:12" ht="15" customHeight="1" hidden="1">
      <c r="A28" s="396">
        <v>20</v>
      </c>
      <c r="B28" s="397" t="s">
        <v>157</v>
      </c>
      <c r="C28" s="397" t="s">
        <v>152</v>
      </c>
      <c r="D28" s="397">
        <v>2008</v>
      </c>
      <c r="E28" s="398" t="s">
        <v>153</v>
      </c>
      <c r="F28" s="368" t="b">
        <v>0</v>
      </c>
      <c r="G28" s="399">
        <v>0</v>
      </c>
      <c r="H28" s="400">
        <v>0</v>
      </c>
      <c r="I28" s="400">
        <v>0.13019276426447998</v>
      </c>
      <c r="J28" s="400">
        <v>0.13019276426447998</v>
      </c>
      <c r="K28" s="400">
        <v>0.13019276426447998</v>
      </c>
      <c r="L28" s="400">
        <v>0.13019276426447998</v>
      </c>
    </row>
    <row r="29" spans="1:12" ht="15" customHeight="1" hidden="1">
      <c r="A29" s="386">
        <v>21</v>
      </c>
      <c r="B29" s="387" t="s">
        <v>5</v>
      </c>
      <c r="C29" s="387" t="s">
        <v>152</v>
      </c>
      <c r="D29" s="387">
        <v>2008</v>
      </c>
      <c r="E29" s="388" t="s">
        <v>153</v>
      </c>
      <c r="F29" s="368" t="b">
        <v>0</v>
      </c>
      <c r="G29" s="389">
        <v>0</v>
      </c>
      <c r="H29" s="360">
        <v>0</v>
      </c>
      <c r="I29" s="360">
        <v>0.40824308950030613</v>
      </c>
      <c r="J29" s="360">
        <v>0.40824308950030613</v>
      </c>
      <c r="K29" s="360">
        <v>0.40824308950030613</v>
      </c>
      <c r="L29" s="360">
        <v>0.40824308950030613</v>
      </c>
    </row>
    <row r="30" spans="1:12" ht="15" customHeight="1" hidden="1">
      <c r="A30" s="381">
        <v>22</v>
      </c>
      <c r="B30" s="382" t="s">
        <v>6</v>
      </c>
      <c r="C30" s="382" t="s">
        <v>152</v>
      </c>
      <c r="D30" s="382">
        <v>2008</v>
      </c>
      <c r="E30" s="383" t="s">
        <v>153</v>
      </c>
      <c r="F30" s="368" t="b">
        <v>0</v>
      </c>
      <c r="G30" s="384">
        <v>0</v>
      </c>
      <c r="H30" s="385">
        <v>0</v>
      </c>
      <c r="I30" s="385">
        <v>0.1784087213553503</v>
      </c>
      <c r="J30" s="385">
        <v>0.17048146287421675</v>
      </c>
      <c r="K30" s="385">
        <v>0.17048146287421675</v>
      </c>
      <c r="L30" s="385">
        <v>0.17048146287421675</v>
      </c>
    </row>
    <row r="31" spans="1:12" ht="15" customHeight="1" hidden="1">
      <c r="A31" s="386">
        <v>23</v>
      </c>
      <c r="B31" s="401" t="s">
        <v>158</v>
      </c>
      <c r="C31" s="387" t="s">
        <v>159</v>
      </c>
      <c r="D31" s="387">
        <v>2008</v>
      </c>
      <c r="E31" s="388" t="s">
        <v>153</v>
      </c>
      <c r="F31" s="368" t="b">
        <v>0</v>
      </c>
      <c r="G31" s="389">
        <v>0</v>
      </c>
      <c r="H31" s="360">
        <v>0</v>
      </c>
      <c r="I31" s="360">
        <v>0</v>
      </c>
      <c r="J31" s="360">
        <v>0</v>
      </c>
      <c r="K31" s="360">
        <v>0</v>
      </c>
      <c r="L31" s="360">
        <v>0</v>
      </c>
    </row>
    <row r="32" spans="1:12" ht="15" customHeight="1" hidden="1">
      <c r="A32" s="381">
        <v>24</v>
      </c>
      <c r="B32" s="382" t="s">
        <v>171</v>
      </c>
      <c r="C32" s="382" t="s">
        <v>152</v>
      </c>
      <c r="D32" s="382">
        <v>2008</v>
      </c>
      <c r="E32" s="383" t="s">
        <v>153</v>
      </c>
      <c r="F32" s="368" t="b">
        <v>0</v>
      </c>
      <c r="G32" s="384">
        <v>0</v>
      </c>
      <c r="H32" s="385">
        <v>0</v>
      </c>
      <c r="I32" s="385">
        <v>0.7212541886069892</v>
      </c>
      <c r="J32" s="385">
        <v>0.4136063733101612</v>
      </c>
      <c r="K32" s="385">
        <v>0.4136063733101612</v>
      </c>
      <c r="L32" s="385">
        <v>0.4136063733101612</v>
      </c>
    </row>
    <row r="33" spans="1:12" ht="15" customHeight="1">
      <c r="A33" s="386">
        <v>25</v>
      </c>
      <c r="B33" s="387" t="s">
        <v>166</v>
      </c>
      <c r="C33" s="387" t="s">
        <v>159</v>
      </c>
      <c r="D33" s="387">
        <v>2008</v>
      </c>
      <c r="E33" s="388" t="s">
        <v>153</v>
      </c>
      <c r="F33" s="368" t="b">
        <v>0</v>
      </c>
      <c r="G33" s="389">
        <v>0</v>
      </c>
      <c r="H33" s="360">
        <v>0</v>
      </c>
      <c r="I33" s="360">
        <v>1.9984690747896476</v>
      </c>
      <c r="J33" s="360">
        <v>1.9984880997322216</v>
      </c>
      <c r="K33" s="360">
        <v>1.9984880997322216</v>
      </c>
      <c r="L33" s="360">
        <v>1.9984880997322216</v>
      </c>
    </row>
    <row r="34" spans="1:12" ht="15" customHeight="1" hidden="1">
      <c r="A34" s="381">
        <v>26</v>
      </c>
      <c r="B34" s="382" t="s">
        <v>168</v>
      </c>
      <c r="C34" s="382" t="s">
        <v>172</v>
      </c>
      <c r="D34" s="382">
        <v>2008</v>
      </c>
      <c r="E34" s="383" t="s">
        <v>153</v>
      </c>
      <c r="F34" s="368" t="b">
        <v>0</v>
      </c>
      <c r="G34" s="384">
        <v>0</v>
      </c>
      <c r="H34" s="385">
        <v>0</v>
      </c>
      <c r="I34" s="385">
        <v>0</v>
      </c>
      <c r="J34" s="385">
        <v>0</v>
      </c>
      <c r="K34" s="385">
        <v>0</v>
      </c>
      <c r="L34" s="385">
        <v>0</v>
      </c>
    </row>
    <row r="35" spans="1:12" ht="15" customHeight="1" hidden="1">
      <c r="A35" s="386">
        <v>27</v>
      </c>
      <c r="B35" s="387" t="s">
        <v>9</v>
      </c>
      <c r="C35" s="387" t="s">
        <v>167</v>
      </c>
      <c r="D35" s="387">
        <v>2008</v>
      </c>
      <c r="E35" s="388" t="s">
        <v>153</v>
      </c>
      <c r="F35" s="368" t="b">
        <v>0</v>
      </c>
      <c r="G35" s="389">
        <v>0</v>
      </c>
      <c r="H35" s="360">
        <v>0</v>
      </c>
      <c r="I35" s="360">
        <v>0.009199539506520587</v>
      </c>
      <c r="J35" s="360">
        <v>0.009199539506520587</v>
      </c>
      <c r="K35" s="360">
        <v>0.009199539506520587</v>
      </c>
      <c r="L35" s="360">
        <v>0.009199539506520587</v>
      </c>
    </row>
    <row r="36" spans="1:12" ht="15" customHeight="1" hidden="1">
      <c r="A36" s="381">
        <v>28</v>
      </c>
      <c r="B36" s="382" t="s">
        <v>60</v>
      </c>
      <c r="C36" s="382" t="s">
        <v>167</v>
      </c>
      <c r="D36" s="382">
        <v>2008</v>
      </c>
      <c r="E36" s="383" t="s">
        <v>153</v>
      </c>
      <c r="F36" s="368" t="b">
        <v>0</v>
      </c>
      <c r="G36" s="384">
        <v>0</v>
      </c>
      <c r="H36" s="385">
        <v>0</v>
      </c>
      <c r="I36" s="385">
        <v>0.0029620499999999995</v>
      </c>
      <c r="J36" s="385">
        <v>0.0029620499999999995</v>
      </c>
      <c r="K36" s="385">
        <v>0.00126945</v>
      </c>
      <c r="L36" s="385">
        <v>0.00126945</v>
      </c>
    </row>
    <row r="37" spans="1:12" ht="15" customHeight="1" hidden="1">
      <c r="A37" s="386">
        <v>29</v>
      </c>
      <c r="B37" s="387" t="s">
        <v>10</v>
      </c>
      <c r="C37" s="387" t="s">
        <v>156</v>
      </c>
      <c r="D37" s="387">
        <v>2008</v>
      </c>
      <c r="E37" s="388" t="s">
        <v>153</v>
      </c>
      <c r="F37" s="368" t="b">
        <v>0</v>
      </c>
      <c r="G37" s="389">
        <v>0</v>
      </c>
      <c r="H37" s="360">
        <v>0</v>
      </c>
      <c r="I37" s="360">
        <v>11.893110559091541</v>
      </c>
      <c r="J37" s="360">
        <v>0</v>
      </c>
      <c r="K37" s="360">
        <v>0</v>
      </c>
      <c r="L37" s="360">
        <v>0</v>
      </c>
    </row>
    <row r="38" spans="1:12" ht="15" customHeight="1" hidden="1">
      <c r="A38" s="381">
        <v>30</v>
      </c>
      <c r="B38" s="382" t="s">
        <v>12</v>
      </c>
      <c r="C38" s="382" t="s">
        <v>156</v>
      </c>
      <c r="D38" s="382">
        <v>2008</v>
      </c>
      <c r="E38" s="383" t="s">
        <v>153</v>
      </c>
      <c r="F38" s="368" t="b">
        <v>0</v>
      </c>
      <c r="G38" s="384">
        <v>0</v>
      </c>
      <c r="H38" s="385">
        <v>0</v>
      </c>
      <c r="I38" s="385">
        <v>2.2998848766301467</v>
      </c>
      <c r="J38" s="385">
        <v>0</v>
      </c>
      <c r="K38" s="385">
        <v>0</v>
      </c>
      <c r="L38" s="385">
        <v>0</v>
      </c>
    </row>
    <row r="39" spans="1:12" ht="15" customHeight="1" hidden="1">
      <c r="A39" s="386">
        <v>31</v>
      </c>
      <c r="B39" s="387" t="s">
        <v>74</v>
      </c>
      <c r="C39" s="387" t="s">
        <v>156</v>
      </c>
      <c r="D39" s="387">
        <v>2008</v>
      </c>
      <c r="E39" s="388" t="s">
        <v>153</v>
      </c>
      <c r="F39" s="368" t="b">
        <v>0</v>
      </c>
      <c r="G39" s="389">
        <v>0</v>
      </c>
      <c r="H39" s="360">
        <v>0</v>
      </c>
      <c r="I39" s="360">
        <v>0.7903486734866658</v>
      </c>
      <c r="J39" s="360">
        <v>0</v>
      </c>
      <c r="K39" s="360">
        <v>0</v>
      </c>
      <c r="L39" s="360">
        <v>0</v>
      </c>
    </row>
    <row r="40" spans="1:12" ht="15" customHeight="1" hidden="1">
      <c r="A40" s="381">
        <v>32</v>
      </c>
      <c r="B40" s="382" t="s">
        <v>169</v>
      </c>
      <c r="C40" s="382" t="s">
        <v>159</v>
      </c>
      <c r="D40" s="382">
        <v>2008</v>
      </c>
      <c r="E40" s="383" t="s">
        <v>153</v>
      </c>
      <c r="F40" s="368" t="b">
        <v>0</v>
      </c>
      <c r="G40" s="384">
        <v>0</v>
      </c>
      <c r="H40" s="385">
        <v>0</v>
      </c>
      <c r="I40" s="385">
        <v>0</v>
      </c>
      <c r="J40" s="385">
        <v>0</v>
      </c>
      <c r="K40" s="385">
        <v>0</v>
      </c>
      <c r="L40" s="385">
        <v>0</v>
      </c>
    </row>
    <row r="41" spans="1:12" ht="15" customHeight="1" hidden="1">
      <c r="A41" s="386">
        <v>33</v>
      </c>
      <c r="B41" s="387" t="s">
        <v>173</v>
      </c>
      <c r="C41" s="387" t="s">
        <v>167</v>
      </c>
      <c r="D41" s="387">
        <v>2008</v>
      </c>
      <c r="E41" s="388" t="s">
        <v>153</v>
      </c>
      <c r="F41" s="368" t="b">
        <v>0</v>
      </c>
      <c r="G41" s="389">
        <v>0</v>
      </c>
      <c r="H41" s="360">
        <v>0</v>
      </c>
      <c r="I41" s="360">
        <v>0</v>
      </c>
      <c r="J41" s="360">
        <v>0</v>
      </c>
      <c r="K41" s="360">
        <v>0</v>
      </c>
      <c r="L41" s="360">
        <v>0</v>
      </c>
    </row>
    <row r="42" spans="1:12" ht="15" customHeight="1" hidden="1">
      <c r="A42" s="402">
        <v>34</v>
      </c>
      <c r="B42" s="403" t="s">
        <v>174</v>
      </c>
      <c r="C42" s="403" t="s">
        <v>156</v>
      </c>
      <c r="D42" s="403">
        <v>2008</v>
      </c>
      <c r="E42" s="404" t="s">
        <v>153</v>
      </c>
      <c r="F42" s="368" t="b">
        <v>0</v>
      </c>
      <c r="G42" s="405">
        <v>0</v>
      </c>
      <c r="H42" s="406">
        <v>0</v>
      </c>
      <c r="I42" s="406">
        <v>0</v>
      </c>
      <c r="J42" s="406">
        <v>0</v>
      </c>
      <c r="K42" s="406">
        <v>0</v>
      </c>
      <c r="L42" s="406">
        <v>0</v>
      </c>
    </row>
    <row r="43" spans="1:12" ht="15" customHeight="1" hidden="1">
      <c r="A43" s="375">
        <v>35</v>
      </c>
      <c r="B43" s="376" t="s">
        <v>157</v>
      </c>
      <c r="C43" s="376" t="s">
        <v>152</v>
      </c>
      <c r="D43" s="376">
        <v>2009</v>
      </c>
      <c r="E43" s="377" t="s">
        <v>153</v>
      </c>
      <c r="F43" s="368" t="b">
        <v>0</v>
      </c>
      <c r="G43" s="378">
        <v>0</v>
      </c>
      <c r="H43" s="380">
        <v>0</v>
      </c>
      <c r="I43" s="380">
        <v>0</v>
      </c>
      <c r="J43" s="380">
        <v>0.18652661949723004</v>
      </c>
      <c r="K43" s="380">
        <v>0.18652661949723004</v>
      </c>
      <c r="L43" s="380">
        <v>0.18652661949723004</v>
      </c>
    </row>
    <row r="44" spans="1:12" ht="15" customHeight="1" hidden="1">
      <c r="A44" s="381">
        <v>36</v>
      </c>
      <c r="B44" s="382" t="s">
        <v>5</v>
      </c>
      <c r="C44" s="382" t="s">
        <v>152</v>
      </c>
      <c r="D44" s="382">
        <v>2009</v>
      </c>
      <c r="E44" s="383" t="s">
        <v>153</v>
      </c>
      <c r="F44" s="368" t="b">
        <v>0</v>
      </c>
      <c r="G44" s="384">
        <v>0</v>
      </c>
      <c r="H44" s="385">
        <v>0</v>
      </c>
      <c r="I44" s="385">
        <v>0</v>
      </c>
      <c r="J44" s="385">
        <v>0.5123562287439115</v>
      </c>
      <c r="K44" s="385">
        <v>0.5123562287439115</v>
      </c>
      <c r="L44" s="385">
        <v>0.5123562287439115</v>
      </c>
    </row>
    <row r="45" spans="1:12" ht="15" customHeight="1" hidden="1">
      <c r="A45" s="386">
        <v>37</v>
      </c>
      <c r="B45" s="387" t="s">
        <v>6</v>
      </c>
      <c r="C45" s="387" t="s">
        <v>152</v>
      </c>
      <c r="D45" s="387">
        <v>2009</v>
      </c>
      <c r="E45" s="388" t="s">
        <v>153</v>
      </c>
      <c r="F45" s="368" t="b">
        <v>0</v>
      </c>
      <c r="G45" s="389">
        <v>0</v>
      </c>
      <c r="H45" s="360">
        <v>0</v>
      </c>
      <c r="I45" s="360">
        <v>0</v>
      </c>
      <c r="J45" s="360">
        <v>0.1370400697874222</v>
      </c>
      <c r="K45" s="360">
        <v>0.13472296457790794</v>
      </c>
      <c r="L45" s="360">
        <v>0.13472296457790794</v>
      </c>
    </row>
    <row r="46" spans="1:12" ht="15" customHeight="1" hidden="1">
      <c r="A46" s="381">
        <v>38</v>
      </c>
      <c r="B46" s="407" t="s">
        <v>158</v>
      </c>
      <c r="C46" s="382" t="s">
        <v>159</v>
      </c>
      <c r="D46" s="382">
        <v>2009</v>
      </c>
      <c r="E46" s="383" t="s">
        <v>153</v>
      </c>
      <c r="F46" s="368" t="b">
        <v>0</v>
      </c>
      <c r="G46" s="384">
        <v>0</v>
      </c>
      <c r="H46" s="385">
        <v>0</v>
      </c>
      <c r="I46" s="385">
        <v>0</v>
      </c>
      <c r="J46" s="385">
        <v>0</v>
      </c>
      <c r="K46" s="385">
        <v>0</v>
      </c>
      <c r="L46" s="385">
        <v>0</v>
      </c>
    </row>
    <row r="47" spans="1:12" ht="15" customHeight="1">
      <c r="A47" s="461">
        <v>39</v>
      </c>
      <c r="B47" s="462" t="s">
        <v>166</v>
      </c>
      <c r="C47" s="462" t="s">
        <v>159</v>
      </c>
      <c r="D47" s="462">
        <v>2009</v>
      </c>
      <c r="E47" s="463" t="s">
        <v>153</v>
      </c>
      <c r="F47" s="464" t="b">
        <v>0</v>
      </c>
      <c r="G47" s="465">
        <v>0</v>
      </c>
      <c r="H47" s="466">
        <v>0</v>
      </c>
      <c r="I47" s="466">
        <v>0</v>
      </c>
      <c r="J47" s="466">
        <v>1.6023504784688996</v>
      </c>
      <c r="K47" s="466">
        <v>1.6023504784688996</v>
      </c>
      <c r="L47" s="466">
        <v>1.6023504784688996</v>
      </c>
    </row>
    <row r="48" spans="1:12" ht="15" customHeight="1" hidden="1">
      <c r="A48" s="381">
        <v>40</v>
      </c>
      <c r="B48" s="382" t="s">
        <v>168</v>
      </c>
      <c r="C48" s="382" t="s">
        <v>175</v>
      </c>
      <c r="D48" s="382">
        <v>2009</v>
      </c>
      <c r="E48" s="383" t="s">
        <v>153</v>
      </c>
      <c r="F48" s="368" t="b">
        <v>0</v>
      </c>
      <c r="G48" s="384">
        <v>0</v>
      </c>
      <c r="H48" s="385">
        <v>0</v>
      </c>
      <c r="I48" s="385">
        <v>0</v>
      </c>
      <c r="J48" s="385">
        <v>0</v>
      </c>
      <c r="K48" s="385">
        <v>0</v>
      </c>
      <c r="L48" s="385">
        <v>0</v>
      </c>
    </row>
    <row r="49" spans="1:12" ht="15" customHeight="1" hidden="1">
      <c r="A49" s="386">
        <v>41</v>
      </c>
      <c r="B49" s="387" t="s">
        <v>9</v>
      </c>
      <c r="C49" s="387" t="s">
        <v>167</v>
      </c>
      <c r="D49" s="387">
        <v>2009</v>
      </c>
      <c r="E49" s="388" t="s">
        <v>153</v>
      </c>
      <c r="F49" s="368" t="b">
        <v>0</v>
      </c>
      <c r="G49" s="389">
        <v>0</v>
      </c>
      <c r="H49" s="360">
        <v>0</v>
      </c>
      <c r="I49" s="360">
        <v>0</v>
      </c>
      <c r="J49" s="360">
        <v>0.10293833878348742</v>
      </c>
      <c r="K49" s="360">
        <v>0.10293833878348742</v>
      </c>
      <c r="L49" s="360">
        <v>0.10293833878348742</v>
      </c>
    </row>
    <row r="50" spans="1:12" ht="15" customHeight="1" hidden="1">
      <c r="A50" s="381">
        <v>42</v>
      </c>
      <c r="B50" s="382" t="s">
        <v>60</v>
      </c>
      <c r="C50" s="382" t="s">
        <v>167</v>
      </c>
      <c r="D50" s="382">
        <v>2009</v>
      </c>
      <c r="E50" s="383" t="s">
        <v>153</v>
      </c>
      <c r="F50" s="368" t="b">
        <v>0</v>
      </c>
      <c r="G50" s="384">
        <v>0</v>
      </c>
      <c r="H50" s="385">
        <v>0</v>
      </c>
      <c r="I50" s="385">
        <v>0</v>
      </c>
      <c r="J50" s="385">
        <v>0.8357285245499434</v>
      </c>
      <c r="K50" s="385">
        <v>0.8357285245499434</v>
      </c>
      <c r="L50" s="385">
        <v>0.8357285245499434</v>
      </c>
    </row>
    <row r="51" spans="1:12" ht="15" customHeight="1" hidden="1">
      <c r="A51" s="386">
        <v>43</v>
      </c>
      <c r="B51" s="387" t="s">
        <v>176</v>
      </c>
      <c r="C51" s="387" t="s">
        <v>177</v>
      </c>
      <c r="D51" s="387">
        <v>2009</v>
      </c>
      <c r="E51" s="388" t="s">
        <v>153</v>
      </c>
      <c r="F51" s="368" t="b">
        <v>0</v>
      </c>
      <c r="G51" s="389">
        <v>0</v>
      </c>
      <c r="H51" s="360">
        <v>0</v>
      </c>
      <c r="I51" s="360">
        <v>0</v>
      </c>
      <c r="J51" s="360">
        <v>0</v>
      </c>
      <c r="K51" s="360">
        <v>0</v>
      </c>
      <c r="L51" s="360">
        <v>0</v>
      </c>
    </row>
    <row r="52" spans="1:12" ht="15" customHeight="1" hidden="1">
      <c r="A52" s="381">
        <v>44</v>
      </c>
      <c r="B52" s="382" t="s">
        <v>10</v>
      </c>
      <c r="C52" s="382" t="s">
        <v>156</v>
      </c>
      <c r="D52" s="382">
        <v>2009</v>
      </c>
      <c r="E52" s="383" t="s">
        <v>153</v>
      </c>
      <c r="F52" s="368" t="b">
        <v>0</v>
      </c>
      <c r="G52" s="384">
        <v>0</v>
      </c>
      <c r="H52" s="385">
        <v>0</v>
      </c>
      <c r="I52" s="385">
        <v>0</v>
      </c>
      <c r="J52" s="385">
        <v>4.647673289142387</v>
      </c>
      <c r="K52" s="385">
        <v>0</v>
      </c>
      <c r="L52" s="385">
        <v>0</v>
      </c>
    </row>
    <row r="53" spans="1:12" ht="15" customHeight="1" hidden="1">
      <c r="A53" s="386">
        <v>45</v>
      </c>
      <c r="B53" s="387" t="s">
        <v>11</v>
      </c>
      <c r="C53" s="387" t="s">
        <v>156</v>
      </c>
      <c r="D53" s="387">
        <v>2009</v>
      </c>
      <c r="E53" s="388" t="s">
        <v>153</v>
      </c>
      <c r="F53" s="368" t="b">
        <v>0</v>
      </c>
      <c r="G53" s="389">
        <v>0</v>
      </c>
      <c r="H53" s="360">
        <v>0</v>
      </c>
      <c r="I53" s="360">
        <v>0</v>
      </c>
      <c r="J53" s="360">
        <v>3.155909394624502</v>
      </c>
      <c r="K53" s="360">
        <v>0</v>
      </c>
      <c r="L53" s="360">
        <v>0</v>
      </c>
    </row>
    <row r="54" spans="1:12" ht="15" customHeight="1" hidden="1">
      <c r="A54" s="381">
        <v>46</v>
      </c>
      <c r="B54" s="382" t="s">
        <v>12</v>
      </c>
      <c r="C54" s="382" t="s">
        <v>156</v>
      </c>
      <c r="D54" s="382">
        <v>2009</v>
      </c>
      <c r="E54" s="383" t="s">
        <v>153</v>
      </c>
      <c r="F54" s="368" t="b">
        <v>0</v>
      </c>
      <c r="G54" s="384">
        <v>0</v>
      </c>
      <c r="H54" s="385">
        <v>0</v>
      </c>
      <c r="I54" s="385">
        <v>0</v>
      </c>
      <c r="J54" s="385">
        <v>4.508441992320717</v>
      </c>
      <c r="K54" s="385">
        <v>0</v>
      </c>
      <c r="L54" s="385">
        <v>0</v>
      </c>
    </row>
    <row r="55" spans="1:12" ht="15" customHeight="1" hidden="1">
      <c r="A55" s="386">
        <v>47</v>
      </c>
      <c r="B55" s="387" t="s">
        <v>74</v>
      </c>
      <c r="C55" s="387" t="s">
        <v>156</v>
      </c>
      <c r="D55" s="387">
        <v>2009</v>
      </c>
      <c r="E55" s="388" t="s">
        <v>153</v>
      </c>
      <c r="F55" s="368" t="b">
        <v>0</v>
      </c>
      <c r="G55" s="389">
        <v>0</v>
      </c>
      <c r="H55" s="360">
        <v>0</v>
      </c>
      <c r="I55" s="360">
        <v>0</v>
      </c>
      <c r="J55" s="360">
        <v>0.7746564152687538</v>
      </c>
      <c r="K55" s="360">
        <v>0</v>
      </c>
      <c r="L55" s="360">
        <v>0</v>
      </c>
    </row>
    <row r="56" spans="1:12" ht="15" customHeight="1" hidden="1">
      <c r="A56" s="381">
        <v>48</v>
      </c>
      <c r="B56" s="382" t="s">
        <v>178</v>
      </c>
      <c r="C56" s="382" t="s">
        <v>152</v>
      </c>
      <c r="D56" s="382">
        <v>2009</v>
      </c>
      <c r="E56" s="383" t="s">
        <v>153</v>
      </c>
      <c r="F56" s="368" t="b">
        <v>0</v>
      </c>
      <c r="G56" s="384">
        <v>0</v>
      </c>
      <c r="H56" s="385">
        <v>0</v>
      </c>
      <c r="I56" s="385">
        <v>0</v>
      </c>
      <c r="J56" s="385">
        <v>0</v>
      </c>
      <c r="K56" s="385">
        <v>0</v>
      </c>
      <c r="L56" s="385">
        <v>0</v>
      </c>
    </row>
    <row r="57" spans="1:12" ht="15" customHeight="1" hidden="1">
      <c r="A57" s="408">
        <v>49</v>
      </c>
      <c r="B57" s="409" t="s">
        <v>179</v>
      </c>
      <c r="C57" s="409" t="s">
        <v>152</v>
      </c>
      <c r="D57" s="409">
        <v>2009</v>
      </c>
      <c r="E57" s="410" t="s">
        <v>153</v>
      </c>
      <c r="F57" s="368" t="b">
        <v>0</v>
      </c>
      <c r="G57" s="411">
        <v>0</v>
      </c>
      <c r="H57" s="412">
        <v>0</v>
      </c>
      <c r="I57" s="412">
        <v>0</v>
      </c>
      <c r="J57" s="412">
        <v>0</v>
      </c>
      <c r="K57" s="412">
        <v>0</v>
      </c>
      <c r="L57" s="412">
        <v>0</v>
      </c>
    </row>
    <row r="58" spans="1:12" ht="15" customHeight="1" hidden="1">
      <c r="A58" s="402">
        <v>50</v>
      </c>
      <c r="B58" s="403" t="s">
        <v>180</v>
      </c>
      <c r="C58" s="403" t="s">
        <v>167</v>
      </c>
      <c r="D58" s="403">
        <v>2009</v>
      </c>
      <c r="E58" s="404" t="s">
        <v>153</v>
      </c>
      <c r="F58" s="368"/>
      <c r="G58" s="405">
        <v>0</v>
      </c>
      <c r="H58" s="406">
        <v>0</v>
      </c>
      <c r="I58" s="406">
        <v>0</v>
      </c>
      <c r="J58" s="406">
        <v>0</v>
      </c>
      <c r="K58" s="406">
        <v>0</v>
      </c>
      <c r="L58" s="406">
        <v>0</v>
      </c>
    </row>
    <row r="59" spans="1:12" ht="15" customHeight="1" hidden="1">
      <c r="A59" s="375">
        <v>51</v>
      </c>
      <c r="B59" s="376" t="s">
        <v>181</v>
      </c>
      <c r="C59" s="376" t="s">
        <v>159</v>
      </c>
      <c r="D59" s="376">
        <v>2008</v>
      </c>
      <c r="E59" s="377" t="s">
        <v>153</v>
      </c>
      <c r="F59" s="368"/>
      <c r="G59" s="378">
        <v>0</v>
      </c>
      <c r="H59" s="380">
        <v>0</v>
      </c>
      <c r="I59" s="380">
        <v>0</v>
      </c>
      <c r="J59" s="380">
        <v>0</v>
      </c>
      <c r="K59" s="380">
        <v>0</v>
      </c>
      <c r="L59" s="380">
        <v>0</v>
      </c>
    </row>
    <row r="60" spans="1:12" ht="15" customHeight="1" hidden="1">
      <c r="A60" s="402">
        <v>52</v>
      </c>
      <c r="B60" s="403" t="s">
        <v>182</v>
      </c>
      <c r="C60" s="403" t="s">
        <v>156</v>
      </c>
      <c r="D60" s="403">
        <v>2008</v>
      </c>
      <c r="E60" s="404" t="s">
        <v>153</v>
      </c>
      <c r="F60" s="368"/>
      <c r="G60" s="405">
        <v>0</v>
      </c>
      <c r="H60" s="406">
        <v>0</v>
      </c>
      <c r="I60" s="406">
        <v>0</v>
      </c>
      <c r="J60" s="406">
        <v>0</v>
      </c>
      <c r="K60" s="406">
        <v>0</v>
      </c>
      <c r="L60" s="406">
        <v>0</v>
      </c>
    </row>
    <row r="61" spans="1:5" ht="15" customHeight="1" hidden="1">
      <c r="A61" s="374"/>
      <c r="B61" s="374"/>
      <c r="C61" s="374"/>
      <c r="D61" s="374"/>
      <c r="E61" s="374"/>
    </row>
    <row r="62" spans="1:12" ht="15" customHeight="1" hidden="1">
      <c r="A62" s="413" t="s">
        <v>183</v>
      </c>
      <c r="B62" s="414"/>
      <c r="C62" s="414"/>
      <c r="D62" s="414"/>
      <c r="E62" s="415"/>
      <c r="G62" s="416">
        <v>8.500973736719041</v>
      </c>
      <c r="H62" s="416">
        <v>0.4940985501187569</v>
      </c>
      <c r="I62" s="416">
        <v>0.4940985501187569</v>
      </c>
      <c r="J62" s="416">
        <v>0.4940985501187569</v>
      </c>
      <c r="K62" s="416">
        <v>0.4940985501187569</v>
      </c>
      <c r="L62" s="416">
        <v>0.4940985501187569</v>
      </c>
    </row>
    <row r="63" spans="1:5" ht="15" customHeight="1" hidden="1">
      <c r="A63" s="374"/>
      <c r="B63" s="374"/>
      <c r="C63" s="374"/>
      <c r="D63" s="374"/>
      <c r="E63" s="374"/>
    </row>
    <row r="64" spans="1:12" ht="15" customHeight="1" hidden="1">
      <c r="A64" s="413" t="s">
        <v>184</v>
      </c>
      <c r="B64" s="414"/>
      <c r="C64" s="414"/>
      <c r="D64" s="414"/>
      <c r="E64" s="415"/>
      <c r="G64" s="416">
        <v>0</v>
      </c>
      <c r="H64" s="416">
        <v>13.079193910028382</v>
      </c>
      <c r="I64" s="416">
        <v>2.4269034424999623</v>
      </c>
      <c r="J64" s="416">
        <v>2.143173347767131</v>
      </c>
      <c r="K64" s="416">
        <v>2.143173347767131</v>
      </c>
      <c r="L64" s="416">
        <v>2.136638332844308</v>
      </c>
    </row>
    <row r="65" spans="1:5" ht="15" customHeight="1" hidden="1">
      <c r="A65" s="374"/>
      <c r="B65" s="374"/>
      <c r="C65" s="374"/>
      <c r="D65" s="374"/>
      <c r="E65" s="374"/>
    </row>
    <row r="66" spans="1:12" ht="15" customHeight="1" hidden="1">
      <c r="A66" s="413" t="s">
        <v>185</v>
      </c>
      <c r="B66" s="414"/>
      <c r="C66" s="414"/>
      <c r="D66" s="414"/>
      <c r="E66" s="415"/>
      <c r="G66" s="416">
        <v>0</v>
      </c>
      <c r="H66" s="416">
        <v>0</v>
      </c>
      <c r="I66" s="416">
        <v>18.43207353723165</v>
      </c>
      <c r="J66" s="416">
        <v>3.1331733791879057</v>
      </c>
      <c r="K66" s="416">
        <v>3.131480779187906</v>
      </c>
      <c r="L66" s="416">
        <v>3.131480779187906</v>
      </c>
    </row>
    <row r="67" spans="1:5" ht="15" customHeight="1">
      <c r="A67" s="374"/>
      <c r="B67" s="374"/>
      <c r="C67" s="374"/>
      <c r="D67" s="374"/>
      <c r="E67" s="374"/>
    </row>
    <row r="68" spans="1:12" ht="15" customHeight="1">
      <c r="A68" s="413" t="s">
        <v>186</v>
      </c>
      <c r="B68" s="414"/>
      <c r="C68" s="414"/>
      <c r="D68" s="414"/>
      <c r="E68" s="415"/>
      <c r="G68" s="416">
        <v>0</v>
      </c>
      <c r="H68" s="416">
        <v>0</v>
      </c>
      <c r="I68" s="416">
        <v>0</v>
      </c>
      <c r="J68" s="416">
        <f>+J47+J33+J23</f>
        <v>4.853241860733361</v>
      </c>
      <c r="K68" s="416">
        <f>+K47+K33+K23</f>
        <v>4.853241860733361</v>
      </c>
      <c r="L68" s="416">
        <f>+L47+L33+L23</f>
        <v>4.853241860733361</v>
      </c>
    </row>
    <row r="69" spans="1:5" ht="15" customHeight="1">
      <c r="A69" s="374"/>
      <c r="B69" s="374"/>
      <c r="C69" s="374"/>
      <c r="D69" s="374"/>
      <c r="E69" s="374"/>
    </row>
    <row r="70" spans="1:12" ht="15" customHeight="1" hidden="1">
      <c r="A70" s="413" t="s">
        <v>187</v>
      </c>
      <c r="B70" s="417"/>
      <c r="C70" s="417"/>
      <c r="D70" s="417"/>
      <c r="E70" s="418"/>
      <c r="G70" s="416">
        <v>8.500973736719041</v>
      </c>
      <c r="H70" s="416">
        <v>13.573292460147139</v>
      </c>
      <c r="I70" s="416">
        <v>21.35307552985037</v>
      </c>
      <c r="J70" s="416">
        <v>22.234066628261047</v>
      </c>
      <c r="K70" s="416">
        <v>9.143375831695172</v>
      </c>
      <c r="L70" s="416">
        <v>9.13684081677235</v>
      </c>
    </row>
    <row r="71" spans="7:12" ht="15" customHeight="1">
      <c r="G71" s="419">
        <v>65</v>
      </c>
      <c r="H71" s="419">
        <v>66</v>
      </c>
      <c r="I71" s="419">
        <v>67</v>
      </c>
      <c r="J71" s="419">
        <v>68</v>
      </c>
      <c r="K71" s="419">
        <v>69</v>
      </c>
      <c r="L71" s="419">
        <v>70</v>
      </c>
    </row>
    <row r="72" ht="15" customHeight="1"/>
    <row r="73" ht="15.75">
      <c r="A73" s="371" t="s">
        <v>188</v>
      </c>
    </row>
    <row r="74" spans="1:12" ht="25.5">
      <c r="A74" s="372" t="s">
        <v>146</v>
      </c>
      <c r="B74" s="372" t="s">
        <v>147</v>
      </c>
      <c r="C74" s="372" t="s">
        <v>148</v>
      </c>
      <c r="D74" s="373" t="s">
        <v>149</v>
      </c>
      <c r="E74" s="373" t="s">
        <v>150</v>
      </c>
      <c r="G74" s="372">
        <v>2006</v>
      </c>
      <c r="H74" s="372">
        <v>2007</v>
      </c>
      <c r="I74" s="372">
        <v>2008</v>
      </c>
      <c r="J74" s="372">
        <v>2009</v>
      </c>
      <c r="K74" s="372">
        <v>2010</v>
      </c>
      <c r="L74" s="372">
        <v>2011</v>
      </c>
    </row>
    <row r="75" spans="1:12" ht="15">
      <c r="A75" s="374"/>
      <c r="B75" s="374"/>
      <c r="C75" s="374"/>
      <c r="D75" s="374"/>
      <c r="E75" s="374"/>
      <c r="G75" s="364"/>
      <c r="H75" s="364"/>
      <c r="I75" s="364"/>
      <c r="J75" s="364"/>
      <c r="K75" s="364"/>
      <c r="L75" s="364"/>
    </row>
    <row r="76" spans="1:12" ht="15" hidden="1">
      <c r="A76" s="375">
        <v>1</v>
      </c>
      <c r="B76" s="376" t="s">
        <v>151</v>
      </c>
      <c r="C76" s="376" t="s">
        <v>152</v>
      </c>
      <c r="D76" s="376">
        <v>2006</v>
      </c>
      <c r="E76" s="377" t="s">
        <v>153</v>
      </c>
      <c r="F76" s="368" t="b">
        <v>0</v>
      </c>
      <c r="G76" s="420">
        <v>151.10382650241448</v>
      </c>
      <c r="H76" s="421">
        <v>151.10382650241448</v>
      </c>
      <c r="I76" s="421">
        <v>151.10382650241448</v>
      </c>
      <c r="J76" s="421">
        <v>151.10382650241448</v>
      </c>
      <c r="K76" s="421">
        <v>151.10382650241448</v>
      </c>
      <c r="L76" s="421">
        <v>151.10382650241448</v>
      </c>
    </row>
    <row r="77" spans="1:12" ht="15" hidden="1">
      <c r="A77" s="381">
        <v>2</v>
      </c>
      <c r="B77" s="382" t="s">
        <v>154</v>
      </c>
      <c r="C77" s="382" t="s">
        <v>152</v>
      </c>
      <c r="D77" s="382">
        <v>2006</v>
      </c>
      <c r="E77" s="383" t="s">
        <v>153</v>
      </c>
      <c r="F77" s="368" t="b">
        <v>0</v>
      </c>
      <c r="G77" s="422">
        <v>373.0118537289975</v>
      </c>
      <c r="H77" s="423">
        <v>373.0118537289975</v>
      </c>
      <c r="I77" s="423">
        <v>373.0118537289975</v>
      </c>
      <c r="J77" s="423">
        <v>373.0118537289975</v>
      </c>
      <c r="K77" s="423">
        <v>373.0118537289975</v>
      </c>
      <c r="L77" s="423">
        <v>373.0118537289975</v>
      </c>
    </row>
    <row r="78" spans="1:12" ht="15" hidden="1">
      <c r="A78" s="386">
        <v>3</v>
      </c>
      <c r="B78" s="387" t="s">
        <v>155</v>
      </c>
      <c r="C78" s="387" t="s">
        <v>152</v>
      </c>
      <c r="D78" s="387">
        <v>2006</v>
      </c>
      <c r="E78" s="388" t="s">
        <v>153</v>
      </c>
      <c r="F78" s="368" t="b">
        <v>0</v>
      </c>
      <c r="G78" s="424">
        <v>9678.775561292685</v>
      </c>
      <c r="H78" s="425">
        <v>9678.775561292685</v>
      </c>
      <c r="I78" s="425">
        <v>9678.775561292685</v>
      </c>
      <c r="J78" s="425">
        <v>9678.775561292685</v>
      </c>
      <c r="K78" s="425">
        <v>1247.9006103867184</v>
      </c>
      <c r="L78" s="425">
        <v>1247.9006103867184</v>
      </c>
    </row>
    <row r="79" spans="1:12" ht="15" hidden="1">
      <c r="A79" s="381">
        <v>4</v>
      </c>
      <c r="B79" s="426" t="s">
        <v>10</v>
      </c>
      <c r="C79" s="426" t="s">
        <v>156</v>
      </c>
      <c r="D79" s="426">
        <v>2006</v>
      </c>
      <c r="E79" s="427" t="s">
        <v>153</v>
      </c>
      <c r="F79" s="368" t="b">
        <v>0</v>
      </c>
      <c r="G79" s="428">
        <v>0</v>
      </c>
      <c r="H79" s="429">
        <v>0</v>
      </c>
      <c r="I79" s="429">
        <v>0</v>
      </c>
      <c r="J79" s="429">
        <v>0</v>
      </c>
      <c r="K79" s="429">
        <v>0</v>
      </c>
      <c r="L79" s="429">
        <v>0</v>
      </c>
    </row>
    <row r="80" spans="1:12" ht="15" hidden="1">
      <c r="A80" s="391">
        <v>5</v>
      </c>
      <c r="B80" s="392" t="s">
        <v>74</v>
      </c>
      <c r="C80" s="392" t="s">
        <v>156</v>
      </c>
      <c r="D80" s="392">
        <v>2006</v>
      </c>
      <c r="E80" s="392" t="s">
        <v>153</v>
      </c>
      <c r="F80" s="430" t="b">
        <v>0</v>
      </c>
      <c r="G80" s="431">
        <v>0</v>
      </c>
      <c r="H80" s="432">
        <v>0</v>
      </c>
      <c r="I80" s="432">
        <v>0</v>
      </c>
      <c r="J80" s="432">
        <v>0</v>
      </c>
      <c r="K80" s="432">
        <v>0</v>
      </c>
      <c r="L80" s="432">
        <v>0</v>
      </c>
    </row>
    <row r="81" spans="1:12" ht="15" hidden="1">
      <c r="A81" s="396">
        <v>6</v>
      </c>
      <c r="B81" s="397" t="s">
        <v>157</v>
      </c>
      <c r="C81" s="397" t="s">
        <v>152</v>
      </c>
      <c r="D81" s="397">
        <v>2007</v>
      </c>
      <c r="E81" s="397" t="s">
        <v>153</v>
      </c>
      <c r="F81" s="430" t="b">
        <v>0</v>
      </c>
      <c r="G81" s="433">
        <v>0</v>
      </c>
      <c r="H81" s="434">
        <v>480.09544947420517</v>
      </c>
      <c r="I81" s="434">
        <v>480.09544947420517</v>
      </c>
      <c r="J81" s="434">
        <v>480.09544947420517</v>
      </c>
      <c r="K81" s="434">
        <v>480.09544947420517</v>
      </c>
      <c r="L81" s="434">
        <v>478.6980077050155</v>
      </c>
    </row>
    <row r="82" spans="1:12" ht="15" hidden="1">
      <c r="A82" s="386">
        <v>7</v>
      </c>
      <c r="B82" s="435" t="s">
        <v>154</v>
      </c>
      <c r="C82" s="435" t="s">
        <v>152</v>
      </c>
      <c r="D82" s="435">
        <v>2007</v>
      </c>
      <c r="E82" s="436" t="s">
        <v>153</v>
      </c>
      <c r="F82" s="368" t="b">
        <v>0</v>
      </c>
      <c r="G82" s="437">
        <v>0</v>
      </c>
      <c r="H82" s="438">
        <v>593.3498448605147</v>
      </c>
      <c r="I82" s="438">
        <v>593.3498448605147</v>
      </c>
      <c r="J82" s="438">
        <v>593.3498448605147</v>
      </c>
      <c r="K82" s="438">
        <v>593.3498448605147</v>
      </c>
      <c r="L82" s="438">
        <v>593.3498448605147</v>
      </c>
    </row>
    <row r="83" spans="1:12" ht="15" hidden="1">
      <c r="A83" s="381">
        <v>8</v>
      </c>
      <c r="B83" s="382" t="s">
        <v>155</v>
      </c>
      <c r="C83" s="382" t="s">
        <v>152</v>
      </c>
      <c r="D83" s="382">
        <v>2007</v>
      </c>
      <c r="E83" s="383" t="s">
        <v>153</v>
      </c>
      <c r="F83" s="368" t="b">
        <v>0</v>
      </c>
      <c r="G83" s="422">
        <v>0</v>
      </c>
      <c r="H83" s="423">
        <v>3556.7946884138173</v>
      </c>
      <c r="I83" s="423">
        <v>3513.2953540984745</v>
      </c>
      <c r="J83" s="423">
        <v>3513.2953540984745</v>
      </c>
      <c r="K83" s="423">
        <v>3513.2953540984745</v>
      </c>
      <c r="L83" s="423">
        <v>3513.2953540984745</v>
      </c>
    </row>
    <row r="84" spans="1:12" ht="15" hidden="1">
      <c r="A84" s="386">
        <v>9</v>
      </c>
      <c r="B84" s="401" t="s">
        <v>158</v>
      </c>
      <c r="C84" s="387" t="s">
        <v>159</v>
      </c>
      <c r="D84" s="387">
        <v>2007</v>
      </c>
      <c r="E84" s="388" t="s">
        <v>153</v>
      </c>
      <c r="F84" s="368" t="b">
        <v>0</v>
      </c>
      <c r="G84" s="424">
        <v>0</v>
      </c>
      <c r="H84" s="425">
        <v>0</v>
      </c>
      <c r="I84" s="425">
        <v>0</v>
      </c>
      <c r="J84" s="425">
        <v>0</v>
      </c>
      <c r="K84" s="425">
        <v>0</v>
      </c>
      <c r="L84" s="425">
        <v>0</v>
      </c>
    </row>
    <row r="85" spans="1:12" ht="15" hidden="1">
      <c r="A85" s="381">
        <v>10</v>
      </c>
      <c r="B85" s="382" t="s">
        <v>160</v>
      </c>
      <c r="C85" s="382" t="s">
        <v>152</v>
      </c>
      <c r="D85" s="382">
        <v>2007</v>
      </c>
      <c r="E85" s="383" t="s">
        <v>153</v>
      </c>
      <c r="F85" s="368" t="b">
        <v>0</v>
      </c>
      <c r="G85" s="422">
        <v>0</v>
      </c>
      <c r="H85" s="423">
        <v>3277.4256017528155</v>
      </c>
      <c r="I85" s="423">
        <v>552.4180546088872</v>
      </c>
      <c r="J85" s="423">
        <v>209.09913265293886</v>
      </c>
      <c r="K85" s="423">
        <v>209.09913265293886</v>
      </c>
      <c r="L85" s="423">
        <v>209.09913265293886</v>
      </c>
    </row>
    <row r="86" spans="1:12" ht="15" hidden="1">
      <c r="A86" s="386">
        <v>11</v>
      </c>
      <c r="B86" s="387" t="s">
        <v>161</v>
      </c>
      <c r="C86" s="387" t="s">
        <v>152</v>
      </c>
      <c r="D86" s="387">
        <v>2007</v>
      </c>
      <c r="E86" s="388" t="s">
        <v>153</v>
      </c>
      <c r="F86" s="368" t="b">
        <v>0</v>
      </c>
      <c r="G86" s="424">
        <v>0</v>
      </c>
      <c r="H86" s="425">
        <v>0</v>
      </c>
      <c r="I86" s="425">
        <v>0</v>
      </c>
      <c r="J86" s="425">
        <v>0</v>
      </c>
      <c r="K86" s="425">
        <v>0</v>
      </c>
      <c r="L86" s="425">
        <v>0</v>
      </c>
    </row>
    <row r="87" spans="1:12" ht="15" hidden="1">
      <c r="A87" s="381">
        <v>12</v>
      </c>
      <c r="B87" s="382" t="s">
        <v>162</v>
      </c>
      <c r="C87" s="382" t="s">
        <v>163</v>
      </c>
      <c r="D87" s="382">
        <v>2007</v>
      </c>
      <c r="E87" s="383" t="s">
        <v>153</v>
      </c>
      <c r="F87" s="368" t="b">
        <v>0</v>
      </c>
      <c r="G87" s="422">
        <v>0</v>
      </c>
      <c r="H87" s="423">
        <v>7.888</v>
      </c>
      <c r="I87" s="423">
        <v>7.888</v>
      </c>
      <c r="J87" s="423">
        <v>7.888</v>
      </c>
      <c r="K87" s="423">
        <v>7.888</v>
      </c>
      <c r="L87" s="423">
        <v>7.888</v>
      </c>
    </row>
    <row r="88" spans="1:12" ht="15" hidden="1">
      <c r="A88" s="386">
        <v>13</v>
      </c>
      <c r="B88" s="387" t="s">
        <v>164</v>
      </c>
      <c r="C88" s="387" t="s">
        <v>163</v>
      </c>
      <c r="D88" s="387">
        <v>2007</v>
      </c>
      <c r="E88" s="388" t="s">
        <v>153</v>
      </c>
      <c r="F88" s="368" t="b">
        <v>0</v>
      </c>
      <c r="G88" s="424">
        <v>0</v>
      </c>
      <c r="H88" s="425">
        <v>323.26746073497384</v>
      </c>
      <c r="I88" s="425">
        <v>323.26746073497384</v>
      </c>
      <c r="J88" s="425">
        <v>323.26746073497384</v>
      </c>
      <c r="K88" s="425">
        <v>323.26746073497384</v>
      </c>
      <c r="L88" s="425">
        <v>323.26746073497384</v>
      </c>
    </row>
    <row r="89" spans="1:12" ht="15" hidden="1">
      <c r="A89" s="381">
        <v>14</v>
      </c>
      <c r="B89" s="382" t="s">
        <v>165</v>
      </c>
      <c r="C89" s="382" t="s">
        <v>163</v>
      </c>
      <c r="D89" s="382">
        <v>2007</v>
      </c>
      <c r="E89" s="383" t="s">
        <v>153</v>
      </c>
      <c r="F89" s="368" t="b">
        <v>0</v>
      </c>
      <c r="G89" s="422">
        <v>0</v>
      </c>
      <c r="H89" s="423">
        <v>3.8468601263592554</v>
      </c>
      <c r="I89" s="423">
        <v>3.8468601263592554</v>
      </c>
      <c r="J89" s="423">
        <v>3.8468601263592554</v>
      </c>
      <c r="K89" s="423">
        <v>3.8468601263592554</v>
      </c>
      <c r="L89" s="423">
        <v>3.8468601263592554</v>
      </c>
    </row>
    <row r="90" spans="1:12" ht="15">
      <c r="A90" s="386">
        <v>15</v>
      </c>
      <c r="B90" s="387" t="s">
        <v>166</v>
      </c>
      <c r="C90" s="387" t="s">
        <v>167</v>
      </c>
      <c r="D90" s="387">
        <v>2007</v>
      </c>
      <c r="E90" s="388" t="s">
        <v>153</v>
      </c>
      <c r="F90" s="368" t="b">
        <v>0</v>
      </c>
      <c r="G90" s="424">
        <v>0</v>
      </c>
      <c r="H90" s="425">
        <v>3478.8980070339976</v>
      </c>
      <c r="I90" s="425">
        <v>3478.8980070339976</v>
      </c>
      <c r="J90" s="425">
        <v>3478.8980070339976</v>
      </c>
      <c r="K90" s="425">
        <v>3478.8980070339976</v>
      </c>
      <c r="L90" s="425">
        <v>3478.8980070339976</v>
      </c>
    </row>
    <row r="91" spans="1:12" ht="15" hidden="1">
      <c r="A91" s="381">
        <v>16</v>
      </c>
      <c r="B91" s="382" t="s">
        <v>168</v>
      </c>
      <c r="C91" s="382" t="s">
        <v>167</v>
      </c>
      <c r="D91" s="382">
        <v>2007</v>
      </c>
      <c r="E91" s="383" t="s">
        <v>153</v>
      </c>
      <c r="F91" s="368" t="b">
        <v>0</v>
      </c>
      <c r="G91" s="422">
        <v>0</v>
      </c>
      <c r="H91" s="423">
        <v>0</v>
      </c>
      <c r="I91" s="423">
        <v>0</v>
      </c>
      <c r="J91" s="423">
        <v>0</v>
      </c>
      <c r="K91" s="423">
        <v>0</v>
      </c>
      <c r="L91" s="423">
        <v>0</v>
      </c>
    </row>
    <row r="92" spans="1:12" ht="15" hidden="1">
      <c r="A92" s="386">
        <v>17</v>
      </c>
      <c r="B92" s="387" t="s">
        <v>10</v>
      </c>
      <c r="C92" s="387" t="s">
        <v>156</v>
      </c>
      <c r="D92" s="387">
        <v>2007</v>
      </c>
      <c r="E92" s="388" t="s">
        <v>153</v>
      </c>
      <c r="F92" s="368" t="b">
        <v>0</v>
      </c>
      <c r="G92" s="424">
        <v>0</v>
      </c>
      <c r="H92" s="425">
        <v>0</v>
      </c>
      <c r="I92" s="425">
        <v>0</v>
      </c>
      <c r="J92" s="425">
        <v>0</v>
      </c>
      <c r="K92" s="425">
        <v>0</v>
      </c>
      <c r="L92" s="425">
        <v>0</v>
      </c>
    </row>
    <row r="93" spans="1:12" ht="15" hidden="1">
      <c r="A93" s="381">
        <v>18</v>
      </c>
      <c r="B93" s="426" t="s">
        <v>74</v>
      </c>
      <c r="C93" s="426" t="s">
        <v>156</v>
      </c>
      <c r="D93" s="426">
        <v>2007</v>
      </c>
      <c r="E93" s="427" t="s">
        <v>153</v>
      </c>
      <c r="F93" s="368" t="b">
        <v>0</v>
      </c>
      <c r="G93" s="428">
        <v>0</v>
      </c>
      <c r="H93" s="429">
        <v>0</v>
      </c>
      <c r="I93" s="429">
        <v>0</v>
      </c>
      <c r="J93" s="429">
        <v>0</v>
      </c>
      <c r="K93" s="429">
        <v>0</v>
      </c>
      <c r="L93" s="429">
        <v>0</v>
      </c>
    </row>
    <row r="94" spans="1:12" ht="15" hidden="1">
      <c r="A94" s="391">
        <v>19</v>
      </c>
      <c r="B94" s="392" t="s">
        <v>169</v>
      </c>
      <c r="C94" s="392" t="s">
        <v>170</v>
      </c>
      <c r="D94" s="392">
        <v>2007</v>
      </c>
      <c r="E94" s="392" t="s">
        <v>153</v>
      </c>
      <c r="F94" s="430" t="b">
        <v>0</v>
      </c>
      <c r="G94" s="431">
        <v>0</v>
      </c>
      <c r="H94" s="432">
        <v>0</v>
      </c>
      <c r="I94" s="432">
        <v>0</v>
      </c>
      <c r="J94" s="432">
        <v>0</v>
      </c>
      <c r="K94" s="432">
        <v>0</v>
      </c>
      <c r="L94" s="432">
        <v>0</v>
      </c>
    </row>
    <row r="95" spans="1:12" ht="15" hidden="1">
      <c r="A95" s="396">
        <v>20</v>
      </c>
      <c r="B95" s="397" t="s">
        <v>157</v>
      </c>
      <c r="C95" s="397" t="s">
        <v>152</v>
      </c>
      <c r="D95" s="397">
        <v>2008</v>
      </c>
      <c r="E95" s="397" t="s">
        <v>153</v>
      </c>
      <c r="F95" s="430" t="b">
        <v>0</v>
      </c>
      <c r="G95" s="433">
        <v>0</v>
      </c>
      <c r="H95" s="434">
        <v>0</v>
      </c>
      <c r="I95" s="434">
        <v>1199.2758</v>
      </c>
      <c r="J95" s="434">
        <v>1199.2758</v>
      </c>
      <c r="K95" s="434">
        <v>1199.2758</v>
      </c>
      <c r="L95" s="434">
        <v>1199.2758</v>
      </c>
    </row>
    <row r="96" spans="1:12" ht="15" hidden="1">
      <c r="A96" s="386">
        <v>21</v>
      </c>
      <c r="B96" s="435" t="s">
        <v>5</v>
      </c>
      <c r="C96" s="435" t="s">
        <v>152</v>
      </c>
      <c r="D96" s="435">
        <v>2008</v>
      </c>
      <c r="E96" s="436" t="s">
        <v>153</v>
      </c>
      <c r="F96" s="368" t="b">
        <v>0</v>
      </c>
      <c r="G96" s="437">
        <v>0</v>
      </c>
      <c r="H96" s="438">
        <v>0</v>
      </c>
      <c r="I96" s="438">
        <v>644.4637226624653</v>
      </c>
      <c r="J96" s="438">
        <v>644.4637226624653</v>
      </c>
      <c r="K96" s="438">
        <v>644.4637226624653</v>
      </c>
      <c r="L96" s="438">
        <v>644.4637226624653</v>
      </c>
    </row>
    <row r="97" spans="1:12" ht="15" hidden="1">
      <c r="A97" s="381">
        <v>22</v>
      </c>
      <c r="B97" s="382" t="s">
        <v>6</v>
      </c>
      <c r="C97" s="382" t="s">
        <v>152</v>
      </c>
      <c r="D97" s="382">
        <v>2008</v>
      </c>
      <c r="E97" s="383" t="s">
        <v>153</v>
      </c>
      <c r="F97" s="368" t="b">
        <v>0</v>
      </c>
      <c r="G97" s="422">
        <v>0</v>
      </c>
      <c r="H97" s="423">
        <v>0</v>
      </c>
      <c r="I97" s="423">
        <v>3271.458295235529</v>
      </c>
      <c r="J97" s="423">
        <v>3257.226978819399</v>
      </c>
      <c r="K97" s="423">
        <v>3257.226978819399</v>
      </c>
      <c r="L97" s="423">
        <v>3257.226978819399</v>
      </c>
    </row>
    <row r="98" spans="1:12" ht="15" hidden="1">
      <c r="A98" s="386">
        <v>23</v>
      </c>
      <c r="B98" s="401" t="s">
        <v>158</v>
      </c>
      <c r="C98" s="387" t="s">
        <v>159</v>
      </c>
      <c r="D98" s="387">
        <v>2008</v>
      </c>
      <c r="E98" s="388" t="s">
        <v>153</v>
      </c>
      <c r="F98" s="368" t="b">
        <v>0</v>
      </c>
      <c r="G98" s="424">
        <v>0</v>
      </c>
      <c r="H98" s="425">
        <v>0</v>
      </c>
      <c r="I98" s="425">
        <v>0</v>
      </c>
      <c r="J98" s="425">
        <v>0</v>
      </c>
      <c r="K98" s="425">
        <v>0</v>
      </c>
      <c r="L98" s="425">
        <v>0</v>
      </c>
    </row>
    <row r="99" spans="1:12" ht="15" hidden="1">
      <c r="A99" s="381">
        <v>24</v>
      </c>
      <c r="B99" s="382" t="s">
        <v>171</v>
      </c>
      <c r="C99" s="382" t="s">
        <v>152</v>
      </c>
      <c r="D99" s="382">
        <v>2008</v>
      </c>
      <c r="E99" s="383" t="s">
        <v>153</v>
      </c>
      <c r="F99" s="368" t="b">
        <v>0</v>
      </c>
      <c r="G99" s="422">
        <v>0</v>
      </c>
      <c r="H99" s="423">
        <v>0</v>
      </c>
      <c r="I99" s="423">
        <v>2850.9040494081814</v>
      </c>
      <c r="J99" s="423">
        <v>1028.7583031005636</v>
      </c>
      <c r="K99" s="423">
        <v>1028.7583031005636</v>
      </c>
      <c r="L99" s="423">
        <v>1028.7583031005636</v>
      </c>
    </row>
    <row r="100" spans="1:12" ht="15">
      <c r="A100" s="386">
        <v>25</v>
      </c>
      <c r="B100" s="387" t="s">
        <v>166</v>
      </c>
      <c r="C100" s="387" t="s">
        <v>159</v>
      </c>
      <c r="D100" s="387">
        <v>2008</v>
      </c>
      <c r="E100" s="388" t="s">
        <v>153</v>
      </c>
      <c r="F100" s="368" t="b">
        <v>0</v>
      </c>
      <c r="G100" s="424">
        <v>0</v>
      </c>
      <c r="H100" s="425">
        <v>0</v>
      </c>
      <c r="I100" s="425">
        <v>12385.191409905787</v>
      </c>
      <c r="J100" s="425">
        <v>12385.106828568947</v>
      </c>
      <c r="K100" s="425">
        <v>12385.106828568947</v>
      </c>
      <c r="L100" s="425">
        <v>12385.106828568947</v>
      </c>
    </row>
    <row r="101" spans="1:12" ht="15" hidden="1">
      <c r="A101" s="381">
        <v>26</v>
      </c>
      <c r="B101" s="382" t="s">
        <v>168</v>
      </c>
      <c r="C101" s="382" t="s">
        <v>172</v>
      </c>
      <c r="D101" s="382">
        <v>2008</v>
      </c>
      <c r="E101" s="383" t="s">
        <v>153</v>
      </c>
      <c r="F101" s="368" t="b">
        <v>0</v>
      </c>
      <c r="G101" s="422">
        <v>0</v>
      </c>
      <c r="H101" s="423">
        <v>0</v>
      </c>
      <c r="I101" s="423">
        <v>0</v>
      </c>
      <c r="J101" s="423">
        <v>0</v>
      </c>
      <c r="K101" s="423">
        <v>0</v>
      </c>
      <c r="L101" s="423">
        <v>0</v>
      </c>
    </row>
    <row r="102" spans="1:12" ht="15" hidden="1">
      <c r="A102" s="386">
        <v>27</v>
      </c>
      <c r="B102" s="387" t="s">
        <v>9</v>
      </c>
      <c r="C102" s="387" t="s">
        <v>167</v>
      </c>
      <c r="D102" s="387">
        <v>2008</v>
      </c>
      <c r="E102" s="388" t="s">
        <v>153</v>
      </c>
      <c r="F102" s="368" t="b">
        <v>0</v>
      </c>
      <c r="G102" s="424">
        <v>0</v>
      </c>
      <c r="H102" s="425">
        <v>0</v>
      </c>
      <c r="I102" s="425">
        <v>7.765493642268849</v>
      </c>
      <c r="J102" s="425">
        <v>7.765493642268849</v>
      </c>
      <c r="K102" s="425">
        <v>7.765493642268849</v>
      </c>
      <c r="L102" s="425">
        <v>7.765493642268849</v>
      </c>
    </row>
    <row r="103" spans="1:12" ht="15" hidden="1">
      <c r="A103" s="381">
        <v>28</v>
      </c>
      <c r="B103" s="382" t="s">
        <v>60</v>
      </c>
      <c r="C103" s="382" t="s">
        <v>167</v>
      </c>
      <c r="D103" s="382">
        <v>2008</v>
      </c>
      <c r="E103" s="383" t="s">
        <v>153</v>
      </c>
      <c r="F103" s="368" t="b">
        <v>0</v>
      </c>
      <c r="G103" s="422">
        <v>0</v>
      </c>
      <c r="H103" s="423">
        <v>0</v>
      </c>
      <c r="I103" s="423">
        <v>21.56019</v>
      </c>
      <c r="J103" s="423">
        <v>21.56019</v>
      </c>
      <c r="K103" s="423">
        <v>9.135204</v>
      </c>
      <c r="L103" s="423">
        <v>9.135204</v>
      </c>
    </row>
    <row r="104" spans="1:12" ht="15" hidden="1">
      <c r="A104" s="386">
        <v>29</v>
      </c>
      <c r="B104" s="387" t="s">
        <v>10</v>
      </c>
      <c r="C104" s="387" t="s">
        <v>156</v>
      </c>
      <c r="D104" s="387">
        <v>2008</v>
      </c>
      <c r="E104" s="388" t="s">
        <v>153</v>
      </c>
      <c r="F104" s="368" t="b">
        <v>0</v>
      </c>
      <c r="G104" s="424">
        <v>0</v>
      </c>
      <c r="H104" s="425">
        <v>0</v>
      </c>
      <c r="I104" s="425">
        <v>0</v>
      </c>
      <c r="J104" s="425">
        <v>0</v>
      </c>
      <c r="K104" s="425">
        <v>0</v>
      </c>
      <c r="L104" s="425">
        <v>0</v>
      </c>
    </row>
    <row r="105" spans="1:12" ht="15" hidden="1">
      <c r="A105" s="381">
        <v>30</v>
      </c>
      <c r="B105" s="382" t="s">
        <v>12</v>
      </c>
      <c r="C105" s="382" t="s">
        <v>156</v>
      </c>
      <c r="D105" s="382">
        <v>2008</v>
      </c>
      <c r="E105" s="383" t="s">
        <v>153</v>
      </c>
      <c r="F105" s="368" t="b">
        <v>0</v>
      </c>
      <c r="G105" s="422">
        <v>0</v>
      </c>
      <c r="H105" s="423">
        <v>0</v>
      </c>
      <c r="I105" s="423">
        <v>0</v>
      </c>
      <c r="J105" s="423">
        <v>0</v>
      </c>
      <c r="K105" s="423">
        <v>0</v>
      </c>
      <c r="L105" s="423">
        <v>0</v>
      </c>
    </row>
    <row r="106" spans="1:12" ht="15" hidden="1">
      <c r="A106" s="386">
        <v>31</v>
      </c>
      <c r="B106" s="387" t="s">
        <v>74</v>
      </c>
      <c r="C106" s="387" t="s">
        <v>156</v>
      </c>
      <c r="D106" s="387">
        <v>2008</v>
      </c>
      <c r="E106" s="388" t="s">
        <v>153</v>
      </c>
      <c r="F106" s="368" t="b">
        <v>0</v>
      </c>
      <c r="G106" s="424">
        <v>0</v>
      </c>
      <c r="H106" s="425">
        <v>0</v>
      </c>
      <c r="I106" s="425">
        <v>0</v>
      </c>
      <c r="J106" s="425">
        <v>0</v>
      </c>
      <c r="K106" s="425">
        <v>0</v>
      </c>
      <c r="L106" s="425">
        <v>0</v>
      </c>
    </row>
    <row r="107" spans="1:12" ht="15" hidden="1">
      <c r="A107" s="381">
        <v>32</v>
      </c>
      <c r="B107" s="382" t="s">
        <v>169</v>
      </c>
      <c r="C107" s="382" t="s">
        <v>159</v>
      </c>
      <c r="D107" s="382">
        <v>2008</v>
      </c>
      <c r="E107" s="383" t="s">
        <v>153</v>
      </c>
      <c r="F107" s="368" t="b">
        <v>0</v>
      </c>
      <c r="G107" s="422">
        <v>0</v>
      </c>
      <c r="H107" s="423">
        <v>0</v>
      </c>
      <c r="I107" s="423">
        <v>0</v>
      </c>
      <c r="J107" s="423">
        <v>0</v>
      </c>
      <c r="K107" s="423">
        <v>0</v>
      </c>
      <c r="L107" s="423">
        <v>0</v>
      </c>
    </row>
    <row r="108" spans="1:12" ht="15" hidden="1">
      <c r="A108" s="386">
        <v>33</v>
      </c>
      <c r="B108" s="387" t="s">
        <v>173</v>
      </c>
      <c r="C108" s="387" t="s">
        <v>167</v>
      </c>
      <c r="D108" s="387">
        <v>2008</v>
      </c>
      <c r="E108" s="388" t="s">
        <v>153</v>
      </c>
      <c r="F108" s="368" t="b">
        <v>0</v>
      </c>
      <c r="G108" s="424">
        <v>0</v>
      </c>
      <c r="H108" s="425">
        <v>0</v>
      </c>
      <c r="I108" s="425">
        <v>0</v>
      </c>
      <c r="J108" s="425">
        <v>0</v>
      </c>
      <c r="K108" s="425">
        <v>0</v>
      </c>
      <c r="L108" s="425">
        <v>0</v>
      </c>
    </row>
    <row r="109" spans="1:12" ht="15" hidden="1">
      <c r="A109" s="402">
        <v>34</v>
      </c>
      <c r="B109" s="403" t="s">
        <v>174</v>
      </c>
      <c r="C109" s="403" t="s">
        <v>156</v>
      </c>
      <c r="D109" s="403">
        <v>2008</v>
      </c>
      <c r="E109" s="404" t="s">
        <v>153</v>
      </c>
      <c r="F109" s="368" t="b">
        <v>0</v>
      </c>
      <c r="G109" s="439">
        <v>0</v>
      </c>
      <c r="H109" s="440">
        <v>0</v>
      </c>
      <c r="I109" s="440">
        <v>0</v>
      </c>
      <c r="J109" s="440">
        <v>0</v>
      </c>
      <c r="K109" s="440">
        <v>0</v>
      </c>
      <c r="L109" s="440">
        <v>0</v>
      </c>
    </row>
    <row r="110" spans="1:12" ht="15" hidden="1">
      <c r="A110" s="375">
        <v>35</v>
      </c>
      <c r="B110" s="376" t="s">
        <v>157</v>
      </c>
      <c r="C110" s="376" t="s">
        <v>152</v>
      </c>
      <c r="D110" s="376">
        <v>2009</v>
      </c>
      <c r="E110" s="377" t="s">
        <v>153</v>
      </c>
      <c r="F110" s="368" t="b">
        <v>0</v>
      </c>
      <c r="G110" s="420">
        <v>0</v>
      </c>
      <c r="H110" s="421">
        <v>0</v>
      </c>
      <c r="I110" s="421">
        <v>0</v>
      </c>
      <c r="J110" s="421">
        <v>1243.3323825470868</v>
      </c>
      <c r="K110" s="421">
        <v>1243.3323825470868</v>
      </c>
      <c r="L110" s="421">
        <v>1243.3323825470868</v>
      </c>
    </row>
    <row r="111" spans="1:12" ht="15" hidden="1">
      <c r="A111" s="381">
        <v>36</v>
      </c>
      <c r="B111" s="382" t="s">
        <v>5</v>
      </c>
      <c r="C111" s="382" t="s">
        <v>152</v>
      </c>
      <c r="D111" s="382">
        <v>2009</v>
      </c>
      <c r="E111" s="383" t="s">
        <v>153</v>
      </c>
      <c r="F111" s="368" t="b">
        <v>0</v>
      </c>
      <c r="G111" s="422">
        <v>0</v>
      </c>
      <c r="H111" s="423">
        <v>0</v>
      </c>
      <c r="I111" s="423">
        <v>0</v>
      </c>
      <c r="J111" s="423">
        <v>777.9264724862498</v>
      </c>
      <c r="K111" s="423">
        <v>777.9264724862498</v>
      </c>
      <c r="L111" s="423">
        <v>777.9264724862498</v>
      </c>
    </row>
    <row r="112" spans="1:12" ht="15" hidden="1">
      <c r="A112" s="386">
        <v>37</v>
      </c>
      <c r="B112" s="387" t="s">
        <v>6</v>
      </c>
      <c r="C112" s="387" t="s">
        <v>152</v>
      </c>
      <c r="D112" s="387">
        <v>2009</v>
      </c>
      <c r="E112" s="388" t="s">
        <v>153</v>
      </c>
      <c r="F112" s="368" t="b">
        <v>0</v>
      </c>
      <c r="G112" s="424">
        <v>0</v>
      </c>
      <c r="H112" s="425">
        <v>0</v>
      </c>
      <c r="I112" s="425">
        <v>0</v>
      </c>
      <c r="J112" s="425">
        <v>1352.6952538894316</v>
      </c>
      <c r="K112" s="425">
        <v>1296.5646737166128</v>
      </c>
      <c r="L112" s="425">
        <v>1296.5646737166128</v>
      </c>
    </row>
    <row r="113" spans="1:12" ht="15" hidden="1">
      <c r="A113" s="381">
        <v>38</v>
      </c>
      <c r="B113" s="407" t="s">
        <v>158</v>
      </c>
      <c r="C113" s="382" t="s">
        <v>159</v>
      </c>
      <c r="D113" s="382">
        <v>2009</v>
      </c>
      <c r="E113" s="383" t="s">
        <v>153</v>
      </c>
      <c r="F113" s="368" t="b">
        <v>0</v>
      </c>
      <c r="G113" s="422">
        <v>0</v>
      </c>
      <c r="H113" s="423">
        <v>0</v>
      </c>
      <c r="I113" s="423">
        <v>0</v>
      </c>
      <c r="J113" s="423">
        <v>0</v>
      </c>
      <c r="K113" s="423">
        <v>0</v>
      </c>
      <c r="L113" s="423">
        <v>0</v>
      </c>
    </row>
    <row r="114" spans="1:12" ht="15">
      <c r="A114" s="461">
        <v>39</v>
      </c>
      <c r="B114" s="462" t="s">
        <v>166</v>
      </c>
      <c r="C114" s="462" t="s">
        <v>159</v>
      </c>
      <c r="D114" s="462">
        <v>2009</v>
      </c>
      <c r="E114" s="463" t="s">
        <v>153</v>
      </c>
      <c r="F114" s="464" t="b">
        <v>0</v>
      </c>
      <c r="G114" s="467">
        <v>0</v>
      </c>
      <c r="H114" s="468">
        <v>0</v>
      </c>
      <c r="I114" s="468">
        <v>0</v>
      </c>
      <c r="J114" s="468">
        <v>11850.436602870812</v>
      </c>
      <c r="K114" s="468">
        <v>11850.436602870812</v>
      </c>
      <c r="L114" s="468">
        <v>11850.436602870812</v>
      </c>
    </row>
    <row r="115" spans="1:12" ht="15" hidden="1">
      <c r="A115" s="381">
        <v>40</v>
      </c>
      <c r="B115" s="382" t="s">
        <v>168</v>
      </c>
      <c r="C115" s="382" t="s">
        <v>175</v>
      </c>
      <c r="D115" s="382">
        <v>2009</v>
      </c>
      <c r="E115" s="383" t="s">
        <v>153</v>
      </c>
      <c r="F115" s="368" t="b">
        <v>0</v>
      </c>
      <c r="G115" s="422">
        <v>0</v>
      </c>
      <c r="H115" s="423">
        <v>0</v>
      </c>
      <c r="I115" s="423">
        <v>0</v>
      </c>
      <c r="J115" s="423">
        <v>0</v>
      </c>
      <c r="K115" s="423">
        <v>0</v>
      </c>
      <c r="L115" s="423">
        <v>0</v>
      </c>
    </row>
    <row r="116" spans="1:12" ht="15" hidden="1">
      <c r="A116" s="386">
        <v>41</v>
      </c>
      <c r="B116" s="387" t="s">
        <v>9</v>
      </c>
      <c r="C116" s="387" t="s">
        <v>167</v>
      </c>
      <c r="D116" s="387">
        <v>2009</v>
      </c>
      <c r="E116" s="388" t="s">
        <v>153</v>
      </c>
      <c r="F116" s="368" t="b">
        <v>0</v>
      </c>
      <c r="G116" s="424">
        <v>0</v>
      </c>
      <c r="H116" s="425">
        <v>0</v>
      </c>
      <c r="I116" s="425">
        <v>0</v>
      </c>
      <c r="J116" s="425">
        <v>234.6882739226056</v>
      </c>
      <c r="K116" s="425">
        <v>234.6882739226056</v>
      </c>
      <c r="L116" s="425">
        <v>234.6882739226056</v>
      </c>
    </row>
    <row r="117" spans="1:12" ht="15" hidden="1">
      <c r="A117" s="381">
        <v>42</v>
      </c>
      <c r="B117" s="382" t="s">
        <v>60</v>
      </c>
      <c r="C117" s="382" t="s">
        <v>167</v>
      </c>
      <c r="D117" s="382">
        <v>2009</v>
      </c>
      <c r="E117" s="383" t="s">
        <v>153</v>
      </c>
      <c r="F117" s="368" t="b">
        <v>0</v>
      </c>
      <c r="G117" s="422">
        <v>0</v>
      </c>
      <c r="H117" s="423">
        <v>0</v>
      </c>
      <c r="I117" s="423">
        <v>0</v>
      </c>
      <c r="J117" s="423">
        <v>3260.465544208299</v>
      </c>
      <c r="K117" s="423">
        <v>3260.465544208299</v>
      </c>
      <c r="L117" s="423">
        <v>3260.465544208299</v>
      </c>
    </row>
    <row r="118" spans="1:12" ht="15" hidden="1">
      <c r="A118" s="386">
        <v>43</v>
      </c>
      <c r="B118" s="387" t="s">
        <v>176</v>
      </c>
      <c r="C118" s="387" t="s">
        <v>177</v>
      </c>
      <c r="D118" s="387">
        <v>2009</v>
      </c>
      <c r="E118" s="388" t="s">
        <v>153</v>
      </c>
      <c r="F118" s="368" t="b">
        <v>0</v>
      </c>
      <c r="G118" s="424">
        <v>0</v>
      </c>
      <c r="H118" s="425">
        <v>0</v>
      </c>
      <c r="I118" s="425">
        <v>0</v>
      </c>
      <c r="J118" s="425">
        <v>0</v>
      </c>
      <c r="K118" s="425">
        <v>0</v>
      </c>
      <c r="L118" s="425">
        <v>0</v>
      </c>
    </row>
    <row r="119" spans="1:12" ht="15" hidden="1">
      <c r="A119" s="381">
        <v>44</v>
      </c>
      <c r="B119" s="382" t="s">
        <v>10</v>
      </c>
      <c r="C119" s="382" t="s">
        <v>156</v>
      </c>
      <c r="D119" s="382">
        <v>2009</v>
      </c>
      <c r="E119" s="383" t="s">
        <v>153</v>
      </c>
      <c r="F119" s="368" t="b">
        <v>0</v>
      </c>
      <c r="G119" s="422">
        <v>0</v>
      </c>
      <c r="H119" s="423">
        <v>0</v>
      </c>
      <c r="I119" s="423">
        <v>0</v>
      </c>
      <c r="J119" s="423">
        <v>204.20590200511484</v>
      </c>
      <c r="K119" s="423">
        <v>0</v>
      </c>
      <c r="L119" s="423">
        <v>0</v>
      </c>
    </row>
    <row r="120" spans="1:12" ht="15" hidden="1">
      <c r="A120" s="386">
        <v>45</v>
      </c>
      <c r="B120" s="387" t="s">
        <v>11</v>
      </c>
      <c r="C120" s="387" t="s">
        <v>156</v>
      </c>
      <c r="D120" s="387">
        <v>2009</v>
      </c>
      <c r="E120" s="388" t="s">
        <v>153</v>
      </c>
      <c r="F120" s="368" t="b">
        <v>0</v>
      </c>
      <c r="G120" s="424">
        <v>0</v>
      </c>
      <c r="H120" s="425">
        <v>0</v>
      </c>
      <c r="I120" s="425">
        <v>0</v>
      </c>
      <c r="J120" s="425">
        <v>1943.9341061006385</v>
      </c>
      <c r="K120" s="425">
        <v>0</v>
      </c>
      <c r="L120" s="425">
        <v>0</v>
      </c>
    </row>
    <row r="121" spans="1:12" ht="15" hidden="1">
      <c r="A121" s="381">
        <v>46</v>
      </c>
      <c r="B121" s="382" t="s">
        <v>12</v>
      </c>
      <c r="C121" s="382" t="s">
        <v>156</v>
      </c>
      <c r="D121" s="382">
        <v>2009</v>
      </c>
      <c r="E121" s="383" t="s">
        <v>153</v>
      </c>
      <c r="F121" s="368" t="b">
        <v>0</v>
      </c>
      <c r="G121" s="422">
        <v>0</v>
      </c>
      <c r="H121" s="423">
        <v>0</v>
      </c>
      <c r="I121" s="423">
        <v>0</v>
      </c>
      <c r="J121" s="423">
        <v>37.128345819111786</v>
      </c>
      <c r="K121" s="423">
        <v>0</v>
      </c>
      <c r="L121" s="423">
        <v>0</v>
      </c>
    </row>
    <row r="122" spans="1:12" ht="15" hidden="1">
      <c r="A122" s="386">
        <v>47</v>
      </c>
      <c r="B122" s="387" t="s">
        <v>74</v>
      </c>
      <c r="C122" s="387" t="s">
        <v>156</v>
      </c>
      <c r="D122" s="387">
        <v>2009</v>
      </c>
      <c r="E122" s="388" t="s">
        <v>153</v>
      </c>
      <c r="F122" s="368" t="b">
        <v>0</v>
      </c>
      <c r="G122" s="424">
        <v>0</v>
      </c>
      <c r="H122" s="425">
        <v>0</v>
      </c>
      <c r="I122" s="425">
        <v>0</v>
      </c>
      <c r="J122" s="425">
        <v>0</v>
      </c>
      <c r="K122" s="425">
        <v>0</v>
      </c>
      <c r="L122" s="425">
        <v>0</v>
      </c>
    </row>
    <row r="123" spans="1:12" ht="15" hidden="1">
      <c r="A123" s="381">
        <v>48</v>
      </c>
      <c r="B123" s="382" t="s">
        <v>178</v>
      </c>
      <c r="C123" s="382" t="s">
        <v>152</v>
      </c>
      <c r="D123" s="382">
        <v>2009</v>
      </c>
      <c r="E123" s="383" t="s">
        <v>153</v>
      </c>
      <c r="F123" s="368" t="b">
        <v>0</v>
      </c>
      <c r="G123" s="422">
        <v>0</v>
      </c>
      <c r="H123" s="423">
        <v>0</v>
      </c>
      <c r="I123" s="423">
        <v>0</v>
      </c>
      <c r="J123" s="423">
        <v>0</v>
      </c>
      <c r="K123" s="423">
        <v>0</v>
      </c>
      <c r="L123" s="423">
        <v>0</v>
      </c>
    </row>
    <row r="124" spans="1:12" ht="15" hidden="1">
      <c r="A124" s="408">
        <v>49</v>
      </c>
      <c r="B124" s="409" t="s">
        <v>179</v>
      </c>
      <c r="C124" s="409" t="s">
        <v>152</v>
      </c>
      <c r="D124" s="409">
        <v>2009</v>
      </c>
      <c r="E124" s="410" t="s">
        <v>153</v>
      </c>
      <c r="F124" s="368" t="b">
        <v>0</v>
      </c>
      <c r="G124" s="441">
        <v>0</v>
      </c>
      <c r="H124" s="442">
        <v>0</v>
      </c>
      <c r="I124" s="442">
        <v>0</v>
      </c>
      <c r="J124" s="442">
        <v>0</v>
      </c>
      <c r="K124" s="442">
        <v>0</v>
      </c>
      <c r="L124" s="442">
        <v>0</v>
      </c>
    </row>
    <row r="125" spans="1:12" ht="15" hidden="1">
      <c r="A125" s="402">
        <v>50</v>
      </c>
      <c r="B125" s="403" t="s">
        <v>180</v>
      </c>
      <c r="C125" s="403" t="s">
        <v>167</v>
      </c>
      <c r="D125" s="403">
        <v>2009</v>
      </c>
      <c r="E125" s="404" t="s">
        <v>153</v>
      </c>
      <c r="F125" s="368"/>
      <c r="G125" s="439">
        <v>0</v>
      </c>
      <c r="H125" s="440">
        <v>0</v>
      </c>
      <c r="I125" s="440">
        <v>0</v>
      </c>
      <c r="J125" s="440">
        <v>0</v>
      </c>
      <c r="K125" s="440">
        <v>0</v>
      </c>
      <c r="L125" s="440">
        <v>0</v>
      </c>
    </row>
    <row r="126" spans="1:12" ht="15" hidden="1">
      <c r="A126" s="375">
        <v>51</v>
      </c>
      <c r="B126" s="376" t="s">
        <v>181</v>
      </c>
      <c r="C126" s="376" t="s">
        <v>159</v>
      </c>
      <c r="D126" s="376">
        <v>2008</v>
      </c>
      <c r="E126" s="377" t="s">
        <v>153</v>
      </c>
      <c r="F126" s="368"/>
      <c r="G126" s="420">
        <v>0</v>
      </c>
      <c r="H126" s="421">
        <v>0</v>
      </c>
      <c r="I126" s="421">
        <v>0</v>
      </c>
      <c r="J126" s="421">
        <v>0</v>
      </c>
      <c r="K126" s="421">
        <v>0</v>
      </c>
      <c r="L126" s="421">
        <v>0</v>
      </c>
    </row>
    <row r="127" spans="1:12" ht="15" hidden="1">
      <c r="A127" s="402">
        <v>52</v>
      </c>
      <c r="B127" s="403" t="s">
        <v>182</v>
      </c>
      <c r="C127" s="403" t="s">
        <v>156</v>
      </c>
      <c r="D127" s="403">
        <v>2008</v>
      </c>
      <c r="E127" s="404" t="s">
        <v>153</v>
      </c>
      <c r="F127" s="368"/>
      <c r="G127" s="439">
        <v>0</v>
      </c>
      <c r="H127" s="440">
        <v>0</v>
      </c>
      <c r="I127" s="440">
        <v>0</v>
      </c>
      <c r="J127" s="440">
        <v>0</v>
      </c>
      <c r="K127" s="440">
        <v>0</v>
      </c>
      <c r="L127" s="440">
        <v>0</v>
      </c>
    </row>
    <row r="128" spans="1:5" ht="15">
      <c r="A128" s="374"/>
      <c r="B128" s="374"/>
      <c r="C128" s="374"/>
      <c r="D128" s="374"/>
      <c r="E128" s="374"/>
    </row>
    <row r="129" spans="1:12" ht="15" hidden="1">
      <c r="A129" s="413" t="s">
        <v>183</v>
      </c>
      <c r="B129" s="414"/>
      <c r="C129" s="414"/>
      <c r="D129" s="414"/>
      <c r="E129" s="415"/>
      <c r="G129" s="443">
        <v>10202.891241524097</v>
      </c>
      <c r="H129" s="443">
        <v>10202.891241524097</v>
      </c>
      <c r="I129" s="443">
        <v>10202.891241524097</v>
      </c>
      <c r="J129" s="443">
        <v>10202.891241524097</v>
      </c>
      <c r="K129" s="443">
        <v>1772.0162906181304</v>
      </c>
      <c r="L129" s="443">
        <v>1772.0162906181304</v>
      </c>
    </row>
    <row r="130" spans="1:12" ht="15" hidden="1">
      <c r="A130" s="374"/>
      <c r="B130" s="374"/>
      <c r="C130" s="374"/>
      <c r="D130" s="374"/>
      <c r="E130" s="374"/>
      <c r="G130" s="444"/>
      <c r="H130" s="444"/>
      <c r="I130" s="444"/>
      <c r="J130" s="444"/>
      <c r="K130" s="444"/>
      <c r="L130" s="444"/>
    </row>
    <row r="131" spans="1:12" ht="15" hidden="1">
      <c r="A131" s="413" t="s">
        <v>184</v>
      </c>
      <c r="B131" s="414"/>
      <c r="C131" s="414"/>
      <c r="D131" s="414"/>
      <c r="E131" s="415"/>
      <c r="G131" s="443">
        <v>0</v>
      </c>
      <c r="H131" s="443">
        <v>11721.565912396683</v>
      </c>
      <c r="I131" s="443">
        <v>8953.059030937413</v>
      </c>
      <c r="J131" s="443">
        <v>8609.740108981463</v>
      </c>
      <c r="K131" s="443">
        <v>8609.740108981463</v>
      </c>
      <c r="L131" s="443">
        <v>8608.342667212275</v>
      </c>
    </row>
    <row r="132" spans="1:12" ht="15" hidden="1">
      <c r="A132" s="374"/>
      <c r="B132" s="374"/>
      <c r="C132" s="374"/>
      <c r="D132" s="374"/>
      <c r="E132" s="374"/>
      <c r="G132" s="444"/>
      <c r="H132" s="444"/>
      <c r="I132" s="444"/>
      <c r="J132" s="444"/>
      <c r="K132" s="444"/>
      <c r="L132" s="444"/>
    </row>
    <row r="133" spans="1:12" ht="15" hidden="1">
      <c r="A133" s="413" t="s">
        <v>185</v>
      </c>
      <c r="B133" s="414"/>
      <c r="C133" s="414"/>
      <c r="D133" s="414"/>
      <c r="E133" s="415"/>
      <c r="G133" s="443">
        <v>0</v>
      </c>
      <c r="H133" s="443">
        <v>0</v>
      </c>
      <c r="I133" s="443">
        <v>20380.61896085423</v>
      </c>
      <c r="J133" s="443">
        <v>18544.157316793644</v>
      </c>
      <c r="K133" s="443">
        <v>18531.732330793642</v>
      </c>
      <c r="L133" s="443">
        <v>18531.732330793642</v>
      </c>
    </row>
    <row r="134" spans="1:12" ht="15">
      <c r="A134" s="374"/>
      <c r="B134" s="374"/>
      <c r="C134" s="374"/>
      <c r="D134" s="374"/>
      <c r="E134" s="374"/>
      <c r="G134" s="444"/>
      <c r="H134" s="444"/>
      <c r="I134" s="444"/>
      <c r="J134" s="444"/>
      <c r="K134" s="444"/>
      <c r="L134" s="444"/>
    </row>
    <row r="135" spans="1:12" ht="15">
      <c r="A135" s="413" t="s">
        <v>186</v>
      </c>
      <c r="B135" s="414"/>
      <c r="C135" s="414"/>
      <c r="D135" s="414"/>
      <c r="E135" s="415"/>
      <c r="G135" s="443">
        <v>0</v>
      </c>
      <c r="H135" s="443">
        <v>0</v>
      </c>
      <c r="I135" s="443">
        <v>0</v>
      </c>
      <c r="J135" s="443">
        <f>+J90+J100+J114</f>
        <v>27714.441438473754</v>
      </c>
      <c r="K135" s="443">
        <f>+K90+K100+K114</f>
        <v>27714.441438473754</v>
      </c>
      <c r="L135" s="443">
        <f>+L90+L100+L114</f>
        <v>27714.441438473754</v>
      </c>
    </row>
    <row r="136" spans="1:12" ht="15">
      <c r="A136" s="374"/>
      <c r="B136" s="374"/>
      <c r="C136" s="374"/>
      <c r="D136" s="374"/>
      <c r="E136" s="374"/>
      <c r="G136" s="444"/>
      <c r="H136" s="444"/>
      <c r="I136" s="444"/>
      <c r="J136" s="444"/>
      <c r="K136" s="444"/>
      <c r="L136" s="444"/>
    </row>
    <row r="137" spans="1:12" ht="15" hidden="1">
      <c r="A137" s="413" t="s">
        <v>187</v>
      </c>
      <c r="B137" s="417"/>
      <c r="C137" s="417"/>
      <c r="D137" s="417"/>
      <c r="E137" s="418"/>
      <c r="G137" s="443">
        <v>10202.891241524097</v>
      </c>
      <c r="H137" s="443">
        <v>21924.45715392078</v>
      </c>
      <c r="I137" s="443">
        <v>39536.56923331574</v>
      </c>
      <c r="J137" s="443">
        <v>58261.60155114856</v>
      </c>
      <c r="K137" s="443">
        <v>47576.90268014491</v>
      </c>
      <c r="L137" s="443">
        <v>47575.50523837572</v>
      </c>
    </row>
    <row r="138" spans="7:12" ht="15">
      <c r="G138" s="419">
        <v>96</v>
      </c>
      <c r="H138" s="419">
        <v>97</v>
      </c>
      <c r="I138" s="419">
        <v>98</v>
      </c>
      <c r="J138" s="419">
        <v>99</v>
      </c>
      <c r="K138" s="419">
        <v>100</v>
      </c>
      <c r="L138" s="419">
        <v>101</v>
      </c>
    </row>
    <row r="140" ht="15.75">
      <c r="A140" s="371" t="s">
        <v>189</v>
      </c>
    </row>
    <row r="141" spans="1:12" ht="25.5">
      <c r="A141" s="372" t="s">
        <v>146</v>
      </c>
      <c r="B141" s="372" t="s">
        <v>147</v>
      </c>
      <c r="C141" s="372" t="s">
        <v>148</v>
      </c>
      <c r="D141" s="373" t="s">
        <v>149</v>
      </c>
      <c r="E141" s="373" t="s">
        <v>150</v>
      </c>
      <c r="G141" s="372">
        <v>2006</v>
      </c>
      <c r="H141" s="372">
        <v>2007</v>
      </c>
      <c r="I141" s="372">
        <v>2008</v>
      </c>
      <c r="J141" s="372">
        <v>2009</v>
      </c>
      <c r="K141" s="372">
        <v>2010</v>
      </c>
      <c r="L141" s="372">
        <v>2011</v>
      </c>
    </row>
    <row r="142" spans="1:12" ht="15">
      <c r="A142" s="374"/>
      <c r="B142" s="374"/>
      <c r="C142" s="374"/>
      <c r="D142" s="374"/>
      <c r="E142" s="374"/>
      <c r="G142" s="364"/>
      <c r="H142" s="364"/>
      <c r="I142" s="364"/>
      <c r="J142" s="364"/>
      <c r="K142" s="364"/>
      <c r="L142" s="364"/>
    </row>
    <row r="143" spans="1:12" ht="15" hidden="1">
      <c r="A143" s="375">
        <v>1</v>
      </c>
      <c r="B143" s="376" t="s">
        <v>151</v>
      </c>
      <c r="C143" s="376" t="s">
        <v>152</v>
      </c>
      <c r="D143" s="376">
        <v>2006</v>
      </c>
      <c r="E143" s="377" t="s">
        <v>153</v>
      </c>
      <c r="F143" s="368" t="b">
        <v>0</v>
      </c>
      <c r="G143" s="378">
        <v>0.03805577852653402</v>
      </c>
      <c r="H143" s="380">
        <v>0.03805577852653402</v>
      </c>
      <c r="I143" s="380">
        <v>0.03805577852653402</v>
      </c>
      <c r="J143" s="380">
        <v>0.03805577852653402</v>
      </c>
      <c r="K143" s="380">
        <v>0.03805577852653402</v>
      </c>
      <c r="L143" s="380">
        <v>0.03805577852653402</v>
      </c>
    </row>
    <row r="144" spans="1:12" ht="15" hidden="1">
      <c r="A144" s="381">
        <v>2</v>
      </c>
      <c r="B144" s="382" t="s">
        <v>154</v>
      </c>
      <c r="C144" s="382" t="s">
        <v>152</v>
      </c>
      <c r="D144" s="382">
        <v>2006</v>
      </c>
      <c r="E144" s="383" t="s">
        <v>153</v>
      </c>
      <c r="F144" s="368" t="b">
        <v>0</v>
      </c>
      <c r="G144" s="384">
        <v>0.42033637372717486</v>
      </c>
      <c r="H144" s="385">
        <v>0.42033637372717486</v>
      </c>
      <c r="I144" s="385">
        <v>0.42033637372717486</v>
      </c>
      <c r="J144" s="385">
        <v>0.42033637372717486</v>
      </c>
      <c r="K144" s="385">
        <v>0.42033637372717486</v>
      </c>
      <c r="L144" s="385">
        <v>0.42033637372717486</v>
      </c>
    </row>
    <row r="145" spans="1:12" ht="15" hidden="1">
      <c r="A145" s="386">
        <v>3</v>
      </c>
      <c r="B145" s="387" t="s">
        <v>155</v>
      </c>
      <c r="C145" s="387" t="s">
        <v>152</v>
      </c>
      <c r="D145" s="387">
        <v>2006</v>
      </c>
      <c r="E145" s="388" t="s">
        <v>153</v>
      </c>
      <c r="F145" s="368" t="b">
        <v>0</v>
      </c>
      <c r="G145" s="389">
        <v>0.1268356134844765</v>
      </c>
      <c r="H145" s="360">
        <v>0.1268356134844765</v>
      </c>
      <c r="I145" s="360">
        <v>0.1268356134844765</v>
      </c>
      <c r="J145" s="360">
        <v>0.1268356134844765</v>
      </c>
      <c r="K145" s="360">
        <v>0.1268356134844765</v>
      </c>
      <c r="L145" s="360">
        <v>0.1268356134844765</v>
      </c>
    </row>
    <row r="146" spans="1:12" ht="15" hidden="1">
      <c r="A146" s="381">
        <v>4</v>
      </c>
      <c r="B146" s="382" t="s">
        <v>10</v>
      </c>
      <c r="C146" s="382" t="s">
        <v>156</v>
      </c>
      <c r="D146" s="382">
        <v>2006</v>
      </c>
      <c r="E146" s="383" t="s">
        <v>153</v>
      </c>
      <c r="F146" s="368" t="b">
        <v>0</v>
      </c>
      <c r="G146" s="384">
        <v>7.633259330800558</v>
      </c>
      <c r="H146" s="385">
        <v>0</v>
      </c>
      <c r="I146" s="385">
        <v>0</v>
      </c>
      <c r="J146" s="385">
        <v>0</v>
      </c>
      <c r="K146" s="385">
        <v>0</v>
      </c>
      <c r="L146" s="385">
        <v>0</v>
      </c>
    </row>
    <row r="147" spans="1:12" ht="15" hidden="1">
      <c r="A147" s="391">
        <v>5</v>
      </c>
      <c r="B147" s="392" t="s">
        <v>74</v>
      </c>
      <c r="C147" s="392" t="s">
        <v>156</v>
      </c>
      <c r="D147" s="392">
        <v>2006</v>
      </c>
      <c r="E147" s="393" t="s">
        <v>153</v>
      </c>
      <c r="F147" s="368" t="b">
        <v>0</v>
      </c>
      <c r="G147" s="394">
        <v>0.3736158557997261</v>
      </c>
      <c r="H147" s="395">
        <v>0</v>
      </c>
      <c r="I147" s="395">
        <v>0</v>
      </c>
      <c r="J147" s="395">
        <v>0</v>
      </c>
      <c r="K147" s="395">
        <v>0</v>
      </c>
      <c r="L147" s="395">
        <v>0</v>
      </c>
    </row>
    <row r="148" spans="1:12" ht="15" hidden="1">
      <c r="A148" s="396">
        <v>6</v>
      </c>
      <c r="B148" s="397" t="s">
        <v>157</v>
      </c>
      <c r="C148" s="397" t="s">
        <v>152</v>
      </c>
      <c r="D148" s="397">
        <v>2007</v>
      </c>
      <c r="E148" s="398" t="s">
        <v>153</v>
      </c>
      <c r="F148" s="368" t="b">
        <v>0</v>
      </c>
      <c r="G148" s="399">
        <v>0</v>
      </c>
      <c r="H148" s="400">
        <v>0.1491097935533885</v>
      </c>
      <c r="I148" s="400">
        <v>0.1491097935533885</v>
      </c>
      <c r="J148" s="400">
        <v>0.1491097935533885</v>
      </c>
      <c r="K148" s="400">
        <v>0.1491097935533885</v>
      </c>
      <c r="L148" s="400">
        <v>0.1339473459366291</v>
      </c>
    </row>
    <row r="149" spans="1:12" ht="15" hidden="1">
      <c r="A149" s="386">
        <v>7</v>
      </c>
      <c r="B149" s="387" t="s">
        <v>154</v>
      </c>
      <c r="C149" s="387" t="s">
        <v>152</v>
      </c>
      <c r="D149" s="387">
        <v>2007</v>
      </c>
      <c r="E149" s="388" t="s">
        <v>153</v>
      </c>
      <c r="F149" s="368" t="b">
        <v>0</v>
      </c>
      <c r="G149" s="389">
        <v>0</v>
      </c>
      <c r="H149" s="360">
        <v>0.8310242483374579</v>
      </c>
      <c r="I149" s="360">
        <v>0.8310242483374579</v>
      </c>
      <c r="J149" s="360">
        <v>0.8310242483374579</v>
      </c>
      <c r="K149" s="360">
        <v>0.8310242483374579</v>
      </c>
      <c r="L149" s="360">
        <v>0.8310242483374579</v>
      </c>
    </row>
    <row r="150" spans="1:12" ht="15" hidden="1">
      <c r="A150" s="381">
        <v>8</v>
      </c>
      <c r="B150" s="382" t="s">
        <v>155</v>
      </c>
      <c r="C150" s="382" t="s">
        <v>152</v>
      </c>
      <c r="D150" s="382">
        <v>2007</v>
      </c>
      <c r="E150" s="383" t="s">
        <v>153</v>
      </c>
      <c r="F150" s="368" t="b">
        <v>0</v>
      </c>
      <c r="G150" s="384">
        <v>0</v>
      </c>
      <c r="H150" s="385">
        <v>0.19941406913344867</v>
      </c>
      <c r="I150" s="385">
        <v>0.1759179252061836</v>
      </c>
      <c r="J150" s="385">
        <v>0.1759179252061836</v>
      </c>
      <c r="K150" s="385">
        <v>0.1759179252061836</v>
      </c>
      <c r="L150" s="385">
        <v>0.1759179252061836</v>
      </c>
    </row>
    <row r="151" spans="1:12" ht="15" hidden="1">
      <c r="A151" s="386">
        <v>9</v>
      </c>
      <c r="B151" s="401" t="s">
        <v>158</v>
      </c>
      <c r="C151" s="387" t="s">
        <v>159</v>
      </c>
      <c r="D151" s="387">
        <v>2007</v>
      </c>
      <c r="E151" s="388" t="s">
        <v>153</v>
      </c>
      <c r="F151" s="368" t="b">
        <v>0</v>
      </c>
      <c r="G151" s="389">
        <v>0</v>
      </c>
      <c r="H151" s="360">
        <v>0</v>
      </c>
      <c r="I151" s="360">
        <v>0</v>
      </c>
      <c r="J151" s="360">
        <v>0</v>
      </c>
      <c r="K151" s="360">
        <v>0</v>
      </c>
      <c r="L151" s="360">
        <v>0</v>
      </c>
    </row>
    <row r="152" spans="1:12" ht="15" hidden="1">
      <c r="A152" s="381">
        <v>10</v>
      </c>
      <c r="B152" s="382" t="s">
        <v>160</v>
      </c>
      <c r="C152" s="382" t="s">
        <v>152</v>
      </c>
      <c r="D152" s="382">
        <v>2007</v>
      </c>
      <c r="E152" s="383" t="s">
        <v>153</v>
      </c>
      <c r="F152" s="368" t="b">
        <v>0</v>
      </c>
      <c r="G152" s="384">
        <v>0</v>
      </c>
      <c r="H152" s="385">
        <v>15.290175387079321</v>
      </c>
      <c r="I152" s="385">
        <v>4.55992073534539</v>
      </c>
      <c r="J152" s="385">
        <v>2.1955032792384617</v>
      </c>
      <c r="K152" s="385">
        <v>2.1955032792384617</v>
      </c>
      <c r="L152" s="385">
        <v>2.1955032792384617</v>
      </c>
    </row>
    <row r="153" spans="1:12" ht="15" hidden="1">
      <c r="A153" s="386">
        <v>11</v>
      </c>
      <c r="B153" s="387" t="s">
        <v>161</v>
      </c>
      <c r="C153" s="387" t="s">
        <v>152</v>
      </c>
      <c r="D153" s="387">
        <v>2007</v>
      </c>
      <c r="E153" s="388" t="s">
        <v>153</v>
      </c>
      <c r="F153" s="368" t="b">
        <v>0</v>
      </c>
      <c r="G153" s="389">
        <v>0</v>
      </c>
      <c r="H153" s="360">
        <v>0</v>
      </c>
      <c r="I153" s="360">
        <v>0</v>
      </c>
      <c r="J153" s="360">
        <v>0</v>
      </c>
      <c r="K153" s="360">
        <v>0</v>
      </c>
      <c r="L153" s="360">
        <v>0</v>
      </c>
    </row>
    <row r="154" spans="1:12" ht="15" hidden="1">
      <c r="A154" s="381">
        <v>12</v>
      </c>
      <c r="B154" s="382" t="s">
        <v>162</v>
      </c>
      <c r="C154" s="382" t="s">
        <v>163</v>
      </c>
      <c r="D154" s="382">
        <v>2007</v>
      </c>
      <c r="E154" s="383" t="s">
        <v>153</v>
      </c>
      <c r="F154" s="368" t="b">
        <v>0</v>
      </c>
      <c r="G154" s="384">
        <v>0</v>
      </c>
      <c r="H154" s="385">
        <v>0.0047760400000000005</v>
      </c>
      <c r="I154" s="385">
        <v>0.0047760400000000005</v>
      </c>
      <c r="J154" s="385">
        <v>0.0047760400000000005</v>
      </c>
      <c r="K154" s="385">
        <v>0.0047760400000000005</v>
      </c>
      <c r="L154" s="385">
        <v>0.0047760400000000005</v>
      </c>
    </row>
    <row r="155" spans="1:12" ht="15" hidden="1">
      <c r="A155" s="386">
        <v>13</v>
      </c>
      <c r="B155" s="387" t="s">
        <v>164</v>
      </c>
      <c r="C155" s="387" t="s">
        <v>163</v>
      </c>
      <c r="D155" s="387">
        <v>2007</v>
      </c>
      <c r="E155" s="388" t="s">
        <v>153</v>
      </c>
      <c r="F155" s="368" t="b">
        <v>0</v>
      </c>
      <c r="G155" s="389">
        <v>0</v>
      </c>
      <c r="H155" s="360">
        <v>0.038031465968820455</v>
      </c>
      <c r="I155" s="360">
        <v>0.038031465968820455</v>
      </c>
      <c r="J155" s="360">
        <v>0.038031465968820455</v>
      </c>
      <c r="K155" s="360">
        <v>0.038031465968820455</v>
      </c>
      <c r="L155" s="360">
        <v>0.038031465968820455</v>
      </c>
    </row>
    <row r="156" spans="1:12" ht="15" hidden="1">
      <c r="A156" s="381">
        <v>14</v>
      </c>
      <c r="B156" s="382" t="s">
        <v>165</v>
      </c>
      <c r="C156" s="382" t="s">
        <v>163</v>
      </c>
      <c r="D156" s="382">
        <v>2007</v>
      </c>
      <c r="E156" s="383" t="s">
        <v>153</v>
      </c>
      <c r="F156" s="368" t="b">
        <v>0</v>
      </c>
      <c r="G156" s="384">
        <v>0</v>
      </c>
      <c r="H156" s="385">
        <v>0.0028066666666666665</v>
      </c>
      <c r="I156" s="385">
        <v>0.0028066666666666665</v>
      </c>
      <c r="J156" s="385">
        <v>0.0028066666666666665</v>
      </c>
      <c r="K156" s="385">
        <v>0.0028066666666666665</v>
      </c>
      <c r="L156" s="385">
        <v>0.0028066666666666665</v>
      </c>
    </row>
    <row r="157" spans="1:12" ht="15">
      <c r="A157" s="386">
        <v>15</v>
      </c>
      <c r="B157" s="387" t="s">
        <v>166</v>
      </c>
      <c r="C157" s="387" t="s">
        <v>167</v>
      </c>
      <c r="D157" s="387">
        <v>2007</v>
      </c>
      <c r="E157" s="388" t="s">
        <v>153</v>
      </c>
      <c r="F157" s="368" t="b">
        <v>0</v>
      </c>
      <c r="G157" s="389">
        <v>0</v>
      </c>
      <c r="H157" s="360">
        <v>1.391559202813599</v>
      </c>
      <c r="I157" s="360">
        <v>1.391559202813599</v>
      </c>
      <c r="J157" s="360">
        <v>1.391559202813599</v>
      </c>
      <c r="K157" s="360">
        <v>1.391559202813599</v>
      </c>
      <c r="L157" s="360">
        <v>1.391559202813599</v>
      </c>
    </row>
    <row r="158" spans="1:12" ht="2.25" customHeight="1" hidden="1">
      <c r="A158" s="381">
        <v>16</v>
      </c>
      <c r="B158" s="382" t="s">
        <v>168</v>
      </c>
      <c r="C158" s="382" t="s">
        <v>167</v>
      </c>
      <c r="D158" s="382">
        <v>2007</v>
      </c>
      <c r="E158" s="383" t="s">
        <v>153</v>
      </c>
      <c r="F158" s="368" t="b">
        <v>0</v>
      </c>
      <c r="G158" s="384">
        <v>0</v>
      </c>
      <c r="H158" s="385">
        <v>0</v>
      </c>
      <c r="I158" s="385">
        <v>0</v>
      </c>
      <c r="J158" s="385">
        <v>0</v>
      </c>
      <c r="K158" s="385">
        <v>0</v>
      </c>
      <c r="L158" s="385">
        <v>0</v>
      </c>
    </row>
    <row r="159" spans="1:12" ht="2.25" customHeight="1" hidden="1">
      <c r="A159" s="386">
        <v>17</v>
      </c>
      <c r="B159" s="387" t="s">
        <v>10</v>
      </c>
      <c r="C159" s="387" t="s">
        <v>156</v>
      </c>
      <c r="D159" s="387">
        <v>2007</v>
      </c>
      <c r="E159" s="388" t="s">
        <v>153</v>
      </c>
      <c r="F159" s="368" t="b">
        <v>0</v>
      </c>
      <c r="G159" s="389">
        <v>0</v>
      </c>
      <c r="H159" s="360">
        <v>8.633523626244038</v>
      </c>
      <c r="I159" s="360">
        <v>0</v>
      </c>
      <c r="J159" s="360">
        <v>0</v>
      </c>
      <c r="K159" s="360">
        <v>0</v>
      </c>
      <c r="L159" s="360">
        <v>0</v>
      </c>
    </row>
    <row r="160" spans="1:12" ht="2.25" customHeight="1" hidden="1">
      <c r="A160" s="381">
        <v>18</v>
      </c>
      <c r="B160" s="382" t="s">
        <v>74</v>
      </c>
      <c r="C160" s="382" t="s">
        <v>156</v>
      </c>
      <c r="D160" s="382">
        <v>2007</v>
      </c>
      <c r="E160" s="383" t="s">
        <v>153</v>
      </c>
      <c r="F160" s="368" t="b">
        <v>0</v>
      </c>
      <c r="G160" s="384">
        <v>0</v>
      </c>
      <c r="H160" s="385">
        <v>0.7182134039163149</v>
      </c>
      <c r="I160" s="385">
        <v>0</v>
      </c>
      <c r="J160" s="385">
        <v>0</v>
      </c>
      <c r="K160" s="385">
        <v>0</v>
      </c>
      <c r="L160" s="385">
        <v>0</v>
      </c>
    </row>
    <row r="161" spans="1:12" ht="2.25" customHeight="1" hidden="1">
      <c r="A161" s="391">
        <v>19</v>
      </c>
      <c r="B161" s="392" t="s">
        <v>169</v>
      </c>
      <c r="C161" s="392" t="s">
        <v>170</v>
      </c>
      <c r="D161" s="392">
        <v>2007</v>
      </c>
      <c r="E161" s="393" t="s">
        <v>153</v>
      </c>
      <c r="F161" s="368" t="b">
        <v>0</v>
      </c>
      <c r="G161" s="394">
        <v>0</v>
      </c>
      <c r="H161" s="395">
        <v>0</v>
      </c>
      <c r="I161" s="395">
        <v>0</v>
      </c>
      <c r="J161" s="395">
        <v>0</v>
      </c>
      <c r="K161" s="395">
        <v>0</v>
      </c>
      <c r="L161" s="395">
        <v>0</v>
      </c>
    </row>
    <row r="162" spans="1:12" ht="2.25" customHeight="1" hidden="1">
      <c r="A162" s="396">
        <v>20</v>
      </c>
      <c r="B162" s="397" t="s">
        <v>157</v>
      </c>
      <c r="C162" s="397" t="s">
        <v>152</v>
      </c>
      <c r="D162" s="397">
        <v>2008</v>
      </c>
      <c r="E162" s="398" t="s">
        <v>153</v>
      </c>
      <c r="F162" s="368" t="b">
        <v>0</v>
      </c>
      <c r="G162" s="399">
        <v>0</v>
      </c>
      <c r="H162" s="400">
        <v>0</v>
      </c>
      <c r="I162" s="400">
        <v>0.244379297674</v>
      </c>
      <c r="J162" s="400">
        <v>0.244379297674</v>
      </c>
      <c r="K162" s="400">
        <v>0.244379297674</v>
      </c>
      <c r="L162" s="400">
        <v>0.244379297674</v>
      </c>
    </row>
    <row r="163" spans="1:12" ht="2.25" customHeight="1" hidden="1">
      <c r="A163" s="386">
        <v>21</v>
      </c>
      <c r="B163" s="387" t="s">
        <v>5</v>
      </c>
      <c r="C163" s="387" t="s">
        <v>152</v>
      </c>
      <c r="D163" s="387">
        <v>2008</v>
      </c>
      <c r="E163" s="388" t="s">
        <v>153</v>
      </c>
      <c r="F163" s="368" t="b">
        <v>0</v>
      </c>
      <c r="G163" s="389">
        <v>0</v>
      </c>
      <c r="H163" s="360">
        <v>0</v>
      </c>
      <c r="I163" s="360">
        <v>0.7087622072155888</v>
      </c>
      <c r="J163" s="360">
        <v>0.7087622072155888</v>
      </c>
      <c r="K163" s="360">
        <v>0.7087622072155888</v>
      </c>
      <c r="L163" s="360">
        <v>0.7087622072155888</v>
      </c>
    </row>
    <row r="164" spans="1:12" ht="2.25" customHeight="1" hidden="1">
      <c r="A164" s="381">
        <v>22</v>
      </c>
      <c r="B164" s="382" t="s">
        <v>6</v>
      </c>
      <c r="C164" s="382" t="s">
        <v>152</v>
      </c>
      <c r="D164" s="382">
        <v>2008</v>
      </c>
      <c r="E164" s="383" t="s">
        <v>153</v>
      </c>
      <c r="F164" s="368" t="b">
        <v>0</v>
      </c>
      <c r="G164" s="384">
        <v>0</v>
      </c>
      <c r="H164" s="385">
        <v>0</v>
      </c>
      <c r="I164" s="385">
        <v>0.4272927256902209</v>
      </c>
      <c r="J164" s="385">
        <v>0.40470003901899043</v>
      </c>
      <c r="K164" s="385">
        <v>0.40470003901899043</v>
      </c>
      <c r="L164" s="385">
        <v>0.40470003901899043</v>
      </c>
    </row>
    <row r="165" spans="1:12" ht="2.25" customHeight="1" hidden="1">
      <c r="A165" s="386">
        <v>23</v>
      </c>
      <c r="B165" s="401" t="s">
        <v>158</v>
      </c>
      <c r="C165" s="387" t="s">
        <v>159</v>
      </c>
      <c r="D165" s="387">
        <v>2008</v>
      </c>
      <c r="E165" s="388" t="s">
        <v>153</v>
      </c>
      <c r="F165" s="368" t="b">
        <v>0</v>
      </c>
      <c r="G165" s="389">
        <v>0</v>
      </c>
      <c r="H165" s="360">
        <v>0</v>
      </c>
      <c r="I165" s="360">
        <v>0</v>
      </c>
      <c r="J165" s="360">
        <v>0</v>
      </c>
      <c r="K165" s="360">
        <v>0</v>
      </c>
      <c r="L165" s="360">
        <v>0</v>
      </c>
    </row>
    <row r="166" spans="1:12" ht="2.25" customHeight="1" hidden="1">
      <c r="A166" s="381">
        <v>24</v>
      </c>
      <c r="B166" s="382" t="s">
        <v>171</v>
      </c>
      <c r="C166" s="382" t="s">
        <v>152</v>
      </c>
      <c r="D166" s="382">
        <v>2008</v>
      </c>
      <c r="E166" s="383" t="s">
        <v>153</v>
      </c>
      <c r="F166" s="368" t="b">
        <v>0</v>
      </c>
      <c r="G166" s="384">
        <v>0</v>
      </c>
      <c r="H166" s="385">
        <v>0</v>
      </c>
      <c r="I166" s="385">
        <v>0.9296189887440892</v>
      </c>
      <c r="J166" s="385">
        <v>0.5330940805173113</v>
      </c>
      <c r="K166" s="385">
        <v>0.5330940805173113</v>
      </c>
      <c r="L166" s="385">
        <v>0.5330940805173113</v>
      </c>
    </row>
    <row r="167" spans="1:12" ht="15">
      <c r="A167" s="386">
        <v>25</v>
      </c>
      <c r="B167" s="387" t="s">
        <v>166</v>
      </c>
      <c r="C167" s="387" t="s">
        <v>159</v>
      </c>
      <c r="D167" s="387">
        <v>2008</v>
      </c>
      <c r="E167" s="388" t="s">
        <v>153</v>
      </c>
      <c r="F167" s="368" t="b">
        <v>0</v>
      </c>
      <c r="G167" s="389">
        <v>0</v>
      </c>
      <c r="H167" s="360">
        <v>0</v>
      </c>
      <c r="I167" s="360">
        <v>3.5111006946025873</v>
      </c>
      <c r="J167" s="360">
        <v>3.511147096901549</v>
      </c>
      <c r="K167" s="360">
        <v>3.511147096901549</v>
      </c>
      <c r="L167" s="360">
        <v>3.511147096901549</v>
      </c>
    </row>
    <row r="168" spans="1:12" ht="15" hidden="1">
      <c r="A168" s="381">
        <v>26</v>
      </c>
      <c r="B168" s="382" t="s">
        <v>168</v>
      </c>
      <c r="C168" s="382" t="s">
        <v>172</v>
      </c>
      <c r="D168" s="382">
        <v>2008</v>
      </c>
      <c r="E168" s="383" t="s">
        <v>153</v>
      </c>
      <c r="F168" s="368" t="b">
        <v>0</v>
      </c>
      <c r="G168" s="384">
        <v>0</v>
      </c>
      <c r="H168" s="385">
        <v>0</v>
      </c>
      <c r="I168" s="385">
        <v>0</v>
      </c>
      <c r="J168" s="385">
        <v>0</v>
      </c>
      <c r="K168" s="385">
        <v>0</v>
      </c>
      <c r="L168" s="385">
        <v>0</v>
      </c>
    </row>
    <row r="169" spans="1:12" ht="15" hidden="1">
      <c r="A169" s="386">
        <v>27</v>
      </c>
      <c r="B169" s="387" t="s">
        <v>9</v>
      </c>
      <c r="C169" s="387" t="s">
        <v>167</v>
      </c>
      <c r="D169" s="387">
        <v>2008</v>
      </c>
      <c r="E169" s="388" t="s">
        <v>153</v>
      </c>
      <c r="F169" s="368" t="b">
        <v>0</v>
      </c>
      <c r="G169" s="389">
        <v>0</v>
      </c>
      <c r="H169" s="360">
        <v>0</v>
      </c>
      <c r="I169" s="360">
        <v>0.01314219929502941</v>
      </c>
      <c r="J169" s="360">
        <v>0.01314219929502941</v>
      </c>
      <c r="K169" s="360">
        <v>0.01314219929502941</v>
      </c>
      <c r="L169" s="360">
        <v>0.01314219929502941</v>
      </c>
    </row>
    <row r="170" spans="1:12" ht="15" hidden="1">
      <c r="A170" s="381">
        <v>28</v>
      </c>
      <c r="B170" s="382" t="s">
        <v>60</v>
      </c>
      <c r="C170" s="382" t="s">
        <v>167</v>
      </c>
      <c r="D170" s="382">
        <v>2008</v>
      </c>
      <c r="E170" s="383" t="s">
        <v>153</v>
      </c>
      <c r="F170" s="368" t="b">
        <v>0</v>
      </c>
      <c r="G170" s="384">
        <v>0</v>
      </c>
      <c r="H170" s="385">
        <v>0</v>
      </c>
      <c r="I170" s="385">
        <v>0.0031849999999999995</v>
      </c>
      <c r="J170" s="385">
        <v>0.0031849999999999995</v>
      </c>
      <c r="K170" s="385">
        <v>0.001365</v>
      </c>
      <c r="L170" s="385">
        <v>0.001365</v>
      </c>
    </row>
    <row r="171" spans="1:12" ht="15" hidden="1">
      <c r="A171" s="386">
        <v>29</v>
      </c>
      <c r="B171" s="387" t="s">
        <v>10</v>
      </c>
      <c r="C171" s="387" t="s">
        <v>156</v>
      </c>
      <c r="D171" s="387">
        <v>2008</v>
      </c>
      <c r="E171" s="388" t="s">
        <v>153</v>
      </c>
      <c r="F171" s="368" t="b">
        <v>0</v>
      </c>
      <c r="G171" s="389">
        <v>0</v>
      </c>
      <c r="H171" s="360">
        <v>0</v>
      </c>
      <c r="I171" s="360">
        <v>11.893110559091541</v>
      </c>
      <c r="J171" s="360">
        <v>0</v>
      </c>
      <c r="K171" s="360">
        <v>0</v>
      </c>
      <c r="L171" s="360">
        <v>0</v>
      </c>
    </row>
    <row r="172" spans="1:12" ht="15" hidden="1">
      <c r="A172" s="381">
        <v>30</v>
      </c>
      <c r="B172" s="382" t="s">
        <v>12</v>
      </c>
      <c r="C172" s="382" t="s">
        <v>156</v>
      </c>
      <c r="D172" s="382">
        <v>2008</v>
      </c>
      <c r="E172" s="383" t="s">
        <v>153</v>
      </c>
      <c r="F172" s="368" t="b">
        <v>0</v>
      </c>
      <c r="G172" s="384">
        <v>0</v>
      </c>
      <c r="H172" s="385">
        <v>0</v>
      </c>
      <c r="I172" s="385">
        <v>2.2998848766301467</v>
      </c>
      <c r="J172" s="385">
        <v>0</v>
      </c>
      <c r="K172" s="385">
        <v>0</v>
      </c>
      <c r="L172" s="385">
        <v>0</v>
      </c>
    </row>
    <row r="173" spans="1:12" ht="15" hidden="1">
      <c r="A173" s="386">
        <v>31</v>
      </c>
      <c r="B173" s="387" t="s">
        <v>74</v>
      </c>
      <c r="C173" s="387" t="s">
        <v>156</v>
      </c>
      <c r="D173" s="387">
        <v>2008</v>
      </c>
      <c r="E173" s="388" t="s">
        <v>153</v>
      </c>
      <c r="F173" s="368" t="b">
        <v>0</v>
      </c>
      <c r="G173" s="389">
        <v>0</v>
      </c>
      <c r="H173" s="360">
        <v>0</v>
      </c>
      <c r="I173" s="360">
        <v>0.7903486734866658</v>
      </c>
      <c r="J173" s="360">
        <v>0</v>
      </c>
      <c r="K173" s="360">
        <v>0</v>
      </c>
      <c r="L173" s="360">
        <v>0</v>
      </c>
    </row>
    <row r="174" spans="1:12" ht="15" hidden="1">
      <c r="A174" s="381">
        <v>32</v>
      </c>
      <c r="B174" s="382" t="s">
        <v>169</v>
      </c>
      <c r="C174" s="382" t="s">
        <v>159</v>
      </c>
      <c r="D174" s="382">
        <v>2008</v>
      </c>
      <c r="E174" s="383" t="s">
        <v>153</v>
      </c>
      <c r="F174" s="368" t="b">
        <v>0</v>
      </c>
      <c r="G174" s="384">
        <v>0</v>
      </c>
      <c r="H174" s="385">
        <v>0</v>
      </c>
      <c r="I174" s="385">
        <v>0</v>
      </c>
      <c r="J174" s="385">
        <v>0</v>
      </c>
      <c r="K174" s="385">
        <v>0</v>
      </c>
      <c r="L174" s="385">
        <v>0</v>
      </c>
    </row>
    <row r="175" spans="1:12" ht="15" hidden="1">
      <c r="A175" s="386">
        <v>33</v>
      </c>
      <c r="B175" s="387" t="s">
        <v>173</v>
      </c>
      <c r="C175" s="387" t="s">
        <v>167</v>
      </c>
      <c r="D175" s="387">
        <v>2008</v>
      </c>
      <c r="E175" s="388" t="s">
        <v>153</v>
      </c>
      <c r="F175" s="368" t="b">
        <v>0</v>
      </c>
      <c r="G175" s="389">
        <v>0</v>
      </c>
      <c r="H175" s="360">
        <v>0</v>
      </c>
      <c r="I175" s="360">
        <v>0</v>
      </c>
      <c r="J175" s="360">
        <v>0</v>
      </c>
      <c r="K175" s="360">
        <v>0</v>
      </c>
      <c r="L175" s="360">
        <v>0</v>
      </c>
    </row>
    <row r="176" spans="1:12" ht="15" hidden="1">
      <c r="A176" s="402">
        <v>34</v>
      </c>
      <c r="B176" s="403" t="s">
        <v>174</v>
      </c>
      <c r="C176" s="403" t="s">
        <v>156</v>
      </c>
      <c r="D176" s="403">
        <v>2008</v>
      </c>
      <c r="E176" s="404" t="s">
        <v>153</v>
      </c>
      <c r="F176" s="368" t="b">
        <v>0</v>
      </c>
      <c r="G176" s="405">
        <v>0</v>
      </c>
      <c r="H176" s="406">
        <v>0</v>
      </c>
      <c r="I176" s="406">
        <v>0</v>
      </c>
      <c r="J176" s="406">
        <v>0</v>
      </c>
      <c r="K176" s="406">
        <v>0</v>
      </c>
      <c r="L176" s="406">
        <v>0</v>
      </c>
    </row>
    <row r="177" spans="1:12" ht="15" hidden="1">
      <c r="A177" s="375">
        <v>35</v>
      </c>
      <c r="B177" s="376" t="s">
        <v>157</v>
      </c>
      <c r="C177" s="376" t="s">
        <v>152</v>
      </c>
      <c r="D177" s="376">
        <v>2009</v>
      </c>
      <c r="E177" s="377" t="s">
        <v>153</v>
      </c>
      <c r="F177" s="368" t="b">
        <v>0</v>
      </c>
      <c r="G177" s="378">
        <v>0</v>
      </c>
      <c r="H177" s="380">
        <v>0</v>
      </c>
      <c r="I177" s="380">
        <v>0</v>
      </c>
      <c r="J177" s="380">
        <v>0.3622426203350056</v>
      </c>
      <c r="K177" s="380">
        <v>0.3622426203350056</v>
      </c>
      <c r="L177" s="380">
        <v>0.3622426203350056</v>
      </c>
    </row>
    <row r="178" spans="1:12" ht="15" hidden="1">
      <c r="A178" s="381">
        <v>36</v>
      </c>
      <c r="B178" s="382" t="s">
        <v>5</v>
      </c>
      <c r="C178" s="382" t="s">
        <v>152</v>
      </c>
      <c r="D178" s="382">
        <v>2009</v>
      </c>
      <c r="E178" s="383" t="s">
        <v>153</v>
      </c>
      <c r="F178" s="368" t="b">
        <v>0</v>
      </c>
      <c r="G178" s="384">
        <v>0</v>
      </c>
      <c r="H178" s="385">
        <v>0</v>
      </c>
      <c r="I178" s="385">
        <v>0</v>
      </c>
      <c r="J178" s="385">
        <v>1.1721151474365772</v>
      </c>
      <c r="K178" s="385">
        <v>1.1721151474365772</v>
      </c>
      <c r="L178" s="385">
        <v>1.1721151474365772</v>
      </c>
    </row>
    <row r="179" spans="1:12" ht="15" hidden="1">
      <c r="A179" s="386">
        <v>37</v>
      </c>
      <c r="B179" s="387" t="s">
        <v>6</v>
      </c>
      <c r="C179" s="387" t="s">
        <v>152</v>
      </c>
      <c r="D179" s="387">
        <v>2009</v>
      </c>
      <c r="E179" s="388" t="s">
        <v>153</v>
      </c>
      <c r="F179" s="368" t="b">
        <v>0</v>
      </c>
      <c r="G179" s="389">
        <v>0</v>
      </c>
      <c r="H179" s="360">
        <v>0</v>
      </c>
      <c r="I179" s="360">
        <v>0</v>
      </c>
      <c r="J179" s="360">
        <v>0.37408288944987034</v>
      </c>
      <c r="K179" s="360">
        <v>0.3588885763526777</v>
      </c>
      <c r="L179" s="360">
        <v>0.3588885763526777</v>
      </c>
    </row>
    <row r="180" spans="1:12" ht="15" hidden="1">
      <c r="A180" s="381">
        <v>38</v>
      </c>
      <c r="B180" s="407" t="s">
        <v>158</v>
      </c>
      <c r="C180" s="382" t="s">
        <v>159</v>
      </c>
      <c r="D180" s="382">
        <v>2009</v>
      </c>
      <c r="E180" s="383" t="s">
        <v>153</v>
      </c>
      <c r="F180" s="368" t="b">
        <v>0</v>
      </c>
      <c r="G180" s="384">
        <v>0</v>
      </c>
      <c r="H180" s="385">
        <v>0</v>
      </c>
      <c r="I180" s="385">
        <v>0</v>
      </c>
      <c r="J180" s="385">
        <v>0</v>
      </c>
      <c r="K180" s="385">
        <v>0</v>
      </c>
      <c r="L180" s="385">
        <v>0</v>
      </c>
    </row>
    <row r="181" spans="1:12" ht="15">
      <c r="A181" s="461">
        <v>39</v>
      </c>
      <c r="B181" s="462" t="s">
        <v>166</v>
      </c>
      <c r="C181" s="462" t="s">
        <v>159</v>
      </c>
      <c r="D181" s="462">
        <v>2009</v>
      </c>
      <c r="E181" s="463" t="s">
        <v>153</v>
      </c>
      <c r="F181" s="464" t="b">
        <v>0</v>
      </c>
      <c r="G181" s="465">
        <v>0</v>
      </c>
      <c r="H181" s="466">
        <v>0</v>
      </c>
      <c r="I181" s="466">
        <v>0</v>
      </c>
      <c r="J181" s="466">
        <v>2.44444976076555</v>
      </c>
      <c r="K181" s="466">
        <v>2.44444976076555</v>
      </c>
      <c r="L181" s="466">
        <v>2.44444976076555</v>
      </c>
    </row>
    <row r="182" spans="1:12" ht="15" hidden="1">
      <c r="A182" s="381">
        <v>40</v>
      </c>
      <c r="B182" s="382" t="s">
        <v>168</v>
      </c>
      <c r="C182" s="382" t="s">
        <v>175</v>
      </c>
      <c r="D182" s="382">
        <v>2009</v>
      </c>
      <c r="E182" s="383" t="s">
        <v>153</v>
      </c>
      <c r="F182" s="368" t="b">
        <v>0</v>
      </c>
      <c r="G182" s="384">
        <v>0</v>
      </c>
      <c r="H182" s="385">
        <v>0</v>
      </c>
      <c r="I182" s="385">
        <v>0</v>
      </c>
      <c r="J182" s="385">
        <v>0</v>
      </c>
      <c r="K182" s="385">
        <v>0</v>
      </c>
      <c r="L182" s="385">
        <v>0</v>
      </c>
    </row>
    <row r="183" spans="1:12" ht="15" hidden="1">
      <c r="A183" s="386">
        <v>41</v>
      </c>
      <c r="B183" s="387" t="s">
        <v>9</v>
      </c>
      <c r="C183" s="387" t="s">
        <v>167</v>
      </c>
      <c r="D183" s="387">
        <v>2009</v>
      </c>
      <c r="E183" s="388" t="s">
        <v>153</v>
      </c>
      <c r="F183" s="368" t="b">
        <v>0</v>
      </c>
      <c r="G183" s="389">
        <v>0</v>
      </c>
      <c r="H183" s="360">
        <v>0</v>
      </c>
      <c r="I183" s="360">
        <v>0</v>
      </c>
      <c r="J183" s="360">
        <v>0.14705476969069634</v>
      </c>
      <c r="K183" s="360">
        <v>0.14705476969069634</v>
      </c>
      <c r="L183" s="360">
        <v>0.14705476969069634</v>
      </c>
    </row>
    <row r="184" spans="1:12" ht="15" hidden="1">
      <c r="A184" s="381">
        <v>42</v>
      </c>
      <c r="B184" s="382" t="s">
        <v>60</v>
      </c>
      <c r="C184" s="382" t="s">
        <v>167</v>
      </c>
      <c r="D184" s="382">
        <v>2009</v>
      </c>
      <c r="E184" s="383" t="s">
        <v>153</v>
      </c>
      <c r="F184" s="368" t="b">
        <v>0</v>
      </c>
      <c r="G184" s="384">
        <v>0</v>
      </c>
      <c r="H184" s="385">
        <v>0</v>
      </c>
      <c r="I184" s="385">
        <v>0</v>
      </c>
      <c r="J184" s="385">
        <v>0.8797142363683614</v>
      </c>
      <c r="K184" s="385">
        <v>0.8797142363683614</v>
      </c>
      <c r="L184" s="385">
        <v>0.8797142363683614</v>
      </c>
    </row>
    <row r="185" spans="1:12" ht="15" hidden="1">
      <c r="A185" s="386">
        <v>43</v>
      </c>
      <c r="B185" s="387" t="s">
        <v>176</v>
      </c>
      <c r="C185" s="387" t="s">
        <v>177</v>
      </c>
      <c r="D185" s="387">
        <v>2009</v>
      </c>
      <c r="E185" s="388" t="s">
        <v>153</v>
      </c>
      <c r="F185" s="368" t="b">
        <v>0</v>
      </c>
      <c r="G185" s="389">
        <v>0</v>
      </c>
      <c r="H185" s="360">
        <v>0</v>
      </c>
      <c r="I185" s="360">
        <v>0</v>
      </c>
      <c r="J185" s="360">
        <v>0</v>
      </c>
      <c r="K185" s="360">
        <v>0</v>
      </c>
      <c r="L185" s="360">
        <v>0</v>
      </c>
    </row>
    <row r="186" spans="1:12" ht="15" hidden="1">
      <c r="A186" s="381">
        <v>44</v>
      </c>
      <c r="B186" s="382" t="s">
        <v>10</v>
      </c>
      <c r="C186" s="382" t="s">
        <v>156</v>
      </c>
      <c r="D186" s="382">
        <v>2009</v>
      </c>
      <c r="E186" s="383" t="s">
        <v>153</v>
      </c>
      <c r="F186" s="368" t="b">
        <v>0</v>
      </c>
      <c r="G186" s="384">
        <v>0</v>
      </c>
      <c r="H186" s="385">
        <v>0</v>
      </c>
      <c r="I186" s="385">
        <v>0</v>
      </c>
      <c r="J186" s="385">
        <v>4.647673289142387</v>
      </c>
      <c r="K186" s="385">
        <v>0</v>
      </c>
      <c r="L186" s="385">
        <v>0</v>
      </c>
    </row>
    <row r="187" spans="1:12" ht="15" hidden="1">
      <c r="A187" s="386">
        <v>45</v>
      </c>
      <c r="B187" s="387" t="s">
        <v>11</v>
      </c>
      <c r="C187" s="387" t="s">
        <v>156</v>
      </c>
      <c r="D187" s="387">
        <v>2009</v>
      </c>
      <c r="E187" s="388" t="s">
        <v>153</v>
      </c>
      <c r="F187" s="368" t="b">
        <v>0</v>
      </c>
      <c r="G187" s="389">
        <v>0</v>
      </c>
      <c r="H187" s="360">
        <v>0</v>
      </c>
      <c r="I187" s="360">
        <v>0</v>
      </c>
      <c r="J187" s="360">
        <v>3.155909394624502</v>
      </c>
      <c r="K187" s="360">
        <v>0</v>
      </c>
      <c r="L187" s="360">
        <v>0</v>
      </c>
    </row>
    <row r="188" spans="1:12" ht="15" hidden="1">
      <c r="A188" s="381">
        <v>46</v>
      </c>
      <c r="B188" s="382" t="s">
        <v>12</v>
      </c>
      <c r="C188" s="382" t="s">
        <v>156</v>
      </c>
      <c r="D188" s="382">
        <v>2009</v>
      </c>
      <c r="E188" s="383" t="s">
        <v>153</v>
      </c>
      <c r="F188" s="368" t="b">
        <v>0</v>
      </c>
      <c r="G188" s="384">
        <v>0</v>
      </c>
      <c r="H188" s="385">
        <v>0</v>
      </c>
      <c r="I188" s="385">
        <v>0</v>
      </c>
      <c r="J188" s="385">
        <v>4.508441992320717</v>
      </c>
      <c r="K188" s="385">
        <v>0</v>
      </c>
      <c r="L188" s="385">
        <v>0</v>
      </c>
    </row>
    <row r="189" spans="1:12" ht="15" hidden="1">
      <c r="A189" s="386">
        <v>47</v>
      </c>
      <c r="B189" s="387" t="s">
        <v>74</v>
      </c>
      <c r="C189" s="387" t="s">
        <v>156</v>
      </c>
      <c r="D189" s="387">
        <v>2009</v>
      </c>
      <c r="E189" s="388" t="s">
        <v>153</v>
      </c>
      <c r="F189" s="368" t="b">
        <v>0</v>
      </c>
      <c r="G189" s="389">
        <v>0</v>
      </c>
      <c r="H189" s="360">
        <v>0</v>
      </c>
      <c r="I189" s="360">
        <v>0</v>
      </c>
      <c r="J189" s="360">
        <v>0.7746564152687538</v>
      </c>
      <c r="K189" s="360">
        <v>0</v>
      </c>
      <c r="L189" s="360">
        <v>0</v>
      </c>
    </row>
    <row r="190" spans="1:12" ht="15" hidden="1">
      <c r="A190" s="381">
        <v>48</v>
      </c>
      <c r="B190" s="382" t="s">
        <v>178</v>
      </c>
      <c r="C190" s="382" t="s">
        <v>152</v>
      </c>
      <c r="D190" s="382">
        <v>2009</v>
      </c>
      <c r="E190" s="383" t="s">
        <v>153</v>
      </c>
      <c r="F190" s="368" t="b">
        <v>0</v>
      </c>
      <c r="G190" s="384">
        <v>0</v>
      </c>
      <c r="H190" s="385">
        <v>0</v>
      </c>
      <c r="I190" s="385">
        <v>0</v>
      </c>
      <c r="J190" s="385">
        <v>0</v>
      </c>
      <c r="K190" s="385">
        <v>0</v>
      </c>
      <c r="L190" s="385">
        <v>0</v>
      </c>
    </row>
    <row r="191" spans="1:12" ht="15" hidden="1">
      <c r="A191" s="408">
        <v>49</v>
      </c>
      <c r="B191" s="409" t="s">
        <v>179</v>
      </c>
      <c r="C191" s="409" t="s">
        <v>152</v>
      </c>
      <c r="D191" s="409">
        <v>2009</v>
      </c>
      <c r="E191" s="410" t="s">
        <v>153</v>
      </c>
      <c r="F191" s="368" t="b">
        <v>0</v>
      </c>
      <c r="G191" s="411">
        <v>0</v>
      </c>
      <c r="H191" s="412">
        <v>0</v>
      </c>
      <c r="I191" s="412">
        <v>0</v>
      </c>
      <c r="J191" s="412">
        <v>0</v>
      </c>
      <c r="K191" s="412">
        <v>0</v>
      </c>
      <c r="L191" s="412">
        <v>0</v>
      </c>
    </row>
    <row r="192" spans="1:12" ht="15" hidden="1">
      <c r="A192" s="402">
        <v>50</v>
      </c>
      <c r="B192" s="403" t="s">
        <v>180</v>
      </c>
      <c r="C192" s="403" t="s">
        <v>167</v>
      </c>
      <c r="D192" s="403">
        <v>2009</v>
      </c>
      <c r="E192" s="404" t="s">
        <v>153</v>
      </c>
      <c r="F192" s="368"/>
      <c r="G192" s="405">
        <v>0</v>
      </c>
      <c r="H192" s="406">
        <v>0</v>
      </c>
      <c r="I192" s="406">
        <v>0</v>
      </c>
      <c r="J192" s="406">
        <v>0</v>
      </c>
      <c r="K192" s="406">
        <v>0</v>
      </c>
      <c r="L192" s="406">
        <v>0</v>
      </c>
    </row>
    <row r="193" spans="1:12" ht="15" hidden="1">
      <c r="A193" s="375">
        <v>51</v>
      </c>
      <c r="B193" s="376" t="s">
        <v>181</v>
      </c>
      <c r="C193" s="376" t="s">
        <v>159</v>
      </c>
      <c r="D193" s="376">
        <v>2008</v>
      </c>
      <c r="E193" s="377" t="s">
        <v>153</v>
      </c>
      <c r="F193" s="368"/>
      <c r="G193" s="378">
        <v>0</v>
      </c>
      <c r="H193" s="380">
        <v>0</v>
      </c>
      <c r="I193" s="380">
        <v>0</v>
      </c>
      <c r="J193" s="380">
        <v>0</v>
      </c>
      <c r="K193" s="380">
        <v>0</v>
      </c>
      <c r="L193" s="380">
        <v>0</v>
      </c>
    </row>
    <row r="194" spans="1:12" ht="15" hidden="1">
      <c r="A194" s="402">
        <v>52</v>
      </c>
      <c r="B194" s="403" t="s">
        <v>182</v>
      </c>
      <c r="C194" s="403" t="s">
        <v>156</v>
      </c>
      <c r="D194" s="403">
        <v>2008</v>
      </c>
      <c r="E194" s="404" t="s">
        <v>153</v>
      </c>
      <c r="F194" s="368"/>
      <c r="G194" s="405">
        <v>0</v>
      </c>
      <c r="H194" s="406">
        <v>0</v>
      </c>
      <c r="I194" s="406">
        <v>0</v>
      </c>
      <c r="J194" s="406">
        <v>0</v>
      </c>
      <c r="K194" s="406">
        <v>0</v>
      </c>
      <c r="L194" s="406">
        <v>0</v>
      </c>
    </row>
    <row r="195" spans="1:5" ht="15">
      <c r="A195" s="374"/>
      <c r="B195" s="374"/>
      <c r="C195" s="374"/>
      <c r="D195" s="374"/>
      <c r="E195" s="374"/>
    </row>
    <row r="196" spans="1:12" ht="15" hidden="1">
      <c r="A196" s="413" t="s">
        <v>183</v>
      </c>
      <c r="B196" s="414"/>
      <c r="C196" s="414"/>
      <c r="D196" s="414"/>
      <c r="E196" s="415"/>
      <c r="G196" s="416">
        <v>8.592102952338468</v>
      </c>
      <c r="H196" s="416">
        <v>0.5852277657381854</v>
      </c>
      <c r="I196" s="416">
        <v>0.5852277657381854</v>
      </c>
      <c r="J196" s="416">
        <v>0.5852277657381854</v>
      </c>
      <c r="K196" s="416">
        <v>0.5852277657381854</v>
      </c>
      <c r="L196" s="416">
        <v>0.5852277657381854</v>
      </c>
    </row>
    <row r="197" spans="1:5" ht="15" hidden="1">
      <c r="A197" s="374"/>
      <c r="B197" s="374"/>
      <c r="C197" s="374"/>
      <c r="D197" s="374"/>
      <c r="E197" s="374"/>
    </row>
    <row r="198" spans="1:12" ht="15" hidden="1">
      <c r="A198" s="413" t="s">
        <v>184</v>
      </c>
      <c r="B198" s="414"/>
      <c r="C198" s="414"/>
      <c r="D198" s="414"/>
      <c r="E198" s="415"/>
      <c r="G198" s="416">
        <v>0</v>
      </c>
      <c r="H198" s="416">
        <v>27.258633903713058</v>
      </c>
      <c r="I198" s="416">
        <v>7.153146077891505</v>
      </c>
      <c r="J198" s="416">
        <v>4.788728621784578</v>
      </c>
      <c r="K198" s="416">
        <v>4.788728621784578</v>
      </c>
      <c r="L198" s="416">
        <v>4.773566174167819</v>
      </c>
    </row>
    <row r="199" spans="1:5" ht="15" hidden="1">
      <c r="A199" s="374"/>
      <c r="B199" s="374"/>
      <c r="C199" s="374"/>
      <c r="D199" s="374"/>
      <c r="E199" s="374"/>
    </row>
    <row r="200" spans="1:12" ht="15" hidden="1">
      <c r="A200" s="413" t="s">
        <v>185</v>
      </c>
      <c r="B200" s="414"/>
      <c r="C200" s="414"/>
      <c r="D200" s="414"/>
      <c r="E200" s="415"/>
      <c r="G200" s="416">
        <v>0</v>
      </c>
      <c r="H200" s="416">
        <v>0</v>
      </c>
      <c r="I200" s="416">
        <v>20.82082522242987</v>
      </c>
      <c r="J200" s="416">
        <v>5.4184099206224685</v>
      </c>
      <c r="K200" s="416">
        <v>5.416589920622468</v>
      </c>
      <c r="L200" s="416">
        <v>5.416589920622468</v>
      </c>
    </row>
    <row r="201" spans="1:5" ht="15">
      <c r="A201" s="374"/>
      <c r="B201" s="374"/>
      <c r="C201" s="374"/>
      <c r="D201" s="374"/>
      <c r="E201" s="374"/>
    </row>
    <row r="202" spans="1:12" ht="15">
      <c r="A202" s="413" t="s">
        <v>186</v>
      </c>
      <c r="B202" s="414"/>
      <c r="C202" s="414"/>
      <c r="D202" s="414"/>
      <c r="E202" s="415"/>
      <c r="G202" s="416">
        <v>0</v>
      </c>
      <c r="H202" s="416">
        <v>0</v>
      </c>
      <c r="I202" s="416">
        <v>0</v>
      </c>
      <c r="J202" s="416">
        <f>+J181+J167+J157</f>
        <v>7.347156060480698</v>
      </c>
      <c r="K202" s="416">
        <f>+K181+K167+K157</f>
        <v>7.347156060480698</v>
      </c>
      <c r="L202" s="416">
        <f>+L181+L167+L157</f>
        <v>7.347156060480698</v>
      </c>
    </row>
    <row r="203" spans="1:5" ht="15">
      <c r="A203" s="374"/>
      <c r="B203" s="374"/>
      <c r="C203" s="374"/>
      <c r="D203" s="374"/>
      <c r="E203" s="374"/>
    </row>
    <row r="204" spans="1:12" ht="15" hidden="1">
      <c r="A204" s="413" t="s">
        <v>187</v>
      </c>
      <c r="B204" s="417"/>
      <c r="C204" s="417"/>
      <c r="D204" s="417"/>
      <c r="E204" s="418"/>
      <c r="G204" s="416">
        <v>8.592102952338468</v>
      </c>
      <c r="H204" s="416">
        <v>27.843861669451243</v>
      </c>
      <c r="I204" s="416">
        <v>28.55919906605956</v>
      </c>
      <c r="J204" s="416">
        <v>29.258706823547648</v>
      </c>
      <c r="K204" s="416">
        <v>16.155011419094098</v>
      </c>
      <c r="L204" s="416">
        <v>16.13984897147734</v>
      </c>
    </row>
    <row r="205" spans="7:12" ht="15">
      <c r="G205" s="419">
        <v>3</v>
      </c>
      <c r="H205" s="419">
        <v>4</v>
      </c>
      <c r="I205" s="419">
        <v>5</v>
      </c>
      <c r="J205" s="419">
        <v>6</v>
      </c>
      <c r="K205" s="419">
        <v>7</v>
      </c>
      <c r="L205" s="419">
        <v>8</v>
      </c>
    </row>
    <row r="207" ht="15.75">
      <c r="A207" s="371" t="s">
        <v>190</v>
      </c>
    </row>
    <row r="208" spans="1:12" ht="25.5">
      <c r="A208" s="372" t="s">
        <v>146</v>
      </c>
      <c r="B208" s="372" t="s">
        <v>147</v>
      </c>
      <c r="C208" s="372" t="s">
        <v>148</v>
      </c>
      <c r="D208" s="373" t="s">
        <v>149</v>
      </c>
      <c r="E208" s="373" t="s">
        <v>150</v>
      </c>
      <c r="G208" s="372">
        <v>2006</v>
      </c>
      <c r="H208" s="372">
        <v>2007</v>
      </c>
      <c r="I208" s="372">
        <v>2008</v>
      </c>
      <c r="J208" s="372">
        <v>2009</v>
      </c>
      <c r="K208" s="372">
        <v>2010</v>
      </c>
      <c r="L208" s="372">
        <v>2011</v>
      </c>
    </row>
    <row r="209" spans="1:12" ht="15">
      <c r="A209" s="374"/>
      <c r="B209" s="374"/>
      <c r="C209" s="374"/>
      <c r="D209" s="374"/>
      <c r="E209" s="374"/>
      <c r="G209" s="364"/>
      <c r="H209" s="364"/>
      <c r="I209" s="364"/>
      <c r="J209" s="364"/>
      <c r="K209" s="364"/>
      <c r="L209" s="364"/>
    </row>
    <row r="210" spans="1:12" ht="15" hidden="1">
      <c r="A210" s="375">
        <v>1</v>
      </c>
      <c r="B210" s="376" t="s">
        <v>151</v>
      </c>
      <c r="C210" s="376" t="s">
        <v>152</v>
      </c>
      <c r="D210" s="376">
        <v>2006</v>
      </c>
      <c r="E210" s="377" t="s">
        <v>153</v>
      </c>
      <c r="F210" s="368" t="b">
        <v>0</v>
      </c>
      <c r="G210" s="420">
        <v>167.89314055823831</v>
      </c>
      <c r="H210" s="421">
        <v>167.89314055823831</v>
      </c>
      <c r="I210" s="421">
        <v>167.89314055823831</v>
      </c>
      <c r="J210" s="421">
        <v>167.89314055823831</v>
      </c>
      <c r="K210" s="421">
        <v>167.89314055823831</v>
      </c>
      <c r="L210" s="421">
        <v>167.89314055823831</v>
      </c>
    </row>
    <row r="211" spans="1:12" ht="15" hidden="1">
      <c r="A211" s="381">
        <v>2</v>
      </c>
      <c r="B211" s="382" t="s">
        <v>154</v>
      </c>
      <c r="C211" s="382" t="s">
        <v>152</v>
      </c>
      <c r="D211" s="382">
        <v>2006</v>
      </c>
      <c r="E211" s="383" t="s">
        <v>153</v>
      </c>
      <c r="F211" s="368" t="b">
        <v>0</v>
      </c>
      <c r="G211" s="422">
        <v>472.5382711767714</v>
      </c>
      <c r="H211" s="423">
        <v>472.5382711767714</v>
      </c>
      <c r="I211" s="423">
        <v>472.5382711767714</v>
      </c>
      <c r="J211" s="423">
        <v>472.5382711767714</v>
      </c>
      <c r="K211" s="423">
        <v>472.5382711767714</v>
      </c>
      <c r="L211" s="423">
        <v>472.5382711767714</v>
      </c>
    </row>
    <row r="212" spans="1:12" ht="15" hidden="1">
      <c r="A212" s="386">
        <v>3</v>
      </c>
      <c r="B212" s="387" t="s">
        <v>155</v>
      </c>
      <c r="C212" s="387" t="s">
        <v>152</v>
      </c>
      <c r="D212" s="387">
        <v>2006</v>
      </c>
      <c r="E212" s="388" t="s">
        <v>153</v>
      </c>
      <c r="F212" s="368" t="b">
        <v>0</v>
      </c>
      <c r="G212" s="424">
        <v>10754.195068102983</v>
      </c>
      <c r="H212" s="425">
        <v>10754.195068102983</v>
      </c>
      <c r="I212" s="425">
        <v>10754.195068102983</v>
      </c>
      <c r="J212" s="425">
        <v>10754.195068102983</v>
      </c>
      <c r="K212" s="425">
        <v>1386.5562337630201</v>
      </c>
      <c r="L212" s="425">
        <v>1386.5562337630201</v>
      </c>
    </row>
    <row r="213" spans="1:12" ht="15" hidden="1">
      <c r="A213" s="381">
        <v>4</v>
      </c>
      <c r="B213" s="382" t="s">
        <v>10</v>
      </c>
      <c r="C213" s="382" t="s">
        <v>156</v>
      </c>
      <c r="D213" s="382">
        <v>2006</v>
      </c>
      <c r="E213" s="383" t="s">
        <v>153</v>
      </c>
      <c r="F213" s="368" t="b">
        <v>0</v>
      </c>
      <c r="G213" s="422">
        <v>0</v>
      </c>
      <c r="H213" s="423">
        <v>0</v>
      </c>
      <c r="I213" s="423">
        <v>0</v>
      </c>
      <c r="J213" s="423">
        <v>0</v>
      </c>
      <c r="K213" s="423">
        <v>0</v>
      </c>
      <c r="L213" s="423">
        <v>0</v>
      </c>
    </row>
    <row r="214" spans="1:12" ht="15" hidden="1">
      <c r="A214" s="391">
        <v>5</v>
      </c>
      <c r="B214" s="392" t="s">
        <v>74</v>
      </c>
      <c r="C214" s="392" t="s">
        <v>156</v>
      </c>
      <c r="D214" s="392">
        <v>2006</v>
      </c>
      <c r="E214" s="393" t="s">
        <v>153</v>
      </c>
      <c r="F214" s="368" t="b">
        <v>0</v>
      </c>
      <c r="G214" s="431">
        <v>0</v>
      </c>
      <c r="H214" s="432">
        <v>0</v>
      </c>
      <c r="I214" s="432">
        <v>0</v>
      </c>
      <c r="J214" s="432">
        <v>0</v>
      </c>
      <c r="K214" s="432">
        <v>0</v>
      </c>
      <c r="L214" s="432">
        <v>0</v>
      </c>
    </row>
    <row r="215" spans="1:12" ht="15" hidden="1">
      <c r="A215" s="396">
        <v>6</v>
      </c>
      <c r="B215" s="397" t="s">
        <v>157</v>
      </c>
      <c r="C215" s="397" t="s">
        <v>152</v>
      </c>
      <c r="D215" s="397">
        <v>2007</v>
      </c>
      <c r="E215" s="398" t="s">
        <v>153</v>
      </c>
      <c r="F215" s="368" t="b">
        <v>0</v>
      </c>
      <c r="G215" s="433">
        <v>0</v>
      </c>
      <c r="H215" s="434">
        <v>1187.3593852464553</v>
      </c>
      <c r="I215" s="434">
        <v>1187.3593852464553</v>
      </c>
      <c r="J215" s="434">
        <v>1187.3593852464553</v>
      </c>
      <c r="K215" s="434">
        <v>1187.3593852464553</v>
      </c>
      <c r="L215" s="434">
        <v>1184.1170609559922</v>
      </c>
    </row>
    <row r="216" spans="1:12" ht="15" hidden="1">
      <c r="A216" s="386">
        <v>7</v>
      </c>
      <c r="B216" s="387" t="s">
        <v>154</v>
      </c>
      <c r="C216" s="387" t="s">
        <v>152</v>
      </c>
      <c r="D216" s="387">
        <v>2007</v>
      </c>
      <c r="E216" s="388" t="s">
        <v>153</v>
      </c>
      <c r="F216" s="368" t="b">
        <v>0</v>
      </c>
      <c r="G216" s="424">
        <v>0</v>
      </c>
      <c r="H216" s="425">
        <v>1165.3951740395678</v>
      </c>
      <c r="I216" s="425">
        <v>1165.3951740395678</v>
      </c>
      <c r="J216" s="425">
        <v>1165.3951740395678</v>
      </c>
      <c r="K216" s="425">
        <v>1165.3951740395678</v>
      </c>
      <c r="L216" s="425">
        <v>1165.3951740395678</v>
      </c>
    </row>
    <row r="217" spans="1:12" ht="15" hidden="1">
      <c r="A217" s="381">
        <v>8</v>
      </c>
      <c r="B217" s="382" t="s">
        <v>155</v>
      </c>
      <c r="C217" s="382" t="s">
        <v>152</v>
      </c>
      <c r="D217" s="382">
        <v>2007</v>
      </c>
      <c r="E217" s="383" t="s">
        <v>153</v>
      </c>
      <c r="F217" s="368" t="b">
        <v>0</v>
      </c>
      <c r="G217" s="422">
        <v>0</v>
      </c>
      <c r="H217" s="423">
        <v>4852.409109210433</v>
      </c>
      <c r="I217" s="423">
        <v>4773.319410455263</v>
      </c>
      <c r="J217" s="423">
        <v>4773.319410455263</v>
      </c>
      <c r="K217" s="423">
        <v>4773.319410455263</v>
      </c>
      <c r="L217" s="423">
        <v>4773.319410455263</v>
      </c>
    </row>
    <row r="218" spans="1:12" ht="15" hidden="1">
      <c r="A218" s="386">
        <v>9</v>
      </c>
      <c r="B218" s="401" t="s">
        <v>158</v>
      </c>
      <c r="C218" s="387" t="s">
        <v>159</v>
      </c>
      <c r="D218" s="387">
        <v>2007</v>
      </c>
      <c r="E218" s="388" t="s">
        <v>153</v>
      </c>
      <c r="F218" s="368" t="b">
        <v>0</v>
      </c>
      <c r="G218" s="424">
        <v>0</v>
      </c>
      <c r="H218" s="425">
        <v>0</v>
      </c>
      <c r="I218" s="425">
        <v>0</v>
      </c>
      <c r="J218" s="425">
        <v>0</v>
      </c>
      <c r="K218" s="425">
        <v>0</v>
      </c>
      <c r="L218" s="425">
        <v>0</v>
      </c>
    </row>
    <row r="219" spans="1:12" ht="15" hidden="1">
      <c r="A219" s="381">
        <v>10</v>
      </c>
      <c r="B219" s="382" t="s">
        <v>160</v>
      </c>
      <c r="C219" s="382" t="s">
        <v>152</v>
      </c>
      <c r="D219" s="382">
        <v>2007</v>
      </c>
      <c r="E219" s="383" t="s">
        <v>153</v>
      </c>
      <c r="F219" s="368" t="b">
        <v>0</v>
      </c>
      <c r="G219" s="422">
        <v>0</v>
      </c>
      <c r="H219" s="423">
        <v>27311.880014606795</v>
      </c>
      <c r="I219" s="423">
        <v>4603.483788407395</v>
      </c>
      <c r="J219" s="423">
        <v>1742.492772107824</v>
      </c>
      <c r="K219" s="423">
        <v>1742.492772107824</v>
      </c>
      <c r="L219" s="423">
        <v>1742.492772107824</v>
      </c>
    </row>
    <row r="220" spans="1:12" ht="15" hidden="1">
      <c r="A220" s="386">
        <v>11</v>
      </c>
      <c r="B220" s="387" t="s">
        <v>161</v>
      </c>
      <c r="C220" s="387" t="s">
        <v>152</v>
      </c>
      <c r="D220" s="387">
        <v>2007</v>
      </c>
      <c r="E220" s="388" t="s">
        <v>153</v>
      </c>
      <c r="F220" s="368" t="b">
        <v>0</v>
      </c>
      <c r="G220" s="424">
        <v>0</v>
      </c>
      <c r="H220" s="425">
        <v>0</v>
      </c>
      <c r="I220" s="425">
        <v>0</v>
      </c>
      <c r="J220" s="425">
        <v>0</v>
      </c>
      <c r="K220" s="425">
        <v>0</v>
      </c>
      <c r="L220" s="425">
        <v>0</v>
      </c>
    </row>
    <row r="221" spans="1:12" ht="15" hidden="1">
      <c r="A221" s="381">
        <v>12</v>
      </c>
      <c r="B221" s="382" t="s">
        <v>162</v>
      </c>
      <c r="C221" s="382" t="s">
        <v>163</v>
      </c>
      <c r="D221" s="382">
        <v>2007</v>
      </c>
      <c r="E221" s="383" t="s">
        <v>153</v>
      </c>
      <c r="F221" s="368" t="b">
        <v>0</v>
      </c>
      <c r="G221" s="422">
        <v>0</v>
      </c>
      <c r="H221" s="423">
        <v>7.888</v>
      </c>
      <c r="I221" s="423">
        <v>7.888</v>
      </c>
      <c r="J221" s="423">
        <v>7.888</v>
      </c>
      <c r="K221" s="423">
        <v>7.888</v>
      </c>
      <c r="L221" s="423">
        <v>7.888</v>
      </c>
    </row>
    <row r="222" spans="1:12" ht="15" hidden="1">
      <c r="A222" s="386">
        <v>13</v>
      </c>
      <c r="B222" s="387" t="s">
        <v>164</v>
      </c>
      <c r="C222" s="387" t="s">
        <v>163</v>
      </c>
      <c r="D222" s="387">
        <v>2007</v>
      </c>
      <c r="E222" s="388" t="s">
        <v>153</v>
      </c>
      <c r="F222" s="368" t="b">
        <v>0</v>
      </c>
      <c r="G222" s="424">
        <v>0</v>
      </c>
      <c r="H222" s="425">
        <v>323.26746073497384</v>
      </c>
      <c r="I222" s="425">
        <v>323.26746073497384</v>
      </c>
      <c r="J222" s="425">
        <v>323.26746073497384</v>
      </c>
      <c r="K222" s="425">
        <v>323.26746073497384</v>
      </c>
      <c r="L222" s="425">
        <v>323.26746073497384</v>
      </c>
    </row>
    <row r="223" spans="1:12" ht="15" hidden="1">
      <c r="A223" s="381">
        <v>14</v>
      </c>
      <c r="B223" s="382" t="s">
        <v>165</v>
      </c>
      <c r="C223" s="382" t="s">
        <v>163</v>
      </c>
      <c r="D223" s="382">
        <v>2007</v>
      </c>
      <c r="E223" s="383" t="s">
        <v>153</v>
      </c>
      <c r="F223" s="368" t="b">
        <v>0</v>
      </c>
      <c r="G223" s="422">
        <v>0</v>
      </c>
      <c r="H223" s="423">
        <v>3.8468601263592554</v>
      </c>
      <c r="I223" s="423">
        <v>3.8468601263592554</v>
      </c>
      <c r="J223" s="423">
        <v>3.8468601263592554</v>
      </c>
      <c r="K223" s="423">
        <v>3.8468601263592554</v>
      </c>
      <c r="L223" s="423">
        <v>3.8468601263592554</v>
      </c>
    </row>
    <row r="224" spans="1:12" ht="15">
      <c r="A224" s="386">
        <v>15</v>
      </c>
      <c r="B224" s="387" t="s">
        <v>166</v>
      </c>
      <c r="C224" s="387" t="s">
        <v>167</v>
      </c>
      <c r="D224" s="387">
        <v>2007</v>
      </c>
      <c r="E224" s="388" t="s">
        <v>153</v>
      </c>
      <c r="F224" s="368" t="b">
        <v>0</v>
      </c>
      <c r="G224" s="424">
        <v>0</v>
      </c>
      <c r="H224" s="425">
        <v>3865.442230037775</v>
      </c>
      <c r="I224" s="425">
        <v>3865.442230037775</v>
      </c>
      <c r="J224" s="425">
        <v>3865.442230037775</v>
      </c>
      <c r="K224" s="425">
        <v>3865.442230037775</v>
      </c>
      <c r="L224" s="425">
        <v>3865.442230037775</v>
      </c>
    </row>
    <row r="225" spans="1:12" ht="15" hidden="1">
      <c r="A225" s="381">
        <v>16</v>
      </c>
      <c r="B225" s="382" t="s">
        <v>168</v>
      </c>
      <c r="C225" s="382" t="s">
        <v>167</v>
      </c>
      <c r="D225" s="382">
        <v>2007</v>
      </c>
      <c r="E225" s="383" t="s">
        <v>153</v>
      </c>
      <c r="F225" s="368" t="b">
        <v>0</v>
      </c>
      <c r="G225" s="422">
        <v>0</v>
      </c>
      <c r="H225" s="423">
        <v>0</v>
      </c>
      <c r="I225" s="423">
        <v>0</v>
      </c>
      <c r="J225" s="423">
        <v>0</v>
      </c>
      <c r="K225" s="423">
        <v>0</v>
      </c>
      <c r="L225" s="423">
        <v>0</v>
      </c>
    </row>
    <row r="226" spans="1:12" ht="15" hidden="1">
      <c r="A226" s="386">
        <v>17</v>
      </c>
      <c r="B226" s="387" t="s">
        <v>10</v>
      </c>
      <c r="C226" s="387" t="s">
        <v>156</v>
      </c>
      <c r="D226" s="387">
        <v>2007</v>
      </c>
      <c r="E226" s="388" t="s">
        <v>153</v>
      </c>
      <c r="F226" s="368" t="b">
        <v>0</v>
      </c>
      <c r="G226" s="424">
        <v>0</v>
      </c>
      <c r="H226" s="425">
        <v>0</v>
      </c>
      <c r="I226" s="425">
        <v>0</v>
      </c>
      <c r="J226" s="425">
        <v>0</v>
      </c>
      <c r="K226" s="425">
        <v>0</v>
      </c>
      <c r="L226" s="425">
        <v>0</v>
      </c>
    </row>
    <row r="227" spans="1:12" ht="15" hidden="1">
      <c r="A227" s="381">
        <v>18</v>
      </c>
      <c r="B227" s="382" t="s">
        <v>74</v>
      </c>
      <c r="C227" s="382" t="s">
        <v>156</v>
      </c>
      <c r="D227" s="382">
        <v>2007</v>
      </c>
      <c r="E227" s="383" t="s">
        <v>153</v>
      </c>
      <c r="F227" s="368" t="b">
        <v>0</v>
      </c>
      <c r="G227" s="422">
        <v>0</v>
      </c>
      <c r="H227" s="423">
        <v>0</v>
      </c>
      <c r="I227" s="423">
        <v>0</v>
      </c>
      <c r="J227" s="423">
        <v>0</v>
      </c>
      <c r="K227" s="423">
        <v>0</v>
      </c>
      <c r="L227" s="423">
        <v>0</v>
      </c>
    </row>
    <row r="228" spans="1:12" ht="15" hidden="1">
      <c r="A228" s="391">
        <v>19</v>
      </c>
      <c r="B228" s="392" t="s">
        <v>169</v>
      </c>
      <c r="C228" s="392" t="s">
        <v>170</v>
      </c>
      <c r="D228" s="392">
        <v>2007</v>
      </c>
      <c r="E228" s="393" t="s">
        <v>153</v>
      </c>
      <c r="F228" s="368" t="b">
        <v>0</v>
      </c>
      <c r="G228" s="431">
        <v>0</v>
      </c>
      <c r="H228" s="432">
        <v>0</v>
      </c>
      <c r="I228" s="432">
        <v>0</v>
      </c>
      <c r="J228" s="432">
        <v>0</v>
      </c>
      <c r="K228" s="432">
        <v>0</v>
      </c>
      <c r="L228" s="432">
        <v>0</v>
      </c>
    </row>
    <row r="229" spans="1:12" ht="15" hidden="1">
      <c r="A229" s="396">
        <v>20</v>
      </c>
      <c r="B229" s="397" t="s">
        <v>157</v>
      </c>
      <c r="C229" s="397" t="s">
        <v>152</v>
      </c>
      <c r="D229" s="397">
        <v>2008</v>
      </c>
      <c r="E229" s="398" t="s">
        <v>153</v>
      </c>
      <c r="F229" s="368" t="b">
        <v>0</v>
      </c>
      <c r="G229" s="433">
        <v>0</v>
      </c>
      <c r="H229" s="434">
        <v>0</v>
      </c>
      <c r="I229" s="434">
        <v>2210.21</v>
      </c>
      <c r="J229" s="434">
        <v>2210.21</v>
      </c>
      <c r="K229" s="434">
        <v>2210.21</v>
      </c>
      <c r="L229" s="434">
        <v>2210.21</v>
      </c>
    </row>
    <row r="230" spans="1:12" ht="15" hidden="1">
      <c r="A230" s="386">
        <v>21</v>
      </c>
      <c r="B230" s="387" t="s">
        <v>5</v>
      </c>
      <c r="C230" s="387" t="s">
        <v>152</v>
      </c>
      <c r="D230" s="387">
        <v>2008</v>
      </c>
      <c r="E230" s="388" t="s">
        <v>153</v>
      </c>
      <c r="F230" s="368" t="b">
        <v>0</v>
      </c>
      <c r="G230" s="424">
        <v>0</v>
      </c>
      <c r="H230" s="425">
        <v>0</v>
      </c>
      <c r="I230" s="425">
        <v>1121.9008816412695</v>
      </c>
      <c r="J230" s="425">
        <v>1121.9008816412695</v>
      </c>
      <c r="K230" s="425">
        <v>1121.9008816412695</v>
      </c>
      <c r="L230" s="425">
        <v>1121.9008816412695</v>
      </c>
    </row>
    <row r="231" spans="1:12" ht="15" hidden="1">
      <c r="A231" s="381">
        <v>22</v>
      </c>
      <c r="B231" s="382" t="s">
        <v>6</v>
      </c>
      <c r="C231" s="382" t="s">
        <v>152</v>
      </c>
      <c r="D231" s="382">
        <v>2008</v>
      </c>
      <c r="E231" s="383" t="s">
        <v>153</v>
      </c>
      <c r="F231" s="368" t="b">
        <v>0</v>
      </c>
      <c r="G231" s="422">
        <v>0</v>
      </c>
      <c r="H231" s="423">
        <v>0</v>
      </c>
      <c r="I231" s="423">
        <v>8113.729272315323</v>
      </c>
      <c r="J231" s="423">
        <v>8073.170020529352</v>
      </c>
      <c r="K231" s="423">
        <v>8073.170020529352</v>
      </c>
      <c r="L231" s="423">
        <v>8073.170020529352</v>
      </c>
    </row>
    <row r="232" spans="1:12" ht="15" hidden="1">
      <c r="A232" s="386">
        <v>23</v>
      </c>
      <c r="B232" s="401" t="s">
        <v>158</v>
      </c>
      <c r="C232" s="387" t="s">
        <v>159</v>
      </c>
      <c r="D232" s="387">
        <v>2008</v>
      </c>
      <c r="E232" s="388" t="s">
        <v>153</v>
      </c>
      <c r="F232" s="368" t="b">
        <v>0</v>
      </c>
      <c r="G232" s="424">
        <v>0</v>
      </c>
      <c r="H232" s="425">
        <v>0</v>
      </c>
      <c r="I232" s="425">
        <v>0</v>
      </c>
      <c r="J232" s="425">
        <v>0</v>
      </c>
      <c r="K232" s="425">
        <v>0</v>
      </c>
      <c r="L232" s="425">
        <v>0</v>
      </c>
    </row>
    <row r="233" spans="1:12" ht="15" hidden="1">
      <c r="A233" s="381">
        <v>24</v>
      </c>
      <c r="B233" s="382" t="s">
        <v>171</v>
      </c>
      <c r="C233" s="382" t="s">
        <v>152</v>
      </c>
      <c r="D233" s="382">
        <v>2008</v>
      </c>
      <c r="E233" s="383" t="s">
        <v>153</v>
      </c>
      <c r="F233" s="368" t="b">
        <v>0</v>
      </c>
      <c r="G233" s="422">
        <v>0</v>
      </c>
      <c r="H233" s="423">
        <v>0</v>
      </c>
      <c r="I233" s="423">
        <v>3674.508351259481</v>
      </c>
      <c r="J233" s="423">
        <v>1325.958682108323</v>
      </c>
      <c r="K233" s="423">
        <v>1325.958682108323</v>
      </c>
      <c r="L233" s="423">
        <v>1325.958682108323</v>
      </c>
    </row>
    <row r="234" spans="1:12" ht="15">
      <c r="A234" s="386">
        <v>25</v>
      </c>
      <c r="B234" s="387" t="s">
        <v>166</v>
      </c>
      <c r="C234" s="387" t="s">
        <v>159</v>
      </c>
      <c r="D234" s="387">
        <v>2008</v>
      </c>
      <c r="E234" s="388" t="s">
        <v>153</v>
      </c>
      <c r="F234" s="368" t="b">
        <v>0</v>
      </c>
      <c r="G234" s="424">
        <v>0</v>
      </c>
      <c r="H234" s="425">
        <v>0</v>
      </c>
      <c r="I234" s="425">
        <v>23275.599549247454</v>
      </c>
      <c r="J234" s="425">
        <v>23275.440594794476</v>
      </c>
      <c r="K234" s="425">
        <v>23275.440594794476</v>
      </c>
      <c r="L234" s="425">
        <v>23275.440594794476</v>
      </c>
    </row>
    <row r="235" spans="1:12" ht="15" hidden="1">
      <c r="A235" s="381">
        <v>26</v>
      </c>
      <c r="B235" s="382" t="s">
        <v>168</v>
      </c>
      <c r="C235" s="382" t="s">
        <v>172</v>
      </c>
      <c r="D235" s="382">
        <v>2008</v>
      </c>
      <c r="E235" s="383" t="s">
        <v>153</v>
      </c>
      <c r="F235" s="368" t="b">
        <v>0</v>
      </c>
      <c r="G235" s="422">
        <v>0</v>
      </c>
      <c r="H235" s="423">
        <v>0</v>
      </c>
      <c r="I235" s="423">
        <v>0</v>
      </c>
      <c r="J235" s="423">
        <v>0</v>
      </c>
      <c r="K235" s="423">
        <v>0</v>
      </c>
      <c r="L235" s="423">
        <v>0</v>
      </c>
    </row>
    <row r="236" spans="1:12" ht="15" hidden="1">
      <c r="A236" s="386">
        <v>27</v>
      </c>
      <c r="B236" s="387" t="s">
        <v>9</v>
      </c>
      <c r="C236" s="387" t="s">
        <v>167</v>
      </c>
      <c r="D236" s="387">
        <v>2008</v>
      </c>
      <c r="E236" s="388" t="s">
        <v>153</v>
      </c>
      <c r="F236" s="368" t="b">
        <v>0</v>
      </c>
      <c r="G236" s="424">
        <v>0</v>
      </c>
      <c r="H236" s="425">
        <v>0</v>
      </c>
      <c r="I236" s="425">
        <v>11.093562346098356</v>
      </c>
      <c r="J236" s="425">
        <v>11.093562346098356</v>
      </c>
      <c r="K236" s="425">
        <v>11.093562346098356</v>
      </c>
      <c r="L236" s="425">
        <v>11.093562346098356</v>
      </c>
    </row>
    <row r="237" spans="1:12" ht="15" hidden="1">
      <c r="A237" s="381">
        <v>28</v>
      </c>
      <c r="B237" s="382" t="s">
        <v>60</v>
      </c>
      <c r="C237" s="382" t="s">
        <v>167</v>
      </c>
      <c r="D237" s="382">
        <v>2008</v>
      </c>
      <c r="E237" s="383" t="s">
        <v>153</v>
      </c>
      <c r="F237" s="368" t="b">
        <v>0</v>
      </c>
      <c r="G237" s="422">
        <v>0</v>
      </c>
      <c r="H237" s="423">
        <v>0</v>
      </c>
      <c r="I237" s="423">
        <v>23.183</v>
      </c>
      <c r="J237" s="423">
        <v>23.183</v>
      </c>
      <c r="K237" s="423">
        <v>9.8228</v>
      </c>
      <c r="L237" s="423">
        <v>9.8228</v>
      </c>
    </row>
    <row r="238" spans="1:12" ht="15" hidden="1">
      <c r="A238" s="386">
        <v>29</v>
      </c>
      <c r="B238" s="387" t="s">
        <v>10</v>
      </c>
      <c r="C238" s="387" t="s">
        <v>156</v>
      </c>
      <c r="D238" s="387">
        <v>2008</v>
      </c>
      <c r="E238" s="388" t="s">
        <v>153</v>
      </c>
      <c r="F238" s="368" t="b">
        <v>0</v>
      </c>
      <c r="G238" s="424">
        <v>0</v>
      </c>
      <c r="H238" s="425">
        <v>0</v>
      </c>
      <c r="I238" s="425">
        <v>0</v>
      </c>
      <c r="J238" s="425">
        <v>0</v>
      </c>
      <c r="K238" s="425">
        <v>0</v>
      </c>
      <c r="L238" s="425">
        <v>0</v>
      </c>
    </row>
    <row r="239" spans="1:12" ht="15" hidden="1">
      <c r="A239" s="381">
        <v>30</v>
      </c>
      <c r="B239" s="382" t="s">
        <v>12</v>
      </c>
      <c r="C239" s="382" t="s">
        <v>156</v>
      </c>
      <c r="D239" s="382">
        <v>2008</v>
      </c>
      <c r="E239" s="383" t="s">
        <v>153</v>
      </c>
      <c r="F239" s="368" t="b">
        <v>0</v>
      </c>
      <c r="G239" s="422">
        <v>0</v>
      </c>
      <c r="H239" s="423">
        <v>0</v>
      </c>
      <c r="I239" s="423">
        <v>0</v>
      </c>
      <c r="J239" s="423">
        <v>0</v>
      </c>
      <c r="K239" s="423">
        <v>0</v>
      </c>
      <c r="L239" s="423">
        <v>0</v>
      </c>
    </row>
    <row r="240" spans="1:12" ht="15" hidden="1">
      <c r="A240" s="386">
        <v>31</v>
      </c>
      <c r="B240" s="387" t="s">
        <v>74</v>
      </c>
      <c r="C240" s="387" t="s">
        <v>156</v>
      </c>
      <c r="D240" s="387">
        <v>2008</v>
      </c>
      <c r="E240" s="388" t="s">
        <v>153</v>
      </c>
      <c r="F240" s="368" t="b">
        <v>0</v>
      </c>
      <c r="G240" s="424">
        <v>0</v>
      </c>
      <c r="H240" s="425">
        <v>0</v>
      </c>
      <c r="I240" s="425">
        <v>0</v>
      </c>
      <c r="J240" s="425">
        <v>0</v>
      </c>
      <c r="K240" s="425">
        <v>0</v>
      </c>
      <c r="L240" s="425">
        <v>0</v>
      </c>
    </row>
    <row r="241" spans="1:12" ht="15" hidden="1">
      <c r="A241" s="381">
        <v>32</v>
      </c>
      <c r="B241" s="382" t="s">
        <v>169</v>
      </c>
      <c r="C241" s="382" t="s">
        <v>159</v>
      </c>
      <c r="D241" s="382">
        <v>2008</v>
      </c>
      <c r="E241" s="383" t="s">
        <v>153</v>
      </c>
      <c r="F241" s="368" t="b">
        <v>0</v>
      </c>
      <c r="G241" s="422">
        <v>0</v>
      </c>
      <c r="H241" s="423">
        <v>0</v>
      </c>
      <c r="I241" s="423">
        <v>0</v>
      </c>
      <c r="J241" s="423">
        <v>0</v>
      </c>
      <c r="K241" s="423">
        <v>0</v>
      </c>
      <c r="L241" s="423">
        <v>0</v>
      </c>
    </row>
    <row r="242" spans="1:12" ht="15" hidden="1">
      <c r="A242" s="386">
        <v>33</v>
      </c>
      <c r="B242" s="387" t="s">
        <v>173</v>
      </c>
      <c r="C242" s="387" t="s">
        <v>167</v>
      </c>
      <c r="D242" s="387">
        <v>2008</v>
      </c>
      <c r="E242" s="388" t="s">
        <v>153</v>
      </c>
      <c r="F242" s="368" t="b">
        <v>0</v>
      </c>
      <c r="G242" s="424">
        <v>0</v>
      </c>
      <c r="H242" s="425">
        <v>0</v>
      </c>
      <c r="I242" s="425">
        <v>0</v>
      </c>
      <c r="J242" s="425">
        <v>0</v>
      </c>
      <c r="K242" s="425">
        <v>0</v>
      </c>
      <c r="L242" s="425">
        <v>0</v>
      </c>
    </row>
    <row r="243" spans="1:12" ht="15" hidden="1">
      <c r="A243" s="402">
        <v>34</v>
      </c>
      <c r="B243" s="403" t="s">
        <v>174</v>
      </c>
      <c r="C243" s="403" t="s">
        <v>156</v>
      </c>
      <c r="D243" s="403">
        <v>2008</v>
      </c>
      <c r="E243" s="404" t="s">
        <v>153</v>
      </c>
      <c r="F243" s="368" t="b">
        <v>0</v>
      </c>
      <c r="G243" s="439">
        <v>0</v>
      </c>
      <c r="H243" s="440">
        <v>0</v>
      </c>
      <c r="I243" s="440">
        <v>0</v>
      </c>
      <c r="J243" s="440">
        <v>0</v>
      </c>
      <c r="K243" s="440">
        <v>0</v>
      </c>
      <c r="L243" s="440">
        <v>0</v>
      </c>
    </row>
    <row r="244" spans="1:12" ht="15" hidden="1">
      <c r="A244" s="375">
        <v>35</v>
      </c>
      <c r="B244" s="376" t="s">
        <v>157</v>
      </c>
      <c r="C244" s="376" t="s">
        <v>152</v>
      </c>
      <c r="D244" s="376">
        <v>2009</v>
      </c>
      <c r="E244" s="377" t="s">
        <v>153</v>
      </c>
      <c r="F244" s="368" t="b">
        <v>0</v>
      </c>
      <c r="G244" s="420">
        <v>0</v>
      </c>
      <c r="H244" s="421">
        <v>0</v>
      </c>
      <c r="I244" s="421">
        <v>0</v>
      </c>
      <c r="J244" s="421">
        <v>2333.258724927258</v>
      </c>
      <c r="K244" s="421">
        <v>2333.258724927258</v>
      </c>
      <c r="L244" s="421">
        <v>2333.258724927258</v>
      </c>
    </row>
    <row r="245" spans="1:12" ht="15" hidden="1">
      <c r="A245" s="381">
        <v>36</v>
      </c>
      <c r="B245" s="382" t="s">
        <v>5</v>
      </c>
      <c r="C245" s="382" t="s">
        <v>152</v>
      </c>
      <c r="D245" s="382">
        <v>2009</v>
      </c>
      <c r="E245" s="383" t="s">
        <v>153</v>
      </c>
      <c r="F245" s="368" t="b">
        <v>0</v>
      </c>
      <c r="G245" s="422">
        <v>0</v>
      </c>
      <c r="H245" s="423">
        <v>0</v>
      </c>
      <c r="I245" s="423">
        <v>0</v>
      </c>
      <c r="J245" s="423">
        <v>1820.7261875879335</v>
      </c>
      <c r="K245" s="423">
        <v>1820.7261875879335</v>
      </c>
      <c r="L245" s="423">
        <v>1820.7261875879335</v>
      </c>
    </row>
    <row r="246" spans="1:12" ht="15" hidden="1">
      <c r="A246" s="386">
        <v>37</v>
      </c>
      <c r="B246" s="387" t="s">
        <v>6</v>
      </c>
      <c r="C246" s="387" t="s">
        <v>152</v>
      </c>
      <c r="D246" s="387">
        <v>2009</v>
      </c>
      <c r="E246" s="388" t="s">
        <v>153</v>
      </c>
      <c r="F246" s="368" t="b">
        <v>0</v>
      </c>
      <c r="G246" s="424">
        <v>0</v>
      </c>
      <c r="H246" s="425">
        <v>0</v>
      </c>
      <c r="I246" s="425">
        <v>0</v>
      </c>
      <c r="J246" s="425">
        <v>3686.639333936155</v>
      </c>
      <c r="K246" s="425">
        <v>3334.241757469715</v>
      </c>
      <c r="L246" s="425">
        <v>3334.241757469715</v>
      </c>
    </row>
    <row r="247" spans="1:12" ht="15" hidden="1">
      <c r="A247" s="381">
        <v>38</v>
      </c>
      <c r="B247" s="407" t="s">
        <v>158</v>
      </c>
      <c r="C247" s="382" t="s">
        <v>159</v>
      </c>
      <c r="D247" s="382">
        <v>2009</v>
      </c>
      <c r="E247" s="383" t="s">
        <v>153</v>
      </c>
      <c r="F247" s="368" t="b">
        <v>0</v>
      </c>
      <c r="G247" s="422">
        <v>0</v>
      </c>
      <c r="H247" s="423">
        <v>0</v>
      </c>
      <c r="I247" s="423">
        <v>0</v>
      </c>
      <c r="J247" s="423">
        <v>0</v>
      </c>
      <c r="K247" s="423">
        <v>0</v>
      </c>
      <c r="L247" s="423">
        <v>0</v>
      </c>
    </row>
    <row r="248" spans="1:12" ht="15">
      <c r="A248" s="461">
        <v>39</v>
      </c>
      <c r="B248" s="462" t="s">
        <v>166</v>
      </c>
      <c r="C248" s="462" t="s">
        <v>159</v>
      </c>
      <c r="D248" s="462">
        <v>2009</v>
      </c>
      <c r="E248" s="463" t="s">
        <v>153</v>
      </c>
      <c r="F248" s="464" t="b">
        <v>0</v>
      </c>
      <c r="G248" s="467">
        <v>0</v>
      </c>
      <c r="H248" s="468">
        <v>0</v>
      </c>
      <c r="I248" s="468">
        <v>0</v>
      </c>
      <c r="J248" s="468">
        <v>17747.3504784689</v>
      </c>
      <c r="K248" s="468">
        <v>17747.3504784689</v>
      </c>
      <c r="L248" s="468">
        <v>17747.3504784689</v>
      </c>
    </row>
    <row r="249" spans="1:12" ht="15" hidden="1">
      <c r="A249" s="381">
        <v>40</v>
      </c>
      <c r="B249" s="382" t="s">
        <v>168</v>
      </c>
      <c r="C249" s="382" t="s">
        <v>175</v>
      </c>
      <c r="D249" s="382">
        <v>2009</v>
      </c>
      <c r="E249" s="383" t="s">
        <v>153</v>
      </c>
      <c r="F249" s="368" t="b">
        <v>0</v>
      </c>
      <c r="G249" s="422">
        <v>0</v>
      </c>
      <c r="H249" s="423">
        <v>0</v>
      </c>
      <c r="I249" s="423">
        <v>0</v>
      </c>
      <c r="J249" s="423">
        <v>0</v>
      </c>
      <c r="K249" s="423">
        <v>0</v>
      </c>
      <c r="L249" s="423">
        <v>0</v>
      </c>
    </row>
    <row r="250" spans="1:12" ht="15" hidden="1">
      <c r="A250" s="386">
        <v>41</v>
      </c>
      <c r="B250" s="387" t="s">
        <v>9</v>
      </c>
      <c r="C250" s="387" t="s">
        <v>167</v>
      </c>
      <c r="D250" s="387">
        <v>2009</v>
      </c>
      <c r="E250" s="388" t="s">
        <v>153</v>
      </c>
      <c r="F250" s="368" t="b">
        <v>0</v>
      </c>
      <c r="G250" s="424">
        <v>0</v>
      </c>
      <c r="H250" s="425">
        <v>0</v>
      </c>
      <c r="I250" s="425">
        <v>0</v>
      </c>
      <c r="J250" s="425">
        <v>335.2689627465794</v>
      </c>
      <c r="K250" s="425">
        <v>335.2689627465794</v>
      </c>
      <c r="L250" s="425">
        <v>335.2689627465794</v>
      </c>
    </row>
    <row r="251" spans="1:12" ht="15" hidden="1">
      <c r="A251" s="381">
        <v>42</v>
      </c>
      <c r="B251" s="382" t="s">
        <v>60</v>
      </c>
      <c r="C251" s="382" t="s">
        <v>167</v>
      </c>
      <c r="D251" s="382">
        <v>2009</v>
      </c>
      <c r="E251" s="383" t="s">
        <v>153</v>
      </c>
      <c r="F251" s="368" t="b">
        <v>0</v>
      </c>
      <c r="G251" s="422">
        <v>0</v>
      </c>
      <c r="H251" s="423">
        <v>0</v>
      </c>
      <c r="I251" s="423">
        <v>0</v>
      </c>
      <c r="J251" s="423">
        <v>3432.068993903473</v>
      </c>
      <c r="K251" s="423">
        <v>3432.068993903473</v>
      </c>
      <c r="L251" s="423">
        <v>3432.068993903473</v>
      </c>
    </row>
    <row r="252" spans="1:12" ht="15" hidden="1">
      <c r="A252" s="386">
        <v>43</v>
      </c>
      <c r="B252" s="387" t="s">
        <v>176</v>
      </c>
      <c r="C252" s="387" t="s">
        <v>177</v>
      </c>
      <c r="D252" s="387">
        <v>2009</v>
      </c>
      <c r="E252" s="388" t="s">
        <v>153</v>
      </c>
      <c r="F252" s="368" t="b">
        <v>0</v>
      </c>
      <c r="G252" s="424">
        <v>0</v>
      </c>
      <c r="H252" s="425">
        <v>0</v>
      </c>
      <c r="I252" s="425">
        <v>0</v>
      </c>
      <c r="J252" s="425">
        <v>0</v>
      </c>
      <c r="K252" s="425">
        <v>0</v>
      </c>
      <c r="L252" s="425">
        <v>0</v>
      </c>
    </row>
    <row r="253" spans="1:12" ht="15" hidden="1">
      <c r="A253" s="381">
        <v>44</v>
      </c>
      <c r="B253" s="382" t="s">
        <v>10</v>
      </c>
      <c r="C253" s="382" t="s">
        <v>156</v>
      </c>
      <c r="D253" s="382">
        <v>2009</v>
      </c>
      <c r="E253" s="383" t="s">
        <v>153</v>
      </c>
      <c r="F253" s="368" t="b">
        <v>0</v>
      </c>
      <c r="G253" s="422">
        <v>0</v>
      </c>
      <c r="H253" s="423">
        <v>0</v>
      </c>
      <c r="I253" s="423">
        <v>0</v>
      </c>
      <c r="J253" s="423">
        <v>204.20590200511484</v>
      </c>
      <c r="K253" s="423">
        <v>0</v>
      </c>
      <c r="L253" s="423">
        <v>0</v>
      </c>
    </row>
    <row r="254" spans="1:12" ht="15" hidden="1">
      <c r="A254" s="386">
        <v>45</v>
      </c>
      <c r="B254" s="387" t="s">
        <v>11</v>
      </c>
      <c r="C254" s="387" t="s">
        <v>156</v>
      </c>
      <c r="D254" s="387">
        <v>2009</v>
      </c>
      <c r="E254" s="388" t="s">
        <v>153</v>
      </c>
      <c r="F254" s="368" t="b">
        <v>0</v>
      </c>
      <c r="G254" s="424">
        <v>0</v>
      </c>
      <c r="H254" s="425">
        <v>0</v>
      </c>
      <c r="I254" s="425">
        <v>0</v>
      </c>
      <c r="J254" s="425">
        <v>1943.9341061006385</v>
      </c>
      <c r="K254" s="425">
        <v>0</v>
      </c>
      <c r="L254" s="425">
        <v>0</v>
      </c>
    </row>
    <row r="255" spans="1:12" ht="15" hidden="1">
      <c r="A255" s="381">
        <v>46</v>
      </c>
      <c r="B255" s="382" t="s">
        <v>12</v>
      </c>
      <c r="C255" s="382" t="s">
        <v>156</v>
      </c>
      <c r="D255" s="382">
        <v>2009</v>
      </c>
      <c r="E255" s="383" t="s">
        <v>153</v>
      </c>
      <c r="F255" s="368" t="b">
        <v>0</v>
      </c>
      <c r="G255" s="422">
        <v>0</v>
      </c>
      <c r="H255" s="423">
        <v>0</v>
      </c>
      <c r="I255" s="423">
        <v>0</v>
      </c>
      <c r="J255" s="423">
        <v>37.128345819111786</v>
      </c>
      <c r="K255" s="423">
        <v>0</v>
      </c>
      <c r="L255" s="423">
        <v>0</v>
      </c>
    </row>
    <row r="256" spans="1:12" ht="15" hidden="1">
      <c r="A256" s="386">
        <v>47</v>
      </c>
      <c r="B256" s="387" t="s">
        <v>74</v>
      </c>
      <c r="C256" s="387" t="s">
        <v>156</v>
      </c>
      <c r="D256" s="387">
        <v>2009</v>
      </c>
      <c r="E256" s="388" t="s">
        <v>153</v>
      </c>
      <c r="F256" s="368" t="b">
        <v>0</v>
      </c>
      <c r="G256" s="424">
        <v>0</v>
      </c>
      <c r="H256" s="425">
        <v>0</v>
      </c>
      <c r="I256" s="425">
        <v>0</v>
      </c>
      <c r="J256" s="425">
        <v>0</v>
      </c>
      <c r="K256" s="425">
        <v>0</v>
      </c>
      <c r="L256" s="425">
        <v>0</v>
      </c>
    </row>
    <row r="257" spans="1:12" ht="15" hidden="1">
      <c r="A257" s="381">
        <v>48</v>
      </c>
      <c r="B257" s="382" t="s">
        <v>178</v>
      </c>
      <c r="C257" s="382" t="s">
        <v>152</v>
      </c>
      <c r="D257" s="382">
        <v>2009</v>
      </c>
      <c r="E257" s="383" t="s">
        <v>153</v>
      </c>
      <c r="F257" s="368" t="b">
        <v>0</v>
      </c>
      <c r="G257" s="422">
        <v>0</v>
      </c>
      <c r="H257" s="423">
        <v>0</v>
      </c>
      <c r="I257" s="423">
        <v>0</v>
      </c>
      <c r="J257" s="423">
        <v>0</v>
      </c>
      <c r="K257" s="423">
        <v>0</v>
      </c>
      <c r="L257" s="423">
        <v>0</v>
      </c>
    </row>
    <row r="258" spans="1:12" ht="15" hidden="1">
      <c r="A258" s="408">
        <v>49</v>
      </c>
      <c r="B258" s="409" t="s">
        <v>179</v>
      </c>
      <c r="C258" s="409" t="s">
        <v>152</v>
      </c>
      <c r="D258" s="409">
        <v>2009</v>
      </c>
      <c r="E258" s="410" t="s">
        <v>153</v>
      </c>
      <c r="F258" s="368" t="b">
        <v>0</v>
      </c>
      <c r="G258" s="441">
        <v>0</v>
      </c>
      <c r="H258" s="442">
        <v>0</v>
      </c>
      <c r="I258" s="442">
        <v>0</v>
      </c>
      <c r="J258" s="442">
        <v>0</v>
      </c>
      <c r="K258" s="442">
        <v>0</v>
      </c>
      <c r="L258" s="442">
        <v>0</v>
      </c>
    </row>
    <row r="259" spans="1:12" ht="15" hidden="1">
      <c r="A259" s="402">
        <v>50</v>
      </c>
      <c r="B259" s="403" t="s">
        <v>180</v>
      </c>
      <c r="C259" s="403" t="s">
        <v>167</v>
      </c>
      <c r="D259" s="403">
        <v>2009</v>
      </c>
      <c r="E259" s="404" t="s">
        <v>153</v>
      </c>
      <c r="F259" s="368"/>
      <c r="G259" s="439">
        <v>0</v>
      </c>
      <c r="H259" s="440">
        <v>0</v>
      </c>
      <c r="I259" s="440">
        <v>0</v>
      </c>
      <c r="J259" s="440">
        <v>0</v>
      </c>
      <c r="K259" s="440">
        <v>0</v>
      </c>
      <c r="L259" s="440">
        <v>0</v>
      </c>
    </row>
    <row r="260" spans="1:12" ht="15" hidden="1">
      <c r="A260" s="375">
        <v>51</v>
      </c>
      <c r="B260" s="376" t="s">
        <v>181</v>
      </c>
      <c r="C260" s="376" t="s">
        <v>159</v>
      </c>
      <c r="D260" s="376">
        <v>2008</v>
      </c>
      <c r="E260" s="377" t="s">
        <v>153</v>
      </c>
      <c r="F260" s="368"/>
      <c r="G260" s="420">
        <v>0</v>
      </c>
      <c r="H260" s="421">
        <v>0</v>
      </c>
      <c r="I260" s="421">
        <v>0</v>
      </c>
      <c r="J260" s="421">
        <v>0</v>
      </c>
      <c r="K260" s="421">
        <v>0</v>
      </c>
      <c r="L260" s="421">
        <v>0</v>
      </c>
    </row>
    <row r="261" spans="1:12" ht="15" hidden="1">
      <c r="A261" s="402">
        <v>52</v>
      </c>
      <c r="B261" s="403" t="s">
        <v>182</v>
      </c>
      <c r="C261" s="403" t="s">
        <v>156</v>
      </c>
      <c r="D261" s="403">
        <v>2008</v>
      </c>
      <c r="E261" s="404" t="s">
        <v>153</v>
      </c>
      <c r="F261" s="368"/>
      <c r="G261" s="439">
        <v>0</v>
      </c>
      <c r="H261" s="440">
        <v>0</v>
      </c>
      <c r="I261" s="440">
        <v>0</v>
      </c>
      <c r="J261" s="440">
        <v>0</v>
      </c>
      <c r="K261" s="440">
        <v>0</v>
      </c>
      <c r="L261" s="440">
        <v>0</v>
      </c>
    </row>
    <row r="262" spans="1:5" ht="15" hidden="1">
      <c r="A262" s="374"/>
      <c r="B262" s="374"/>
      <c r="C262" s="374"/>
      <c r="D262" s="374"/>
      <c r="E262" s="374"/>
    </row>
    <row r="263" spans="1:12" ht="15" hidden="1">
      <c r="A263" s="413" t="s">
        <v>183</v>
      </c>
      <c r="B263" s="414"/>
      <c r="C263" s="414"/>
      <c r="D263" s="414"/>
      <c r="E263" s="415"/>
      <c r="G263" s="443">
        <v>11394.626479837993</v>
      </c>
      <c r="H263" s="443">
        <v>11394.626479837993</v>
      </c>
      <c r="I263" s="443">
        <v>11394.626479837993</v>
      </c>
      <c r="J263" s="443">
        <v>11394.626479837993</v>
      </c>
      <c r="K263" s="443">
        <v>2026.98764549803</v>
      </c>
      <c r="L263" s="443">
        <v>2026.98764549803</v>
      </c>
    </row>
    <row r="264" spans="1:12" ht="15" hidden="1">
      <c r="A264" s="374"/>
      <c r="B264" s="374"/>
      <c r="C264" s="374"/>
      <c r="D264" s="374"/>
      <c r="E264" s="374"/>
      <c r="G264" s="444"/>
      <c r="H264" s="444"/>
      <c r="I264" s="444"/>
      <c r="J264" s="444"/>
      <c r="K264" s="444"/>
      <c r="L264" s="444"/>
    </row>
    <row r="265" spans="1:12" ht="15" hidden="1">
      <c r="A265" s="413" t="s">
        <v>184</v>
      </c>
      <c r="B265" s="414"/>
      <c r="C265" s="414"/>
      <c r="D265" s="414"/>
      <c r="E265" s="415"/>
      <c r="G265" s="443">
        <v>0</v>
      </c>
      <c r="H265" s="443">
        <v>38717.48823400236</v>
      </c>
      <c r="I265" s="443">
        <v>15930.002309047792</v>
      </c>
      <c r="J265" s="443">
        <v>13069.01129274822</v>
      </c>
      <c r="K265" s="443">
        <v>13069.01129274822</v>
      </c>
      <c r="L265" s="443">
        <v>13065.768968457758</v>
      </c>
    </row>
    <row r="266" spans="1:12" ht="15" hidden="1">
      <c r="A266" s="374"/>
      <c r="B266" s="374"/>
      <c r="C266" s="374"/>
      <c r="D266" s="374"/>
      <c r="E266" s="374"/>
      <c r="G266" s="444"/>
      <c r="H266" s="444"/>
      <c r="I266" s="444"/>
      <c r="J266" s="444"/>
      <c r="K266" s="444"/>
      <c r="L266" s="444"/>
    </row>
    <row r="267" spans="1:12" ht="15" hidden="1">
      <c r="A267" s="413" t="s">
        <v>185</v>
      </c>
      <c r="B267" s="414"/>
      <c r="C267" s="414"/>
      <c r="D267" s="414"/>
      <c r="E267" s="415"/>
      <c r="G267" s="443">
        <v>0</v>
      </c>
      <c r="H267" s="443">
        <v>0</v>
      </c>
      <c r="I267" s="443">
        <v>38430.224616809624</v>
      </c>
      <c r="J267" s="443">
        <v>36040.95674141951</v>
      </c>
      <c r="K267" s="443">
        <v>36027.596541419516</v>
      </c>
      <c r="L267" s="443">
        <v>36027.596541419516</v>
      </c>
    </row>
    <row r="268" spans="1:12" ht="15">
      <c r="A268" s="374"/>
      <c r="B268" s="374"/>
      <c r="C268" s="374"/>
      <c r="D268" s="374"/>
      <c r="E268" s="374"/>
      <c r="G268" s="444"/>
      <c r="H268" s="444"/>
      <c r="I268" s="444"/>
      <c r="J268" s="444"/>
      <c r="K268" s="444"/>
      <c r="L268" s="444"/>
    </row>
    <row r="269" spans="1:12" ht="15">
      <c r="A269" s="413" t="s">
        <v>186</v>
      </c>
      <c r="B269" s="414"/>
      <c r="C269" s="414"/>
      <c r="D269" s="414"/>
      <c r="E269" s="415"/>
      <c r="G269" s="443">
        <v>0</v>
      </c>
      <c r="H269" s="443">
        <v>0</v>
      </c>
      <c r="I269" s="443">
        <v>0</v>
      </c>
      <c r="J269" s="443">
        <v>31540.581035495165</v>
      </c>
      <c r="K269" s="443">
        <v>29002.915105103857</v>
      </c>
      <c r="L269" s="443">
        <v>29002.915105103857</v>
      </c>
    </row>
    <row r="270" spans="1:12" ht="15">
      <c r="A270" s="374"/>
      <c r="B270" s="374"/>
      <c r="C270" s="374"/>
      <c r="D270" s="374"/>
      <c r="E270" s="374"/>
      <c r="G270" s="444"/>
      <c r="H270" s="444"/>
      <c r="I270" s="444"/>
      <c r="J270" s="444"/>
      <c r="K270" s="444"/>
      <c r="L270" s="444"/>
    </row>
    <row r="271" spans="1:12" ht="15" hidden="1">
      <c r="A271" s="413" t="s">
        <v>187</v>
      </c>
      <c r="B271" s="417"/>
      <c r="C271" s="417"/>
      <c r="D271" s="417"/>
      <c r="E271" s="418"/>
      <c r="G271" s="443">
        <v>11394.626479837993</v>
      </c>
      <c r="H271" s="443">
        <v>50112.114713840354</v>
      </c>
      <c r="I271" s="443">
        <v>65754.8534056954</v>
      </c>
      <c r="J271" s="443">
        <v>92045.17554950088</v>
      </c>
      <c r="K271" s="443">
        <v>80126.51058476962</v>
      </c>
      <c r="L271" s="443">
        <v>80123.26826047916</v>
      </c>
    </row>
    <row r="272" spans="7:12" ht="15">
      <c r="G272" s="419">
        <v>34</v>
      </c>
      <c r="H272" s="419">
        <v>35</v>
      </c>
      <c r="I272" s="419">
        <v>36</v>
      </c>
      <c r="J272" s="419">
        <v>37</v>
      </c>
      <c r="K272" s="419">
        <v>38</v>
      </c>
      <c r="L272" s="419">
        <v>39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15" sqref="L15"/>
    </sheetView>
  </sheetViews>
  <sheetFormatPr defaultColWidth="9.140625" defaultRowHeight="15"/>
  <cols>
    <col min="2" max="2" width="22.7109375" style="0" customWidth="1"/>
    <col min="3" max="3" width="7.140625" style="0" customWidth="1"/>
    <col min="4" max="4" width="6.421875" style="151" customWidth="1"/>
    <col min="5" max="5" width="6.140625" style="151" customWidth="1"/>
    <col min="6" max="6" width="6.421875" style="151" customWidth="1"/>
    <col min="7" max="7" width="7.7109375" style="151" customWidth="1"/>
    <col min="8" max="8" width="8.140625" style="151" customWidth="1"/>
    <col min="9" max="9" width="7.7109375" style="151" customWidth="1"/>
    <col min="10" max="11" width="7.8515625" style="151" customWidth="1"/>
    <col min="12" max="12" width="11.140625" style="0" customWidth="1"/>
  </cols>
  <sheetData>
    <row r="1" ht="15">
      <c r="A1" s="1" t="s">
        <v>61</v>
      </c>
    </row>
    <row r="2" ht="15">
      <c r="A2" s="1" t="s">
        <v>75</v>
      </c>
    </row>
    <row r="4" ht="15">
      <c r="B4" s="35" t="s">
        <v>192</v>
      </c>
    </row>
    <row r="5" s="151" customFormat="1" ht="15">
      <c r="B5" s="35"/>
    </row>
    <row r="6" spans="2:12" ht="36.75">
      <c r="B6" s="315"/>
      <c r="C6" s="319" t="s">
        <v>90</v>
      </c>
      <c r="D6" s="320" t="s">
        <v>91</v>
      </c>
      <c r="E6" s="319" t="s">
        <v>92</v>
      </c>
      <c r="F6" s="320" t="s">
        <v>93</v>
      </c>
      <c r="G6" s="319" t="s">
        <v>94</v>
      </c>
      <c r="H6" s="320" t="s">
        <v>95</v>
      </c>
      <c r="I6" s="319" t="s">
        <v>96</v>
      </c>
      <c r="J6" s="320" t="s">
        <v>97</v>
      </c>
      <c r="K6" s="474" t="s">
        <v>193</v>
      </c>
      <c r="L6" s="322" t="s">
        <v>83</v>
      </c>
    </row>
    <row r="7" spans="2:12" ht="15">
      <c r="B7" s="313" t="s">
        <v>86</v>
      </c>
      <c r="C7" s="314">
        <v>0.55</v>
      </c>
      <c r="D7" s="91">
        <v>0.55</v>
      </c>
      <c r="E7" s="314">
        <v>0.89</v>
      </c>
      <c r="F7" s="91">
        <v>1.2</v>
      </c>
      <c r="G7" s="314">
        <v>1.47</v>
      </c>
      <c r="H7" s="91">
        <v>1.47</v>
      </c>
      <c r="I7" s="314">
        <v>1.47</v>
      </c>
      <c r="J7" s="325">
        <v>1.47</v>
      </c>
      <c r="K7" s="325">
        <v>1.47</v>
      </c>
      <c r="L7" s="314"/>
    </row>
    <row r="8" spans="2:12" ht="15">
      <c r="B8" s="313" t="s">
        <v>87</v>
      </c>
      <c r="C8" s="317">
        <f>'2012 LRAM'!Z20*C$7/100/12*3</f>
        <v>66.34127500000001</v>
      </c>
      <c r="D8" s="317">
        <f>'2012 LRAM'!Z20*D$7/100/12*3</f>
        <v>66.34127500000001</v>
      </c>
      <c r="E8" s="317">
        <f>'2012 LRAM'!Z20*E$7/100/12*3</f>
        <v>107.352245</v>
      </c>
      <c r="F8" s="317">
        <f>'2012 LRAM'!Z20*F$7/100/12*3</f>
        <v>144.74460000000002</v>
      </c>
      <c r="G8" s="317">
        <f>'2012 LRAM'!AE20*G$7/100/12*3</f>
        <v>526.534155</v>
      </c>
      <c r="H8" s="317">
        <f>'2012 LRAM'!AE20*H$7/100/12*3</f>
        <v>526.534155</v>
      </c>
      <c r="I8" s="317">
        <f>'2012 LRAM'!AE20*I$7/100/12*3</f>
        <v>526.534155</v>
      </c>
      <c r="J8" s="317">
        <f>'2012 LRAM'!AD20*J$7/100/12*3</f>
        <v>349.22202000000004</v>
      </c>
      <c r="K8" s="317">
        <f>'2012 LRAM'!AE20*K$7/100/12*4</f>
        <v>702.0455400000001</v>
      </c>
      <c r="L8" s="316">
        <f>SUM(C8:K8)</f>
        <v>3015.64942</v>
      </c>
    </row>
    <row r="9" spans="2:12" ht="15">
      <c r="B9" s="313" t="s">
        <v>88</v>
      </c>
      <c r="C9" s="317">
        <f>'2012 LRAM'!Z33*C$7/100/12*3</f>
        <v>53.443887226973686</v>
      </c>
      <c r="D9" s="317">
        <f>'2012 LRAM'!Z33*D$7/100/12*3</f>
        <v>53.443887226973686</v>
      </c>
      <c r="E9" s="317">
        <f>'2012 LRAM'!Z33*E$7/100/12*3</f>
        <v>86.48192660364832</v>
      </c>
      <c r="F9" s="317">
        <f>'2012 LRAM'!Z33*F$7/100/12*3</f>
        <v>116.60484485885166</v>
      </c>
      <c r="G9" s="317">
        <f>'2012 LRAM'!AE33*G$7/100/12*3</f>
        <v>419.4052983699761</v>
      </c>
      <c r="H9" s="317">
        <f>'2012 LRAM'!AE33*H$7/100/12*3</f>
        <v>419.4052983699761</v>
      </c>
      <c r="I9" s="317">
        <f>'2012 LRAM'!AE33*I$7/100/12*3</f>
        <v>419.4052983699761</v>
      </c>
      <c r="J9" s="317">
        <f>'2012 LRAM'!AD33*J$7/100/12*3</f>
        <v>276.56436341788276</v>
      </c>
      <c r="K9" s="317">
        <f>'2012 LRAM'!AE33*K$7/100/12*4</f>
        <v>559.2070644933015</v>
      </c>
      <c r="L9" s="316">
        <f>SUM(C9:K9)</f>
        <v>2403.9618689375598</v>
      </c>
    </row>
    <row r="10" spans="2:12" ht="15">
      <c r="B10" s="312" t="s">
        <v>89</v>
      </c>
      <c r="C10" s="317">
        <f>'2012 LRAM'!Z49*C$7/100/12*3</f>
        <v>31.347138319296356</v>
      </c>
      <c r="D10" s="317">
        <f>'2012 LRAM'!Z49*D$7/100/12*3</f>
        <v>31.347138319296356</v>
      </c>
      <c r="E10" s="317">
        <f>'2012 LRAM'!Z49*E$7/100/12*3</f>
        <v>50.72536928031592</v>
      </c>
      <c r="F10" s="317">
        <f>'2012 LRAM'!Z49*F$7/100/12*3</f>
        <v>68.39375633301023</v>
      </c>
      <c r="G10" s="317">
        <f>'2012 LRAM'!AE49*G$7/100/12*3</f>
        <v>97.05124576208877</v>
      </c>
      <c r="H10" s="317">
        <f>'2012 LRAM'!AE49*H$7/100/12*3</f>
        <v>97.05124576208877</v>
      </c>
      <c r="I10" s="317">
        <f>'2012 LRAM'!AE49*I$7/100/12*3</f>
        <v>97.05124576208877</v>
      </c>
      <c r="J10" s="317">
        <f>'2012 LRAM'!AD49*J$7/100/12*3</f>
        <v>13.268894254151213</v>
      </c>
      <c r="K10" s="317">
        <f>'2012 LRAM'!AE49*K$7/100/12*4</f>
        <v>129.40166101611837</v>
      </c>
      <c r="L10" s="316">
        <f>SUM(C10:K10)</f>
        <v>615.6376948084547</v>
      </c>
    </row>
    <row r="11" spans="2:12" s="151" customFormat="1" ht="15">
      <c r="B11" s="312" t="s">
        <v>121</v>
      </c>
      <c r="C11" s="317">
        <f>'2012 LRAM'!Z57*C$7/100/12*3</f>
        <v>0</v>
      </c>
      <c r="D11" s="317">
        <f>'2012 LRAM'!Z57*D$7/100/12*3</f>
        <v>0</v>
      </c>
      <c r="E11" s="317">
        <f>'2012 LRAM'!Z57*E$7/100/12*3</f>
        <v>0</v>
      </c>
      <c r="F11" s="317">
        <f>'2012 LRAM'!Z57*F$7/100/12*3</f>
        <v>0</v>
      </c>
      <c r="G11" s="317">
        <f>'2012 LRAM'!$AE$57*G$7/100/12*3</f>
        <v>0</v>
      </c>
      <c r="H11" s="317">
        <f>'2012 LRAM'!$AE$57*H$7/100/12*3</f>
        <v>0</v>
      </c>
      <c r="I11" s="317">
        <f>'2012 LRAM'!$AE$57*I$7/100/12*3</f>
        <v>0</v>
      </c>
      <c r="J11" s="317">
        <f>'2012 LRAM'!$AE$57*J$7/100/12*3</f>
        <v>0</v>
      </c>
      <c r="K11" s="317">
        <f>'2012 LRAM'!$AE$57*K$7/100/12*4</f>
        <v>0</v>
      </c>
      <c r="L11" s="316">
        <f>SUM(C11:K11)</f>
        <v>0</v>
      </c>
    </row>
    <row r="12" spans="2:12" s="151" customFormat="1" ht="15">
      <c r="B12" s="312" t="s">
        <v>122</v>
      </c>
      <c r="C12" s="317">
        <f>'2012 LRAM'!Z66*C$7/100/12*3</f>
        <v>0.9933416306846978</v>
      </c>
      <c r="D12" s="317">
        <f>'2012 LRAM'!Z66*D$7/100/12*3</f>
        <v>0.9933416306846978</v>
      </c>
      <c r="E12" s="317">
        <f>'2012 LRAM'!Z66*E$7/100/12*3</f>
        <v>1.607407366017056</v>
      </c>
      <c r="F12" s="317">
        <f>'2012 LRAM'!Z66*F$7/100/12*3</f>
        <v>2.167290830584795</v>
      </c>
      <c r="G12" s="317">
        <f>'2012 LRAM'!$AE$66*G$7/100/12*3</f>
        <v>5.756890128926412</v>
      </c>
      <c r="H12" s="317">
        <f>'2012 LRAM'!$AE$66*H$7/100/12*3</f>
        <v>5.756890128926412</v>
      </c>
      <c r="I12" s="317">
        <f>'2012 LRAM'!$AE$66*I$7/100/12*3</f>
        <v>5.756890128926412</v>
      </c>
      <c r="J12" s="317">
        <f>'2012 LRAM'!$AE$66*J$7/100/12*3</f>
        <v>5.756890128926412</v>
      </c>
      <c r="K12" s="317">
        <f>'2012 LRAM'!$AE$66*K$7/100/12*4</f>
        <v>7.675853505235216</v>
      </c>
      <c r="L12" s="316">
        <f>SUM(C12:K12)</f>
        <v>36.46479547891211</v>
      </c>
    </row>
    <row r="14" ht="15">
      <c r="B14" s="323"/>
    </row>
    <row r="25" ht="15">
      <c r="C25" t="s">
        <v>195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J39" sqref="J39"/>
    </sheetView>
  </sheetViews>
  <sheetFormatPr defaultColWidth="9.140625" defaultRowHeight="15"/>
  <cols>
    <col min="1" max="1" width="3.28125" style="0" customWidth="1"/>
    <col min="2" max="2" width="28.28125" style="0" customWidth="1"/>
    <col min="3" max="3" width="7.28125" style="151" customWidth="1"/>
    <col min="4" max="4" width="17.421875" style="0" customWidth="1"/>
    <col min="5" max="5" width="15.00390625" style="0" customWidth="1"/>
    <col min="6" max="6" width="14.8515625" style="0" customWidth="1"/>
    <col min="7" max="7" width="18.28125" style="0" customWidth="1"/>
    <col min="8" max="8" width="14.8515625" style="0" customWidth="1"/>
  </cols>
  <sheetData>
    <row r="1" ht="15">
      <c r="A1" s="1" t="s">
        <v>61</v>
      </c>
    </row>
    <row r="2" ht="15">
      <c r="A2" s="1" t="s">
        <v>75</v>
      </c>
    </row>
    <row r="4" spans="2:7" ht="15">
      <c r="B4" s="35" t="s">
        <v>98</v>
      </c>
      <c r="C4" s="35"/>
      <c r="D4" s="151"/>
      <c r="E4" s="151"/>
      <c r="F4" s="151"/>
      <c r="G4" s="151"/>
    </row>
    <row r="5" spans="2:7" ht="15">
      <c r="B5" s="35"/>
      <c r="C5" s="35"/>
      <c r="D5" s="151"/>
      <c r="E5" s="151"/>
      <c r="F5" s="151"/>
      <c r="G5" s="151"/>
    </row>
    <row r="6" spans="2:8" ht="31.5">
      <c r="B6" s="321" t="s">
        <v>99</v>
      </c>
      <c r="C6" s="321" t="s">
        <v>103</v>
      </c>
      <c r="D6" s="322" t="s">
        <v>53</v>
      </c>
      <c r="E6" s="320" t="s">
        <v>100</v>
      </c>
      <c r="F6" s="322" t="s">
        <v>83</v>
      </c>
      <c r="G6" s="320" t="s">
        <v>101</v>
      </c>
      <c r="H6" s="322" t="s">
        <v>102</v>
      </c>
    </row>
    <row r="7" spans="2:11" ht="15">
      <c r="B7" s="313" t="s">
        <v>104</v>
      </c>
      <c r="C7" s="313" t="s">
        <v>70</v>
      </c>
      <c r="D7" s="317">
        <f>+'2012 LRAM'!AE20</f>
        <v>143274.6</v>
      </c>
      <c r="E7" s="317">
        <f>+'Carrying Charges'!L8</f>
        <v>3015.64942</v>
      </c>
      <c r="F7" s="317">
        <f>+D7+E7</f>
        <v>146290.24942</v>
      </c>
      <c r="G7" s="477">
        <v>1146514255</v>
      </c>
      <c r="H7" s="318">
        <f>+F7/G7</f>
        <v>0.00012759566554189944</v>
      </c>
      <c r="K7" s="324"/>
    </row>
    <row r="8" spans="2:11" ht="15">
      <c r="B8" s="313" t="s">
        <v>105</v>
      </c>
      <c r="C8" s="313" t="s">
        <v>70</v>
      </c>
      <c r="D8" s="317">
        <f>+'2012 LRAM'!AE33</f>
        <v>114123.89071291866</v>
      </c>
      <c r="E8" s="317">
        <f>+'Carrying Charges'!L9</f>
        <v>2403.9618689375598</v>
      </c>
      <c r="F8" s="317">
        <f>+D8+E8</f>
        <v>116527.85258185622</v>
      </c>
      <c r="G8" s="477">
        <v>407620994</v>
      </c>
      <c r="H8" s="318">
        <f>+F8/G8</f>
        <v>0.0002858730396547147</v>
      </c>
      <c r="K8" s="324"/>
    </row>
    <row r="9" spans="2:11" s="151" customFormat="1" ht="15">
      <c r="B9" s="312" t="s">
        <v>106</v>
      </c>
      <c r="C9" s="312" t="s">
        <v>26</v>
      </c>
      <c r="D9" s="317">
        <f>+'2012 LRAM'!AE49</f>
        <v>26408.50224818742</v>
      </c>
      <c r="E9" s="317">
        <f>+'Carrying Charges'!L10</f>
        <v>615.6376948084547</v>
      </c>
      <c r="F9" s="317">
        <f>+D9+E9</f>
        <v>27024.139942995873</v>
      </c>
      <c r="G9" s="477">
        <v>3944476</v>
      </c>
      <c r="H9" s="318">
        <f>+F9/G9</f>
        <v>0.006851135598998669</v>
      </c>
      <c r="K9" s="324"/>
    </row>
    <row r="10" spans="2:11" s="151" customFormat="1" ht="15" hidden="1">
      <c r="B10" s="312" t="s">
        <v>123</v>
      </c>
      <c r="C10" s="312" t="s">
        <v>26</v>
      </c>
      <c r="D10" s="317">
        <f>+'2012 LRAM'!AE57</f>
        <v>0</v>
      </c>
      <c r="E10" s="317">
        <f>+'Carrying Charges'!L11</f>
        <v>0</v>
      </c>
      <c r="F10" s="317">
        <f>+D10+E10</f>
        <v>0</v>
      </c>
      <c r="G10" s="477">
        <v>36305</v>
      </c>
      <c r="H10" s="318">
        <f>+F10/G10</f>
        <v>0</v>
      </c>
      <c r="K10" s="324"/>
    </row>
    <row r="11" spans="2:11" ht="15">
      <c r="B11" s="312" t="s">
        <v>124</v>
      </c>
      <c r="C11" s="312" t="s">
        <v>26</v>
      </c>
      <c r="D11" s="317">
        <f>+'2012 LRAM'!AE66</f>
        <v>1566.500715354126</v>
      </c>
      <c r="E11" s="317">
        <f>+'Carrying Charges'!L12</f>
        <v>36.46479547891211</v>
      </c>
      <c r="F11" s="317">
        <f>+D11+E11</f>
        <v>1602.965510833038</v>
      </c>
      <c r="G11" s="477">
        <v>402894</v>
      </c>
      <c r="H11" s="318">
        <f>+F11/G11</f>
        <v>0.003978628400604223</v>
      </c>
      <c r="K11" s="324"/>
    </row>
    <row r="13" ht="15">
      <c r="B13" s="323" t="s">
        <v>107</v>
      </c>
    </row>
    <row r="15" ht="15">
      <c r="F15" s="472">
        <f>SUM(F7:F14)</f>
        <v>291445.2074556851</v>
      </c>
    </row>
    <row r="22" ht="15">
      <c r="H22" t="s">
        <v>196</v>
      </c>
    </row>
    <row r="24" spans="2:8" ht="15">
      <c r="B24" s="351" t="s">
        <v>125</v>
      </c>
      <c r="C24" s="352"/>
      <c r="D24" s="353"/>
      <c r="E24" s="353"/>
      <c r="F24" s="353"/>
      <c r="G24" s="354"/>
      <c r="H24" s="355"/>
    </row>
    <row r="25" spans="2:8" ht="15">
      <c r="B25" s="353" t="s">
        <v>22</v>
      </c>
      <c r="C25" s="352"/>
      <c r="D25" s="353"/>
      <c r="E25" s="353"/>
      <c r="F25" s="353"/>
      <c r="G25" s="356" t="s">
        <v>127</v>
      </c>
      <c r="H25" s="357">
        <v>1146514255.0801415</v>
      </c>
    </row>
    <row r="26" spans="2:8" ht="15">
      <c r="B26" s="353" t="s">
        <v>128</v>
      </c>
      <c r="C26" s="352"/>
      <c r="D26" s="353"/>
      <c r="E26" s="353"/>
      <c r="F26" s="353"/>
      <c r="G26" s="356" t="s">
        <v>127</v>
      </c>
      <c r="H26" s="357">
        <v>407620993.54915893</v>
      </c>
    </row>
    <row r="27" spans="2:8" ht="15">
      <c r="B27" s="353" t="s">
        <v>129</v>
      </c>
      <c r="C27" s="352"/>
      <c r="D27" s="353"/>
      <c r="E27" s="353"/>
      <c r="F27" s="353"/>
      <c r="G27" s="356" t="s">
        <v>130</v>
      </c>
      <c r="H27" s="357">
        <v>3944475.716998547</v>
      </c>
    </row>
    <row r="28" spans="2:8" ht="15">
      <c r="B28" s="353" t="s">
        <v>112</v>
      </c>
      <c r="C28" s="352"/>
      <c r="D28" s="353"/>
      <c r="E28" s="353"/>
      <c r="F28" s="353"/>
      <c r="G28" s="356" t="s">
        <v>130</v>
      </c>
      <c r="H28" s="357">
        <v>402893.6014179803</v>
      </c>
    </row>
    <row r="29" spans="2:8" ht="15">
      <c r="B29" s="353" t="s">
        <v>131</v>
      </c>
      <c r="C29" s="352"/>
      <c r="D29" s="353"/>
      <c r="E29" s="353"/>
      <c r="F29" s="353"/>
      <c r="G29" s="356" t="s">
        <v>130</v>
      </c>
      <c r="H29" s="357">
        <v>36304.80051606904</v>
      </c>
    </row>
    <row r="30" spans="2:8" ht="15">
      <c r="B30" s="353" t="s">
        <v>132</v>
      </c>
      <c r="C30" s="352"/>
      <c r="D30" s="353"/>
      <c r="E30" s="353"/>
      <c r="F30" s="353"/>
      <c r="G30" s="356" t="s">
        <v>133</v>
      </c>
      <c r="H30" s="357">
        <v>154800</v>
      </c>
    </row>
    <row r="31" spans="2:8" ht="15">
      <c r="B31" s="353" t="s">
        <v>134</v>
      </c>
      <c r="C31" s="352"/>
      <c r="D31" s="353"/>
      <c r="E31" s="353"/>
      <c r="F31" s="353"/>
      <c r="G31" s="356" t="s">
        <v>130</v>
      </c>
      <c r="H31" s="357">
        <v>191104.80000000002</v>
      </c>
    </row>
    <row r="32" spans="2:8" ht="15">
      <c r="B32" s="353" t="s">
        <v>135</v>
      </c>
      <c r="C32" s="352"/>
      <c r="D32" s="353"/>
      <c r="E32" s="353"/>
      <c r="F32" s="353"/>
      <c r="G32" s="356" t="s">
        <v>130</v>
      </c>
      <c r="H32" s="357">
        <v>66008.55944873903</v>
      </c>
    </row>
    <row r="33" spans="2:8" ht="15">
      <c r="B33" s="353" t="s">
        <v>136</v>
      </c>
      <c r="C33" s="352"/>
      <c r="D33" s="353"/>
      <c r="E33" s="353"/>
      <c r="F33" s="353"/>
      <c r="G33" s="356" t="s">
        <v>130</v>
      </c>
      <c r="H33" s="357">
        <v>2260.140163019838</v>
      </c>
    </row>
    <row r="34" spans="2:8" ht="15">
      <c r="B34" s="353" t="s">
        <v>137</v>
      </c>
      <c r="C34" s="352"/>
      <c r="D34" s="353"/>
      <c r="E34" s="353"/>
      <c r="F34" s="353"/>
      <c r="G34" s="356" t="s">
        <v>127</v>
      </c>
      <c r="H34" s="357">
        <v>5523748</v>
      </c>
    </row>
    <row r="35" spans="2:8" ht="15">
      <c r="B35" s="353"/>
      <c r="C35" s="352" t="s">
        <v>138</v>
      </c>
      <c r="D35" s="353"/>
      <c r="E35" s="353"/>
      <c r="F35" s="353"/>
      <c r="G35" s="356"/>
      <c r="H35" s="358">
        <v>1564456844.247845</v>
      </c>
    </row>
    <row r="36" spans="2:8" ht="15">
      <c r="B36" s="353"/>
      <c r="C36" s="352"/>
      <c r="D36" s="353"/>
      <c r="E36" s="353"/>
      <c r="F36" s="353"/>
      <c r="G36" s="354" t="s">
        <v>126</v>
      </c>
      <c r="H36" s="355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Jackson</dc:creator>
  <cp:keywords/>
  <dc:description/>
  <cp:lastModifiedBy>chasem</cp:lastModifiedBy>
  <cp:lastPrinted>2011-11-21T02:06:27Z</cp:lastPrinted>
  <dcterms:created xsi:type="dcterms:W3CDTF">2011-01-26T22:01:34Z</dcterms:created>
  <dcterms:modified xsi:type="dcterms:W3CDTF">2011-11-21T02:06:34Z</dcterms:modified>
  <cp:category/>
  <cp:version/>
  <cp:contentType/>
  <cp:contentStatus/>
</cp:coreProperties>
</file>