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95" yWindow="150" windowWidth="13695" windowHeight="8295" activeTab="0"/>
  </bookViews>
  <sheets>
    <sheet name="App 1 - Continuity Schedule" sheetId="1" r:id="rId1"/>
    <sheet name="App 32 - Mar02 to Feb04 Revenue" sheetId="2" r:id="rId2"/>
    <sheet name="App 33 - Mar04 to Feb05 Revenue" sheetId="3" r:id="rId3"/>
    <sheet name="App 34 - Mar05 to Apr06 Revenue" sheetId="4" r:id="rId4"/>
    <sheet name="Rate Derivation" sheetId="5" state="hidden" r:id="rId5"/>
    <sheet name="PILS Entitlement Summary" sheetId="6" state="hidden" r:id="rId6"/>
  </sheets>
  <externalReferences>
    <externalReference r:id="rId9"/>
    <externalReference r:id="rId10"/>
    <externalReference r:id="rId11"/>
  </externalReferences>
  <definedNames>
    <definedName name="_xlnm.Print_Area" localSheetId="0">'App 1 - Continuity Schedule'!$A$1:$L$208</definedName>
    <definedName name="_xlnm.Print_Titles" localSheetId="0">'App 1 - Continuity Schedule'!$1:$2</definedName>
  </definedNames>
  <calcPr fullCalcOnLoad="1"/>
</workbook>
</file>

<file path=xl/sharedStrings.xml><?xml version="1.0" encoding="utf-8"?>
<sst xmlns="http://schemas.openxmlformats.org/spreadsheetml/2006/main" count="537" uniqueCount="115">
  <si>
    <t>Year:</t>
  </si>
  <si>
    <t>Q4 2001</t>
  </si>
  <si>
    <t>Approved PILS Entitlement</t>
  </si>
  <si>
    <t>PILS Revenue</t>
  </si>
  <si>
    <t>Monthly</t>
  </si>
  <si>
    <t>Total Variance</t>
  </si>
  <si>
    <t>Approved Interest Rate</t>
  </si>
  <si>
    <t>January</t>
  </si>
  <si>
    <t>February</t>
  </si>
  <si>
    <t>March</t>
  </si>
  <si>
    <t>October</t>
  </si>
  <si>
    <t>November</t>
  </si>
  <si>
    <t>December</t>
  </si>
  <si>
    <t>Total</t>
  </si>
  <si>
    <t>Variance (neg. = payable)</t>
  </si>
  <si>
    <t>Interest Improvement (neg = payable)</t>
  </si>
  <si>
    <t>April</t>
  </si>
  <si>
    <t>May</t>
  </si>
  <si>
    <t>June</t>
  </si>
  <si>
    <t>July</t>
  </si>
  <si>
    <t>August</t>
  </si>
  <si>
    <t>September</t>
  </si>
  <si>
    <t>PILS Entitlement Amount</t>
  </si>
  <si>
    <t>Comments</t>
  </si>
  <si>
    <t>Monthly Amount</t>
  </si>
  <si>
    <t>Oct. 1, 2001</t>
  </si>
  <si>
    <t>Dec. 31, 2001</t>
  </si>
  <si>
    <t>Effective   Start Date</t>
  </si>
  <si>
    <t>Effective     End Date</t>
  </si>
  <si>
    <t>Jan. 1, 2002</t>
  </si>
  <si>
    <t>Dec. 31, 2002</t>
  </si>
  <si>
    <t>Jan. 1, 2003</t>
  </si>
  <si>
    <t>Dec. 31, 2003</t>
  </si>
  <si>
    <t>Jan. 1, 2004</t>
  </si>
  <si>
    <t>Mar. 1, 2005</t>
  </si>
  <si>
    <t>Feb. 28, 2005</t>
  </si>
  <si>
    <t>Apr. 30, 2006</t>
  </si>
  <si>
    <t>2005 Rate Year</t>
  </si>
  <si>
    <t>Effective Date</t>
  </si>
  <si>
    <t>Rate Class</t>
  </si>
  <si>
    <t>Approved Rates</t>
  </si>
  <si>
    <t>Fixed</t>
  </si>
  <si>
    <t>Variable</t>
  </si>
  <si>
    <t>PILS Portion</t>
  </si>
  <si>
    <t>Residential</t>
  </si>
  <si>
    <t>General Service &lt; 50 kW</t>
  </si>
  <si>
    <t>General Service &gt; 50 kW</t>
  </si>
  <si>
    <t>Aug</t>
  </si>
  <si>
    <t>Sept</t>
  </si>
  <si>
    <t xml:space="preserve">Oct </t>
  </si>
  <si>
    <t>Nov</t>
  </si>
  <si>
    <t>Dec</t>
  </si>
  <si>
    <t>Jan</t>
  </si>
  <si>
    <t xml:space="preserve">Feb </t>
  </si>
  <si>
    <t xml:space="preserve">Mar </t>
  </si>
  <si>
    <t>Apr</t>
  </si>
  <si>
    <t>Calculated PILS Revenue</t>
  </si>
  <si>
    <t>2004 Rate Year</t>
  </si>
  <si>
    <t>Customer Counts</t>
  </si>
  <si>
    <t>2002 Rate Year</t>
  </si>
  <si>
    <t>Mar. 1, 2002</t>
  </si>
  <si>
    <t>Q4 2001 PILS Portion</t>
  </si>
  <si>
    <t>2002 PILS Portion</t>
  </si>
  <si>
    <t>Conclusion Date</t>
  </si>
  <si>
    <t>Billing Determinants</t>
  </si>
  <si>
    <t>Cumulative</t>
  </si>
  <si>
    <t>SIMPILS True-Up Adjustments    (neg = CR)</t>
  </si>
  <si>
    <t>Year</t>
  </si>
  <si>
    <t>Q4 2001 Entitlement / 3 months</t>
  </si>
  <si>
    <t>2002 Entitlement / 12 months</t>
  </si>
  <si>
    <t>(Q4 2001 + 2002 Entitlements) / 12 months</t>
  </si>
  <si>
    <t>2004 Entitlement / 12 months</t>
  </si>
  <si>
    <t>2005 Entitlement / 12 months</t>
  </si>
  <si>
    <t>References</t>
  </si>
  <si>
    <t>Rate Model</t>
  </si>
  <si>
    <t>PILS Model</t>
  </si>
  <si>
    <t>Decision</t>
  </si>
  <si>
    <t>Appendix 2</t>
  </si>
  <si>
    <t>Appendix 3</t>
  </si>
  <si>
    <t>Appendix 5</t>
  </si>
  <si>
    <t>Appendix 4</t>
  </si>
  <si>
    <t>Appendices 3&amp;4</t>
  </si>
  <si>
    <t>Appendix 6</t>
  </si>
  <si>
    <t>Appendix 7</t>
  </si>
  <si>
    <t>Appendix 8</t>
  </si>
  <si>
    <t>Appendix 9</t>
  </si>
  <si>
    <t>Appendix 10</t>
  </si>
  <si>
    <t>Appendix 11</t>
  </si>
  <si>
    <t>Customer Class Allocation</t>
  </si>
  <si>
    <t>Rate Rider Calculations</t>
  </si>
  <si>
    <t>Allocated 1562 Value</t>
  </si>
  <si>
    <t>Recovery Period (years)</t>
  </si>
  <si>
    <t>Annual Recovery Amount</t>
  </si>
  <si>
    <t>Proposed Rate Rider</t>
  </si>
  <si>
    <t>per kWh</t>
  </si>
  <si>
    <t>per kW</t>
  </si>
  <si>
    <t>Allocation %</t>
  </si>
  <si>
    <t>Allocated 1562 Disposition Value                         (including interest to Apr. 30, 2012)</t>
  </si>
  <si>
    <t>1562 Deferred PILS - Continuity Schedule</t>
  </si>
  <si>
    <t>Mar</t>
  </si>
  <si>
    <t>Street Lights</t>
  </si>
  <si>
    <t>Apr. 1, 2004</t>
  </si>
  <si>
    <t>Mar. 31, 2004</t>
  </si>
  <si>
    <t>Sentinel Lights</t>
  </si>
  <si>
    <t>Unmetered Scattered Load</t>
  </si>
  <si>
    <t>Feb. 29, 2004</t>
  </si>
  <si>
    <t>General Service &gt; 50 kW - TOU</t>
  </si>
  <si>
    <t>Westario Power Inc.</t>
  </si>
  <si>
    <t>Mar. 1, 2004</t>
  </si>
  <si>
    <t>Note: WPI did not have any LCT included in approved PILS entitlement, therefore no adjustment to revenue required.</t>
  </si>
  <si>
    <t>2009 Approved DRR</t>
  </si>
  <si>
    <t>2009 Approved    Billing Determinant (kWh / kW)</t>
  </si>
  <si>
    <t>General Service 50 to 4,999 kW</t>
  </si>
  <si>
    <t>Mar. 31, 2005</t>
  </si>
  <si>
    <t>Apr. 1, 2005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</si>
</sst>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.0000_-;\-&quot;$&quot;* #,##0.0000_-;_-&quot;$&quot;* &quot;-&quot;??_-;_-@_-"/>
    <numFmt numFmtId="165" formatCode="_-* #,##0_-;\-* #,##0_-;_-* &quot;-&quot;??_-;_-@_-"/>
    <numFmt numFmtId="166" formatCode="#,##0;[Red]\(#,##0\)"/>
    <numFmt numFmtId="167" formatCode="_-&quot;$&quot;* #,##0_-;\-&quot;$&quot;* #,##0_-;_-&quot;$&quot;* &quot;-&quot;??_-;_-@_-"/>
    <numFmt numFmtId="168" formatCode="#,##0.00;[Red]\(#,##0.00\)"/>
    <numFmt numFmtId="169" formatCode="_-&quot;$&quot;* #,##0.000000_-;\-&quot;$&quot;* #,##0.000000_-;_-&quot;$&quot;* &quot;-&quot;??_-;_-@_-"/>
    <numFmt numFmtId="170" formatCode="#,##0.00000;[Red]\(#,##0.00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b/>
      <sz val="11"/>
      <color indexed="60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Calibri"/>
      <family val="2"/>
    </font>
    <font>
      <b/>
      <sz val="22"/>
      <color indexed="8"/>
      <name val="Calibri"/>
      <family val="2"/>
    </font>
    <font>
      <b/>
      <sz val="14"/>
      <color indexed="9"/>
      <name val="Calibri"/>
      <family val="2"/>
    </font>
    <font>
      <b/>
      <sz val="14"/>
      <name val="Calibri"/>
      <family val="2"/>
    </font>
    <font>
      <b/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  <font>
      <b/>
      <sz val="11"/>
      <color rgb="FFC00000"/>
      <name val="Calibri"/>
      <family val="2"/>
    </font>
    <font>
      <b/>
      <sz val="12"/>
      <color theme="1"/>
      <name val="Calibri"/>
      <family val="2"/>
    </font>
    <font>
      <b/>
      <sz val="11"/>
      <color rgb="FFFF0000"/>
      <name val="Calibri"/>
      <family val="2"/>
    </font>
    <font>
      <b/>
      <sz val="22"/>
      <color theme="1"/>
      <name val="Calibri"/>
      <family val="2"/>
    </font>
    <font>
      <b/>
      <sz val="14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008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1" fillId="0" borderId="0" xfId="0" applyFont="1" applyAlignment="1">
      <alignment/>
    </xf>
    <xf numFmtId="0" fontId="41" fillId="0" borderId="0" xfId="0" applyFont="1" applyAlignment="1">
      <alignment horizontal="center"/>
    </xf>
    <xf numFmtId="10" fontId="0" fillId="33" borderId="0" xfId="59" applyNumberFormat="1" applyFont="1" applyFill="1" applyAlignment="1">
      <alignment/>
    </xf>
    <xf numFmtId="0" fontId="43" fillId="0" borderId="0" xfId="0" applyFont="1" applyAlignment="1">
      <alignment/>
    </xf>
    <xf numFmtId="44" fontId="0" fillId="33" borderId="0" xfId="45" applyFont="1" applyFill="1" applyAlignment="1">
      <alignment/>
    </xf>
    <xf numFmtId="44" fontId="0" fillId="33" borderId="10" xfId="45" applyFont="1" applyFill="1" applyBorder="1" applyAlignment="1">
      <alignment/>
    </xf>
    <xf numFmtId="44" fontId="0" fillId="0" borderId="0" xfId="45" applyFont="1" applyAlignment="1">
      <alignment/>
    </xf>
    <xf numFmtId="44" fontId="43" fillId="0" borderId="0" xfId="45" applyFont="1" applyAlignment="1">
      <alignment/>
    </xf>
    <xf numFmtId="44" fontId="41" fillId="0" borderId="0" xfId="45" applyFont="1" applyAlignment="1">
      <alignment horizontal="center"/>
    </xf>
    <xf numFmtId="44" fontId="41" fillId="0" borderId="0" xfId="45" applyFont="1" applyAlignment="1">
      <alignment horizontal="center" wrapText="1"/>
    </xf>
    <xf numFmtId="44" fontId="0" fillId="0" borderId="0" xfId="45" applyFont="1" applyFill="1" applyAlignment="1">
      <alignment/>
    </xf>
    <xf numFmtId="44" fontId="0" fillId="0" borderId="10" xfId="45" applyFont="1" applyFill="1" applyBorder="1" applyAlignment="1">
      <alignment/>
    </xf>
    <xf numFmtId="44" fontId="0" fillId="0" borderId="10" xfId="45" applyFont="1" applyBorder="1" applyAlignment="1">
      <alignment/>
    </xf>
    <xf numFmtId="10" fontId="0" fillId="0" borderId="0" xfId="59" applyNumberFormat="1" applyFont="1" applyAlignment="1">
      <alignment/>
    </xf>
    <xf numFmtId="10" fontId="41" fillId="0" borderId="0" xfId="59" applyNumberFormat="1" applyFont="1" applyAlignment="1">
      <alignment horizontal="center" wrapText="1"/>
    </xf>
    <xf numFmtId="10" fontId="0" fillId="0" borderId="10" xfId="59" applyNumberFormat="1" applyFont="1" applyBorder="1" applyAlignment="1">
      <alignment/>
    </xf>
    <xf numFmtId="10" fontId="0" fillId="0" borderId="0" xfId="59" applyNumberFormat="1" applyFont="1" applyFill="1" applyAlignment="1">
      <alignment/>
    </xf>
    <xf numFmtId="1" fontId="43" fillId="0" borderId="0" xfId="45" applyNumberFormat="1" applyFont="1" applyAlignment="1">
      <alignment horizontal="left"/>
    </xf>
    <xf numFmtId="44" fontId="0" fillId="0" borderId="0" xfId="45" applyFont="1" applyFill="1" applyBorder="1" applyAlignment="1">
      <alignment/>
    </xf>
    <xf numFmtId="44" fontId="0" fillId="0" borderId="0" xfId="0" applyNumberFormat="1" applyAlignment="1">
      <alignment/>
    </xf>
    <xf numFmtId="0" fontId="0" fillId="0" borderId="0" xfId="0" applyAlignment="1">
      <alignment horizontal="left"/>
    </xf>
    <xf numFmtId="0" fontId="41" fillId="0" borderId="0" xfId="0" applyFont="1" applyAlignment="1">
      <alignment horizontal="center"/>
    </xf>
    <xf numFmtId="164" fontId="0" fillId="0" borderId="0" xfId="45" applyNumberFormat="1" applyFont="1" applyAlignment="1">
      <alignment/>
    </xf>
    <xf numFmtId="0" fontId="44" fillId="0" borderId="0" xfId="0" applyFont="1" applyAlignment="1">
      <alignment/>
    </xf>
    <xf numFmtId="165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165" fontId="0" fillId="0" borderId="10" xfId="0" applyNumberFormat="1" applyBorder="1" applyAlignment="1">
      <alignment/>
    </xf>
    <xf numFmtId="0" fontId="2" fillId="0" borderId="0" xfId="56">
      <alignment/>
      <protection/>
    </xf>
    <xf numFmtId="166" fontId="2" fillId="0" borderId="0" xfId="56" applyNumberFormat="1">
      <alignment/>
      <protection/>
    </xf>
    <xf numFmtId="0" fontId="2" fillId="0" borderId="0" xfId="56" applyAlignment="1">
      <alignment horizontal="center"/>
      <protection/>
    </xf>
    <xf numFmtId="165" fontId="0" fillId="0" borderId="0" xfId="0" applyNumberFormat="1" applyFill="1" applyAlignment="1">
      <alignment/>
    </xf>
    <xf numFmtId="0" fontId="0" fillId="33" borderId="0" xfId="0" applyFill="1" applyAlignment="1">
      <alignment/>
    </xf>
    <xf numFmtId="165" fontId="2" fillId="0" borderId="0" xfId="56" applyNumberFormat="1">
      <alignment/>
      <protection/>
    </xf>
    <xf numFmtId="0" fontId="45" fillId="0" borderId="0" xfId="0" applyFont="1" applyAlignment="1">
      <alignment/>
    </xf>
    <xf numFmtId="0" fontId="0" fillId="0" borderId="0" xfId="0" applyAlignment="1" quotePrefix="1">
      <alignment horizontal="left"/>
    </xf>
    <xf numFmtId="0" fontId="41" fillId="0" borderId="0" xfId="0" applyFont="1" applyAlignment="1">
      <alignment horizontal="center" wrapText="1"/>
    </xf>
    <xf numFmtId="3" fontId="0" fillId="0" borderId="0" xfId="0" applyNumberFormat="1" applyAlignment="1">
      <alignment/>
    </xf>
    <xf numFmtId="0" fontId="0" fillId="0" borderId="10" xfId="0" applyBorder="1" applyAlignment="1">
      <alignment/>
    </xf>
    <xf numFmtId="0" fontId="46" fillId="0" borderId="0" xfId="0" applyFont="1" applyAlignment="1">
      <alignment/>
    </xf>
    <xf numFmtId="167" fontId="41" fillId="0" borderId="0" xfId="45" applyNumberFormat="1" applyFont="1" applyAlignment="1">
      <alignment/>
    </xf>
    <xf numFmtId="10" fontId="41" fillId="0" borderId="0" xfId="0" applyNumberFormat="1" applyFont="1" applyAlignment="1">
      <alignment/>
    </xf>
    <xf numFmtId="3" fontId="0" fillId="0" borderId="10" xfId="0" applyNumberFormat="1" applyBorder="1" applyAlignment="1">
      <alignment/>
    </xf>
    <xf numFmtId="0" fontId="0" fillId="0" borderId="0" xfId="0" applyFont="1" applyBorder="1" applyAlignment="1">
      <alignment/>
    </xf>
    <xf numFmtId="168" fontId="0" fillId="0" borderId="0" xfId="0" applyNumberFormat="1" applyAlignment="1">
      <alignment/>
    </xf>
    <xf numFmtId="168" fontId="0" fillId="0" borderId="10" xfId="0" applyNumberFormat="1" applyBorder="1" applyAlignment="1">
      <alignment/>
    </xf>
    <xf numFmtId="168" fontId="41" fillId="0" borderId="0" xfId="0" applyNumberFormat="1" applyFont="1" applyAlignment="1">
      <alignment/>
    </xf>
    <xf numFmtId="169" fontId="0" fillId="0" borderId="0" xfId="45" applyNumberFormat="1" applyFont="1" applyAlignment="1">
      <alignment/>
    </xf>
    <xf numFmtId="169" fontId="0" fillId="0" borderId="0" xfId="45" applyNumberFormat="1" applyFont="1" applyAlignment="1">
      <alignment/>
    </xf>
    <xf numFmtId="44" fontId="0" fillId="0" borderId="0" xfId="45" applyFont="1" applyAlignment="1">
      <alignment/>
    </xf>
    <xf numFmtId="0" fontId="30" fillId="34" borderId="0" xfId="0" applyFont="1" applyFill="1" applyAlignment="1">
      <alignment horizontal="center" wrapText="1"/>
    </xf>
    <xf numFmtId="0" fontId="30" fillId="34" borderId="0" xfId="0" applyFont="1" applyFill="1" applyAlignment="1">
      <alignment horizontal="center"/>
    </xf>
    <xf numFmtId="44" fontId="0" fillId="0" borderId="0" xfId="45" applyNumberFormat="1" applyFont="1" applyAlignment="1">
      <alignment/>
    </xf>
    <xf numFmtId="170" fontId="0" fillId="0" borderId="0" xfId="0" applyNumberFormat="1" applyAlignment="1">
      <alignment/>
    </xf>
    <xf numFmtId="170" fontId="0" fillId="0" borderId="10" xfId="0" applyNumberFormat="1" applyBorder="1" applyAlignment="1">
      <alignment/>
    </xf>
    <xf numFmtId="165" fontId="0" fillId="0" borderId="0" xfId="0" applyNumberFormat="1" applyBorder="1" applyAlignment="1">
      <alignment/>
    </xf>
    <xf numFmtId="167" fontId="0" fillId="0" borderId="0" xfId="45" applyNumberFormat="1" applyFont="1" applyFill="1" applyAlignment="1">
      <alignment/>
    </xf>
    <xf numFmtId="167" fontId="0" fillId="0" borderId="10" xfId="45" applyNumberFormat="1" applyFont="1" applyFill="1" applyBorder="1" applyAlignment="1">
      <alignment/>
    </xf>
    <xf numFmtId="37" fontId="2" fillId="0" borderId="0" xfId="56" applyNumberFormat="1" applyFill="1">
      <alignment/>
      <protection/>
    </xf>
    <xf numFmtId="164" fontId="0" fillId="0" borderId="0" xfId="45" applyNumberFormat="1" applyFont="1" applyAlignment="1">
      <alignment/>
    </xf>
    <xf numFmtId="0" fontId="47" fillId="0" borderId="0" xfId="0" applyFont="1" applyAlignment="1">
      <alignment/>
    </xf>
    <xf numFmtId="164" fontId="0" fillId="0" borderId="0" xfId="45" applyNumberFormat="1" applyFont="1" applyFill="1" applyAlignment="1">
      <alignment/>
    </xf>
    <xf numFmtId="44" fontId="0" fillId="0" borderId="0" xfId="45" applyNumberFormat="1" applyFont="1" applyFill="1" applyAlignment="1">
      <alignment/>
    </xf>
    <xf numFmtId="169" fontId="0" fillId="0" borderId="0" xfId="45" applyNumberFormat="1" applyFont="1" applyFill="1" applyAlignment="1">
      <alignment/>
    </xf>
    <xf numFmtId="44" fontId="41" fillId="0" borderId="0" xfId="45" applyFont="1" applyAlignment="1">
      <alignment horizontal="center" wrapText="1"/>
    </xf>
    <xf numFmtId="0" fontId="48" fillId="0" borderId="0" xfId="0" applyFont="1" applyAlignment="1">
      <alignment horizontal="center"/>
    </xf>
    <xf numFmtId="44" fontId="41" fillId="0" borderId="0" xfId="45" applyFont="1" applyAlignment="1">
      <alignment horizontal="center"/>
    </xf>
    <xf numFmtId="0" fontId="11" fillId="35" borderId="0" xfId="0" applyFont="1" applyFill="1" applyAlignment="1">
      <alignment horizontal="center"/>
    </xf>
    <xf numFmtId="0" fontId="43" fillId="36" borderId="0" xfId="0" applyFont="1" applyFill="1" applyAlignment="1">
      <alignment horizontal="center"/>
    </xf>
    <xf numFmtId="0" fontId="41" fillId="0" borderId="0" xfId="0" applyFont="1" applyAlignment="1">
      <alignment horizontal="center"/>
    </xf>
    <xf numFmtId="0" fontId="49" fillId="37" borderId="0" xfId="0" applyFont="1" applyFill="1" applyAlignment="1">
      <alignment horizontal="center"/>
    </xf>
    <xf numFmtId="0" fontId="30" fillId="34" borderId="0" xfId="0" applyFont="1" applyFill="1" applyAlignment="1">
      <alignment horizontal="center"/>
    </xf>
    <xf numFmtId="0" fontId="30" fillId="34" borderId="0" xfId="0" applyFont="1" applyFill="1" applyAlignment="1">
      <alignment horizont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Percent 2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Ian\Desktop\Client%20Files\Westario\1562%20Deferred%20PILS\Data%20needs\Billing%20Stats\2002%20-%202003%20Billed%20Consumption%20&amp;%20Demand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Appendix%200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Appendix%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tistics"/>
      <sheetName val="Statistics Issues List"/>
      <sheetName val="PILS to DRR %"/>
      <sheetName val="Billed Revenue"/>
      <sheetName val="Actual Recovery"/>
      <sheetName val="PILS Timeline"/>
    </sheetNames>
    <sheetDataSet>
      <sheetData sheetId="0">
        <row r="9">
          <cell r="D9">
            <v>16869188</v>
          </cell>
          <cell r="H9">
            <v>4815215</v>
          </cell>
          <cell r="L9">
            <v>35345</v>
          </cell>
        </row>
        <row r="13">
          <cell r="D13">
            <v>89560</v>
          </cell>
          <cell r="H13">
            <v>1846647</v>
          </cell>
          <cell r="L13">
            <v>11032</v>
          </cell>
        </row>
        <row r="17">
          <cell r="D17">
            <v>19358438</v>
          </cell>
          <cell r="H17">
            <v>5895294</v>
          </cell>
          <cell r="L17">
            <v>83470</v>
          </cell>
        </row>
        <row r="21">
          <cell r="D21">
            <v>20785546</v>
          </cell>
          <cell r="H21">
            <v>-70509</v>
          </cell>
          <cell r="L21">
            <v>6061</v>
          </cell>
        </row>
        <row r="25">
          <cell r="D25">
            <v>21048872</v>
          </cell>
          <cell r="H25">
            <v>17066463</v>
          </cell>
          <cell r="L25">
            <v>52245</v>
          </cell>
        </row>
        <row r="29">
          <cell r="D29">
            <v>13356729</v>
          </cell>
          <cell r="H29">
            <v>4380893</v>
          </cell>
          <cell r="L29">
            <v>69030</v>
          </cell>
        </row>
        <row r="33">
          <cell r="D33">
            <v>13668423</v>
          </cell>
          <cell r="H33">
            <v>6201952</v>
          </cell>
          <cell r="L33">
            <v>51897</v>
          </cell>
        </row>
        <row r="37">
          <cell r="D37">
            <v>10214646</v>
          </cell>
          <cell r="H37">
            <v>3495964</v>
          </cell>
          <cell r="L37">
            <v>38174</v>
          </cell>
        </row>
        <row r="56">
          <cell r="D56">
            <v>16186602.58</v>
          </cell>
          <cell r="H56">
            <v>2899923.3677999997</v>
          </cell>
          <cell r="L56">
            <v>450</v>
          </cell>
        </row>
        <row r="60">
          <cell r="D60">
            <v>10356662.9728</v>
          </cell>
          <cell r="H60">
            <v>113080.3696</v>
          </cell>
          <cell r="L60">
            <v>18187.5945</v>
          </cell>
        </row>
        <row r="64">
          <cell r="D64">
            <v>36575519.1422</v>
          </cell>
          <cell r="H64">
            <v>11978516.2029</v>
          </cell>
          <cell r="L64">
            <v>76281.6986</v>
          </cell>
        </row>
        <row r="68">
          <cell r="D68">
            <v>25871071.2493</v>
          </cell>
          <cell r="H68">
            <v>7675465.2304</v>
          </cell>
          <cell r="L68">
            <v>45286.4879</v>
          </cell>
        </row>
        <row r="72">
          <cell r="D72">
            <v>18297354.8788</v>
          </cell>
          <cell r="H72">
            <v>7361996.7801</v>
          </cell>
          <cell r="L72">
            <v>62140.8329</v>
          </cell>
        </row>
        <row r="76">
          <cell r="D76">
            <v>16013068.759</v>
          </cell>
          <cell r="H76">
            <v>6044760.2992</v>
          </cell>
          <cell r="L76">
            <v>83430.8055</v>
          </cell>
        </row>
        <row r="80">
          <cell r="D80">
            <v>12070415.1511</v>
          </cell>
          <cell r="H80">
            <v>6045884.851</v>
          </cell>
          <cell r="L80">
            <v>31196.4164</v>
          </cell>
        </row>
        <row r="84">
          <cell r="D84">
            <v>12254505.8198</v>
          </cell>
          <cell r="H84">
            <v>5305934.7142</v>
          </cell>
          <cell r="L84">
            <v>33378.7726</v>
          </cell>
        </row>
        <row r="88">
          <cell r="D88">
            <v>11644542.8479</v>
          </cell>
          <cell r="H88">
            <v>4921012.2043</v>
          </cell>
          <cell r="L88">
            <v>38679.4521</v>
          </cell>
        </row>
        <row r="92">
          <cell r="D92">
            <v>12820935.9781</v>
          </cell>
          <cell r="H92">
            <v>6522444.825</v>
          </cell>
          <cell r="L92">
            <v>52619.737</v>
          </cell>
        </row>
        <row r="96">
          <cell r="D96">
            <v>14831862.1562</v>
          </cell>
          <cell r="H96">
            <v>6073395.074100001</v>
          </cell>
          <cell r="L96">
            <v>51575.0795</v>
          </cell>
        </row>
        <row r="100">
          <cell r="D100">
            <v>16855995.2909</v>
          </cell>
          <cell r="H100">
            <v>5760064.4452</v>
          </cell>
          <cell r="L100">
            <v>37275.3863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GINFO"/>
      <sheetName val="TAXCALC"/>
      <sheetName val="TAXREC"/>
    </sheetNames>
    <sheetDataSet>
      <sheetData sheetId="1">
        <row r="87">
          <cell r="C87">
            <v>928633.6944059911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GINFO"/>
      <sheetName val="TAXCALC"/>
      <sheetName val="TAXRATES"/>
      <sheetName val="C&amp;DM TAX FORECAST"/>
    </sheetNames>
    <sheetDataSet>
      <sheetData sheetId="1">
        <row r="95">
          <cell r="C95">
            <v>1055436.4594581716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2"/>
  <sheetViews>
    <sheetView tabSelected="1" zoomScale="120" zoomScaleNormal="120" zoomScalePageLayoutView="40" workbookViewId="0" topLeftCell="A195">
      <selection activeCell="D213" sqref="D213"/>
    </sheetView>
  </sheetViews>
  <sheetFormatPr defaultColWidth="9.140625" defaultRowHeight="15"/>
  <cols>
    <col min="1" max="1" width="10.421875" style="0" bestFit="1" customWidth="1"/>
    <col min="2" max="2" width="15.00390625" style="0" customWidth="1"/>
    <col min="3" max="3" width="14.8515625" style="0" bestFit="1" customWidth="1"/>
    <col min="4" max="4" width="16.57421875" style="0" customWidth="1"/>
    <col min="5" max="5" width="13.00390625" style="0" customWidth="1"/>
    <col min="6" max="6" width="14.8515625" style="0" bestFit="1" customWidth="1"/>
    <col min="7" max="7" width="2.57421875" style="0" customWidth="1"/>
    <col min="8" max="8" width="13.00390625" style="15" customWidth="1"/>
    <col min="9" max="9" width="12.7109375" style="0" bestFit="1" customWidth="1"/>
    <col min="10" max="10" width="14.28125" style="0" bestFit="1" customWidth="1"/>
    <col min="11" max="11" width="3.57421875" style="0" customWidth="1"/>
    <col min="12" max="12" width="15.28125" style="0" bestFit="1" customWidth="1"/>
    <col min="13" max="13" width="11.57421875" style="0" bestFit="1" customWidth="1"/>
    <col min="14" max="14" width="14.28125" style="0" bestFit="1" customWidth="1"/>
    <col min="15" max="15" width="17.28125" style="0" customWidth="1"/>
    <col min="16" max="16" width="13.421875" style="0" customWidth="1"/>
  </cols>
  <sheetData>
    <row r="1" spans="1:12" ht="28.5">
      <c r="A1" s="67" t="s">
        <v>107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</row>
    <row r="2" spans="1:12" ht="28.5">
      <c r="A2" s="67" t="s">
        <v>98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</row>
    <row r="4" spans="1:12" ht="18.75">
      <c r="A4" s="5" t="s">
        <v>0</v>
      </c>
      <c r="B4" s="9" t="s">
        <v>1</v>
      </c>
      <c r="C4" s="8"/>
      <c r="D4" s="8"/>
      <c r="E4" s="8"/>
      <c r="F4" s="8"/>
      <c r="G4" s="8"/>
      <c r="I4" s="8"/>
      <c r="J4" s="8"/>
      <c r="K4" s="8"/>
      <c r="L4" s="8"/>
    </row>
    <row r="5" spans="2:13" ht="15">
      <c r="B5" s="10"/>
      <c r="C5" s="10"/>
      <c r="D5" s="66" t="s">
        <v>66</v>
      </c>
      <c r="E5" s="68" t="s">
        <v>14</v>
      </c>
      <c r="F5" s="68"/>
      <c r="G5" s="10"/>
      <c r="H5" s="68" t="s">
        <v>15</v>
      </c>
      <c r="I5" s="68"/>
      <c r="J5" s="68"/>
      <c r="K5" s="10"/>
      <c r="L5" s="66" t="s">
        <v>5</v>
      </c>
      <c r="M5" s="3"/>
    </row>
    <row r="6" spans="2:13" ht="28.5" customHeight="1">
      <c r="B6" s="11" t="s">
        <v>2</v>
      </c>
      <c r="C6" s="11" t="s">
        <v>3</v>
      </c>
      <c r="D6" s="66"/>
      <c r="E6" s="10" t="s">
        <v>4</v>
      </c>
      <c r="F6" s="10" t="s">
        <v>65</v>
      </c>
      <c r="G6" s="10"/>
      <c r="H6" s="16" t="s">
        <v>6</v>
      </c>
      <c r="I6" s="10" t="s">
        <v>4</v>
      </c>
      <c r="J6" s="10" t="s">
        <v>65</v>
      </c>
      <c r="K6" s="10"/>
      <c r="L6" s="66"/>
      <c r="M6" s="3"/>
    </row>
    <row r="7" spans="1:12" ht="15">
      <c r="A7" t="s">
        <v>10</v>
      </c>
      <c r="B7" s="6">
        <f>'PILS Entitlement Summary'!H3</f>
        <v>91991.00459147872</v>
      </c>
      <c r="C7" s="6">
        <v>0</v>
      </c>
      <c r="D7" s="8"/>
      <c r="E7" s="8">
        <f>B7-C7+D7</f>
        <v>91991.00459147872</v>
      </c>
      <c r="F7" s="8">
        <f>E7</f>
        <v>91991.00459147872</v>
      </c>
      <c r="G7" s="8"/>
      <c r="H7" s="4">
        <v>0.0725</v>
      </c>
      <c r="I7" s="8">
        <v>0</v>
      </c>
      <c r="J7" s="8">
        <f>I7</f>
        <v>0</v>
      </c>
      <c r="K7" s="8"/>
      <c r="L7" s="8">
        <f>F7+J7</f>
        <v>91991.00459147872</v>
      </c>
    </row>
    <row r="8" spans="1:12" ht="15">
      <c r="A8" t="s">
        <v>11</v>
      </c>
      <c r="B8" s="12">
        <f>B7</f>
        <v>91991.00459147872</v>
      </c>
      <c r="C8" s="6">
        <v>0</v>
      </c>
      <c r="D8" s="8"/>
      <c r="E8" s="8">
        <f>B8-C8+D8</f>
        <v>91991.00459147872</v>
      </c>
      <c r="F8" s="8">
        <f>F7+E8</f>
        <v>183982.00918295744</v>
      </c>
      <c r="G8" s="8"/>
      <c r="H8" s="15">
        <f>H7</f>
        <v>0.0725</v>
      </c>
      <c r="I8" s="8">
        <f>F7*H8/12</f>
        <v>555.7789860735172</v>
      </c>
      <c r="J8" s="8">
        <f>I8+J7</f>
        <v>555.7789860735172</v>
      </c>
      <c r="K8" s="8"/>
      <c r="L8" s="8">
        <f>F8+J8</f>
        <v>184537.78816903094</v>
      </c>
    </row>
    <row r="9" spans="1:12" ht="15">
      <c r="A9" t="s">
        <v>12</v>
      </c>
      <c r="B9" s="13">
        <f>B8</f>
        <v>91991.00459147872</v>
      </c>
      <c r="C9" s="7">
        <v>0</v>
      </c>
      <c r="D9" s="14"/>
      <c r="E9" s="14">
        <f>B9-C9+D9</f>
        <v>91991.00459147872</v>
      </c>
      <c r="F9" s="14">
        <f>F8+E9</f>
        <v>275973.01377443614</v>
      </c>
      <c r="G9" s="14"/>
      <c r="H9" s="17">
        <f>H8</f>
        <v>0.0725</v>
      </c>
      <c r="I9" s="14">
        <f>F8*H9/12</f>
        <v>1111.5579721470344</v>
      </c>
      <c r="J9" s="14">
        <f>I9+J8</f>
        <v>1667.3369582205517</v>
      </c>
      <c r="K9" s="14"/>
      <c r="L9" s="14">
        <f>F9+J9</f>
        <v>277640.3507326567</v>
      </c>
    </row>
    <row r="10" spans="1:12" ht="15">
      <c r="A10" s="2" t="s">
        <v>13</v>
      </c>
      <c r="B10" s="8">
        <f>SUM(B7:B9)</f>
        <v>275973.01377443614</v>
      </c>
      <c r="C10" s="8">
        <f>SUM(C7:C9)</f>
        <v>0</v>
      </c>
      <c r="D10" s="8">
        <f>SUM(D7:D9)</f>
        <v>0</v>
      </c>
      <c r="E10" s="8">
        <f>SUM(E7:E9)</f>
        <v>275973.01377443614</v>
      </c>
      <c r="F10" s="8"/>
      <c r="G10" s="8"/>
      <c r="I10" s="8">
        <f>SUM(I7:I9)</f>
        <v>1667.3369582205517</v>
      </c>
      <c r="J10" s="8"/>
      <c r="K10" s="8"/>
      <c r="L10" s="8"/>
    </row>
    <row r="11" spans="2:12" ht="15">
      <c r="B11" s="8"/>
      <c r="C11" s="8"/>
      <c r="D11" s="8"/>
      <c r="E11" s="8"/>
      <c r="F11" s="8"/>
      <c r="G11" s="8"/>
      <c r="I11" s="8"/>
      <c r="J11" s="8"/>
      <c r="K11" s="8"/>
      <c r="L11" s="8"/>
    </row>
    <row r="12" spans="2:12" ht="15">
      <c r="B12" s="8"/>
      <c r="C12" s="8"/>
      <c r="D12" s="8"/>
      <c r="E12" s="8"/>
      <c r="F12" s="8"/>
      <c r="G12" s="8"/>
      <c r="I12" s="8"/>
      <c r="J12" s="8"/>
      <c r="K12" s="8"/>
      <c r="L12" s="8"/>
    </row>
    <row r="13" spans="1:12" ht="18.75">
      <c r="A13" s="5" t="s">
        <v>0</v>
      </c>
      <c r="B13" s="19">
        <v>2002</v>
      </c>
      <c r="C13" s="8"/>
      <c r="D13" s="8"/>
      <c r="E13" s="8"/>
      <c r="F13" s="8"/>
      <c r="G13" s="8"/>
      <c r="I13" s="8"/>
      <c r="J13" s="8"/>
      <c r="K13" s="8"/>
      <c r="L13" s="8"/>
    </row>
    <row r="14" spans="2:12" ht="15">
      <c r="B14" s="10"/>
      <c r="C14" s="10"/>
      <c r="D14" s="66" t="str">
        <f>$D$5</f>
        <v>SIMPILS True-Up Adjustments    (neg = CR)</v>
      </c>
      <c r="E14" s="68" t="s">
        <v>14</v>
      </c>
      <c r="F14" s="68"/>
      <c r="G14" s="10"/>
      <c r="H14" s="68" t="s">
        <v>15</v>
      </c>
      <c r="I14" s="68"/>
      <c r="J14" s="68"/>
      <c r="K14" s="10"/>
      <c r="L14" s="66" t="s">
        <v>5</v>
      </c>
    </row>
    <row r="15" spans="2:12" ht="30">
      <c r="B15" s="11" t="s">
        <v>2</v>
      </c>
      <c r="C15" s="11" t="s">
        <v>3</v>
      </c>
      <c r="D15" s="66"/>
      <c r="E15" s="10" t="s">
        <v>4</v>
      </c>
      <c r="F15" s="10" t="s">
        <v>65</v>
      </c>
      <c r="G15" s="10"/>
      <c r="H15" s="16" t="s">
        <v>6</v>
      </c>
      <c r="I15" s="10" t="s">
        <v>4</v>
      </c>
      <c r="J15" s="10" t="s">
        <v>65</v>
      </c>
      <c r="K15" s="10"/>
      <c r="L15" s="66"/>
    </row>
    <row r="16" spans="1:12" ht="15">
      <c r="A16" t="s">
        <v>7</v>
      </c>
      <c r="B16" s="6">
        <f>'PILS Entitlement Summary'!H4</f>
        <v>77386.14120049926</v>
      </c>
      <c r="C16" s="6">
        <v>0</v>
      </c>
      <c r="D16" s="8"/>
      <c r="E16" s="8">
        <f aca="true" t="shared" si="0" ref="E16:E27">B16-C16+D16</f>
        <v>77386.14120049926</v>
      </c>
      <c r="F16" s="8">
        <f>F9+E16</f>
        <v>353359.1549749354</v>
      </c>
      <c r="G16" s="8"/>
      <c r="H16" s="15">
        <f>H9</f>
        <v>0.0725</v>
      </c>
      <c r="I16" s="8">
        <f>H16*F9/12</f>
        <v>1667.3369582205517</v>
      </c>
      <c r="J16" s="8">
        <f>J9+I16</f>
        <v>3334.6739164411033</v>
      </c>
      <c r="K16" s="8"/>
      <c r="L16" s="8">
        <f aca="true" t="shared" si="1" ref="L16:L27">F16+J16</f>
        <v>356693.8288913765</v>
      </c>
    </row>
    <row r="17" spans="1:12" ht="15">
      <c r="A17" t="s">
        <v>8</v>
      </c>
      <c r="B17" s="12">
        <f>B16</f>
        <v>77386.14120049926</v>
      </c>
      <c r="C17" s="6">
        <v>0</v>
      </c>
      <c r="D17" s="8"/>
      <c r="E17" s="8">
        <f t="shared" si="0"/>
        <v>77386.14120049926</v>
      </c>
      <c r="F17" s="8">
        <f>F16+E17</f>
        <v>430745.29617543466</v>
      </c>
      <c r="G17" s="8"/>
      <c r="H17" s="15">
        <f>H16</f>
        <v>0.0725</v>
      </c>
      <c r="I17" s="8">
        <f>H17*F16/12</f>
        <v>2134.878227973568</v>
      </c>
      <c r="J17" s="8">
        <f>I17+J16</f>
        <v>5469.552144414671</v>
      </c>
      <c r="K17" s="8"/>
      <c r="L17" s="8">
        <f t="shared" si="1"/>
        <v>436214.84831984935</v>
      </c>
    </row>
    <row r="18" spans="1:12" ht="15">
      <c r="A18" t="s">
        <v>9</v>
      </c>
      <c r="B18" s="12">
        <f>B17</f>
        <v>77386.14120049926</v>
      </c>
      <c r="C18" s="6">
        <f>'App 32 - Mar02 to Feb04 Revenue'!B$49</f>
        <v>60173.40359181386</v>
      </c>
      <c r="D18" s="8"/>
      <c r="E18" s="8">
        <f t="shared" si="0"/>
        <v>17212.7376086854</v>
      </c>
      <c r="F18" s="8">
        <f aca="true" t="shared" si="2" ref="F18:F27">F17+E18</f>
        <v>447958.03378412005</v>
      </c>
      <c r="G18" s="8"/>
      <c r="H18" s="15">
        <f aca="true" t="shared" si="3" ref="H18:H27">H17</f>
        <v>0.0725</v>
      </c>
      <c r="I18" s="8">
        <f aca="true" t="shared" si="4" ref="I18:I27">H18*F17/12</f>
        <v>2602.4194977265843</v>
      </c>
      <c r="J18" s="8">
        <f aca="true" t="shared" si="5" ref="J18:J27">I18+J17</f>
        <v>8071.971642141255</v>
      </c>
      <c r="K18" s="8"/>
      <c r="L18" s="8">
        <f t="shared" si="1"/>
        <v>456030.0054262613</v>
      </c>
    </row>
    <row r="19" spans="1:12" ht="15">
      <c r="A19" t="s">
        <v>16</v>
      </c>
      <c r="B19" s="12">
        <f aca="true" t="shared" si="6" ref="B19:B27">B18</f>
        <v>77386.14120049926</v>
      </c>
      <c r="C19" s="6">
        <f>'App 32 - Mar02 to Feb04 Revenue'!C$49</f>
        <v>112115.67812984916</v>
      </c>
      <c r="D19" s="8"/>
      <c r="E19" s="8">
        <f t="shared" si="0"/>
        <v>-34729.536929349895</v>
      </c>
      <c r="F19" s="8">
        <f t="shared" si="2"/>
        <v>413228.4968547702</v>
      </c>
      <c r="G19" s="8"/>
      <c r="H19" s="15">
        <f t="shared" si="3"/>
        <v>0.0725</v>
      </c>
      <c r="I19" s="8">
        <f>H19*F18/12</f>
        <v>2706.4131207790583</v>
      </c>
      <c r="J19" s="8">
        <f>I19+J18</f>
        <v>10778.384762920314</v>
      </c>
      <c r="K19" s="8"/>
      <c r="L19" s="8">
        <f t="shared" si="1"/>
        <v>424006.8816176905</v>
      </c>
    </row>
    <row r="20" spans="1:12" ht="15">
      <c r="A20" t="s">
        <v>17</v>
      </c>
      <c r="B20" s="12">
        <f t="shared" si="6"/>
        <v>77386.14120049926</v>
      </c>
      <c r="C20" s="6">
        <f>'App 32 - Mar02 to Feb04 Revenue'!D$49</f>
        <v>102638.85271892294</v>
      </c>
      <c r="D20" s="8"/>
      <c r="E20" s="8">
        <f t="shared" si="0"/>
        <v>-25252.711518423675</v>
      </c>
      <c r="F20" s="8">
        <f t="shared" si="2"/>
        <v>387975.7853363465</v>
      </c>
      <c r="G20" s="8"/>
      <c r="H20" s="15">
        <f t="shared" si="3"/>
        <v>0.0725</v>
      </c>
      <c r="I20" s="8">
        <f t="shared" si="4"/>
        <v>2496.5888351642366</v>
      </c>
      <c r="J20" s="8">
        <f t="shared" si="5"/>
        <v>13274.97359808455</v>
      </c>
      <c r="K20" s="8"/>
      <c r="L20" s="8">
        <f t="shared" si="1"/>
        <v>401250.758934431</v>
      </c>
    </row>
    <row r="21" spans="1:12" ht="15">
      <c r="A21" t="s">
        <v>18</v>
      </c>
      <c r="B21" s="12">
        <f t="shared" si="6"/>
        <v>77386.14120049926</v>
      </c>
      <c r="C21" s="6">
        <f>'App 32 - Mar02 to Feb04 Revenue'!E$49</f>
        <v>51891.32912726929</v>
      </c>
      <c r="D21" s="8"/>
      <c r="E21" s="8">
        <f t="shared" si="0"/>
        <v>25494.812073229972</v>
      </c>
      <c r="F21" s="8">
        <f t="shared" si="2"/>
        <v>413470.59740957647</v>
      </c>
      <c r="G21" s="8"/>
      <c r="H21" s="15">
        <f t="shared" si="3"/>
        <v>0.0725</v>
      </c>
      <c r="I21" s="8">
        <f t="shared" si="4"/>
        <v>2344.0203697404263</v>
      </c>
      <c r="J21" s="8">
        <f t="shared" si="5"/>
        <v>15618.993967824978</v>
      </c>
      <c r="K21" s="8"/>
      <c r="L21" s="8">
        <f t="shared" si="1"/>
        <v>429089.59137740143</v>
      </c>
    </row>
    <row r="22" spans="1:12" ht="15">
      <c r="A22" t="s">
        <v>19</v>
      </c>
      <c r="B22" s="12">
        <f t="shared" si="6"/>
        <v>77386.14120049926</v>
      </c>
      <c r="C22" s="6">
        <f>'App 32 - Mar02 to Feb04 Revenue'!F$49</f>
        <v>96390.37513486404</v>
      </c>
      <c r="D22" s="6">
        <v>0</v>
      </c>
      <c r="E22" s="8">
        <f t="shared" si="0"/>
        <v>-19004.233934364776</v>
      </c>
      <c r="F22" s="8">
        <f t="shared" si="2"/>
        <v>394466.36347521166</v>
      </c>
      <c r="G22" s="8"/>
      <c r="H22" s="15">
        <f t="shared" si="3"/>
        <v>0.0725</v>
      </c>
      <c r="I22" s="8">
        <f t="shared" si="4"/>
        <v>2498.051526016191</v>
      </c>
      <c r="J22" s="8">
        <f t="shared" si="5"/>
        <v>18117.045493841168</v>
      </c>
      <c r="K22" s="8"/>
      <c r="L22" s="8">
        <f t="shared" si="1"/>
        <v>412583.40896905283</v>
      </c>
    </row>
    <row r="23" spans="1:12" ht="15">
      <c r="A23" t="s">
        <v>20</v>
      </c>
      <c r="B23" s="12">
        <f t="shared" si="6"/>
        <v>77386.14120049926</v>
      </c>
      <c r="C23" s="6">
        <f>'App 32 - Mar02 to Feb04 Revenue'!G$49</f>
        <v>99428.04004952934</v>
      </c>
      <c r="D23" s="8"/>
      <c r="E23" s="8">
        <f t="shared" si="0"/>
        <v>-22041.898849030084</v>
      </c>
      <c r="F23" s="8">
        <f t="shared" si="2"/>
        <v>372424.4646261816</v>
      </c>
      <c r="G23" s="8"/>
      <c r="H23" s="15">
        <f t="shared" si="3"/>
        <v>0.0725</v>
      </c>
      <c r="I23" s="8">
        <f t="shared" si="4"/>
        <v>2383.2342793294038</v>
      </c>
      <c r="J23" s="8">
        <f t="shared" si="5"/>
        <v>20500.279773170572</v>
      </c>
      <c r="K23" s="8"/>
      <c r="L23" s="8">
        <f t="shared" si="1"/>
        <v>392924.7443993522</v>
      </c>
    </row>
    <row r="24" spans="1:12" ht="15">
      <c r="A24" t="s">
        <v>21</v>
      </c>
      <c r="B24" s="12">
        <f t="shared" si="6"/>
        <v>77386.14120049926</v>
      </c>
      <c r="C24" s="6">
        <f>'App 32 - Mar02 to Feb04 Revenue'!H$49</f>
        <v>127220.08195605715</v>
      </c>
      <c r="D24" s="8"/>
      <c r="E24" s="8">
        <f t="shared" si="0"/>
        <v>-49833.940755557895</v>
      </c>
      <c r="F24" s="8">
        <f t="shared" si="2"/>
        <v>322590.52387062367</v>
      </c>
      <c r="G24" s="8"/>
      <c r="H24" s="15">
        <f t="shared" si="3"/>
        <v>0.0725</v>
      </c>
      <c r="I24" s="8">
        <f t="shared" si="4"/>
        <v>2250.0644737831803</v>
      </c>
      <c r="J24" s="8">
        <f t="shared" si="5"/>
        <v>22750.34424695375</v>
      </c>
      <c r="K24" s="8"/>
      <c r="L24" s="8">
        <f t="shared" si="1"/>
        <v>345340.8681175774</v>
      </c>
    </row>
    <row r="25" spans="1:12" ht="15">
      <c r="A25" t="s">
        <v>10</v>
      </c>
      <c r="B25" s="12">
        <f t="shared" si="6"/>
        <v>77386.14120049926</v>
      </c>
      <c r="C25" s="6">
        <f>'App 32 - Mar02 to Feb04 Revenue'!I$49</f>
        <v>90577.58447337167</v>
      </c>
      <c r="D25" s="8"/>
      <c r="E25" s="8">
        <f t="shared" si="0"/>
        <v>-13191.443272872406</v>
      </c>
      <c r="F25" s="8">
        <f t="shared" si="2"/>
        <v>309399.08059775125</v>
      </c>
      <c r="G25" s="8"/>
      <c r="H25" s="15">
        <f t="shared" si="3"/>
        <v>0.0725</v>
      </c>
      <c r="I25" s="8">
        <f t="shared" si="4"/>
        <v>1948.9844150516847</v>
      </c>
      <c r="J25" s="8">
        <f t="shared" si="5"/>
        <v>24699.328662005435</v>
      </c>
      <c r="K25" s="8"/>
      <c r="L25" s="8">
        <f t="shared" si="1"/>
        <v>334098.4092597567</v>
      </c>
    </row>
    <row r="26" spans="1:12" ht="15">
      <c r="A26" t="s">
        <v>11</v>
      </c>
      <c r="B26" s="12">
        <f t="shared" si="6"/>
        <v>77386.14120049926</v>
      </c>
      <c r="C26" s="6">
        <f>'App 32 - Mar02 to Feb04 Revenue'!J$49</f>
        <v>90488.58471557678</v>
      </c>
      <c r="D26" s="8"/>
      <c r="E26" s="8">
        <f t="shared" si="0"/>
        <v>-13102.443515077524</v>
      </c>
      <c r="F26" s="8">
        <f t="shared" si="2"/>
        <v>296296.6370826737</v>
      </c>
      <c r="G26" s="8"/>
      <c r="H26" s="15">
        <f t="shared" si="3"/>
        <v>0.0725</v>
      </c>
      <c r="I26" s="8">
        <f t="shared" si="4"/>
        <v>1869.286111944747</v>
      </c>
      <c r="J26" s="8">
        <f t="shared" si="5"/>
        <v>26568.614773950183</v>
      </c>
      <c r="K26" s="8"/>
      <c r="L26" s="8">
        <f t="shared" si="1"/>
        <v>322865.2518566239</v>
      </c>
    </row>
    <row r="27" spans="1:12" ht="15">
      <c r="A27" t="s">
        <v>12</v>
      </c>
      <c r="B27" s="13">
        <f t="shared" si="6"/>
        <v>77386.14120049926</v>
      </c>
      <c r="C27" s="7">
        <f>'App 32 - Mar02 to Feb04 Revenue'!K$49</f>
        <v>80225.52483866693</v>
      </c>
      <c r="D27" s="14"/>
      <c r="E27" s="14">
        <f t="shared" si="0"/>
        <v>-2839.3836381676665</v>
      </c>
      <c r="F27" s="14">
        <f t="shared" si="2"/>
        <v>293457.2534445061</v>
      </c>
      <c r="G27" s="14"/>
      <c r="H27" s="17">
        <f t="shared" si="3"/>
        <v>0.0725</v>
      </c>
      <c r="I27" s="14">
        <f t="shared" si="4"/>
        <v>1790.1255157078203</v>
      </c>
      <c r="J27" s="14">
        <f t="shared" si="5"/>
        <v>28358.740289658002</v>
      </c>
      <c r="K27" s="14"/>
      <c r="L27" s="14">
        <f t="shared" si="1"/>
        <v>321815.9937341641</v>
      </c>
    </row>
    <row r="28" spans="1:12" ht="15">
      <c r="A28" s="2" t="s">
        <v>13</v>
      </c>
      <c r="B28" s="8">
        <f>SUM(B16:B27)</f>
        <v>928633.6944059911</v>
      </c>
      <c r="C28" s="8">
        <f>SUM(C16:C27)</f>
        <v>911149.454735921</v>
      </c>
      <c r="D28" s="8">
        <f>SUM(D16:D27)</f>
        <v>0</v>
      </c>
      <c r="E28" s="8">
        <f>SUM(E16:E27)</f>
        <v>17484.239670069976</v>
      </c>
      <c r="F28" s="8"/>
      <c r="G28" s="8"/>
      <c r="I28" s="8">
        <f>SUM(I16:I27)</f>
        <v>26691.40333143745</v>
      </c>
      <c r="J28" s="8"/>
      <c r="K28" s="8"/>
      <c r="L28" s="8"/>
    </row>
    <row r="29" spans="2:12" ht="15">
      <c r="B29" s="8"/>
      <c r="C29" s="8"/>
      <c r="D29" s="8"/>
      <c r="E29" s="8"/>
      <c r="F29" s="8"/>
      <c r="G29" s="8"/>
      <c r="I29" s="8"/>
      <c r="J29" s="8"/>
      <c r="K29" s="8"/>
      <c r="L29" s="8"/>
    </row>
    <row r="30" spans="2:12" ht="15">
      <c r="B30" s="8"/>
      <c r="C30" s="8"/>
      <c r="D30" s="8"/>
      <c r="E30" s="8"/>
      <c r="F30" s="8"/>
      <c r="G30" s="8"/>
      <c r="I30" s="8"/>
      <c r="J30" s="8"/>
      <c r="K30" s="8"/>
      <c r="L30" s="8"/>
    </row>
    <row r="31" spans="1:12" ht="18.75">
      <c r="A31" s="5" t="s">
        <v>0</v>
      </c>
      <c r="B31" s="19">
        <v>2003</v>
      </c>
      <c r="C31" s="8"/>
      <c r="D31" s="8"/>
      <c r="E31" s="8"/>
      <c r="F31" s="8"/>
      <c r="G31" s="8"/>
      <c r="I31" s="8"/>
      <c r="J31" s="8"/>
      <c r="K31" s="8"/>
      <c r="L31" s="8"/>
    </row>
    <row r="32" spans="2:12" ht="15">
      <c r="B32" s="10"/>
      <c r="C32" s="10"/>
      <c r="D32" s="66" t="str">
        <f>$D$5</f>
        <v>SIMPILS True-Up Adjustments    (neg = CR)</v>
      </c>
      <c r="E32" s="68" t="s">
        <v>14</v>
      </c>
      <c r="F32" s="68"/>
      <c r="G32" s="10"/>
      <c r="H32" s="68" t="s">
        <v>15</v>
      </c>
      <c r="I32" s="68"/>
      <c r="J32" s="68"/>
      <c r="K32" s="10"/>
      <c r="L32" s="66" t="s">
        <v>5</v>
      </c>
    </row>
    <row r="33" spans="2:12" ht="30">
      <c r="B33" s="11" t="s">
        <v>2</v>
      </c>
      <c r="C33" s="11" t="s">
        <v>3</v>
      </c>
      <c r="D33" s="66"/>
      <c r="E33" s="10" t="s">
        <v>4</v>
      </c>
      <c r="F33" s="10" t="s">
        <v>65</v>
      </c>
      <c r="G33" s="10"/>
      <c r="H33" s="16" t="s">
        <v>6</v>
      </c>
      <c r="I33" s="10" t="s">
        <v>4</v>
      </c>
      <c r="J33" s="10" t="s">
        <v>65</v>
      </c>
      <c r="K33" s="10"/>
      <c r="L33" s="66"/>
    </row>
    <row r="34" spans="1:12" ht="15">
      <c r="A34" t="s">
        <v>7</v>
      </c>
      <c r="B34" s="6">
        <f>'PILS Entitlement Summary'!H5</f>
        <v>100383.89234836894</v>
      </c>
      <c r="C34" s="6">
        <f>'App 32 - Mar02 to Feb04 Revenue'!L$49</f>
        <v>82880.53199743685</v>
      </c>
      <c r="D34" s="8"/>
      <c r="E34" s="8">
        <f aca="true" t="shared" si="7" ref="E34:E45">B34-C34+D34</f>
        <v>17503.360350932096</v>
      </c>
      <c r="F34" s="8">
        <f>F27+E34</f>
        <v>310960.6137954382</v>
      </c>
      <c r="G34" s="8"/>
      <c r="H34" s="15">
        <f>H27</f>
        <v>0.0725</v>
      </c>
      <c r="I34" s="8">
        <f>H34*F27/12</f>
        <v>1772.970906227224</v>
      </c>
      <c r="J34" s="8">
        <f>J27+I34</f>
        <v>30131.711195885226</v>
      </c>
      <c r="K34" s="8"/>
      <c r="L34" s="8">
        <f aca="true" t="shared" si="8" ref="L34:L45">F34+J34</f>
        <v>341092.3249913234</v>
      </c>
    </row>
    <row r="35" spans="1:12" ht="15">
      <c r="A35" t="s">
        <v>8</v>
      </c>
      <c r="B35" s="12">
        <f>B34</f>
        <v>100383.89234836894</v>
      </c>
      <c r="C35" s="6">
        <f>'App 32 - Mar02 to Feb04 Revenue'!M$49</f>
        <v>70446.4130673314</v>
      </c>
      <c r="D35" s="8"/>
      <c r="E35" s="8">
        <f t="shared" si="7"/>
        <v>29937.479281037537</v>
      </c>
      <c r="F35" s="8">
        <f>F34+E35</f>
        <v>340898.0930764757</v>
      </c>
      <c r="G35" s="8"/>
      <c r="H35" s="15">
        <f>H34</f>
        <v>0.0725</v>
      </c>
      <c r="I35" s="8">
        <f>H35*F34/12</f>
        <v>1878.7203750141055</v>
      </c>
      <c r="J35" s="8">
        <f>I35+J34</f>
        <v>32010.43157089933</v>
      </c>
      <c r="K35" s="8"/>
      <c r="L35" s="8">
        <f t="shared" si="8"/>
        <v>372908.52464737504</v>
      </c>
    </row>
    <row r="36" spans="1:12" ht="15">
      <c r="A36" t="s">
        <v>9</v>
      </c>
      <c r="B36" s="12">
        <f aca="true" t="shared" si="9" ref="B36:B45">B35</f>
        <v>100383.89234836894</v>
      </c>
      <c r="C36" s="6">
        <f>'App 32 - Mar02 to Feb04 Revenue'!N$49</f>
        <v>138046.6936649404</v>
      </c>
      <c r="D36" s="8"/>
      <c r="E36" s="8">
        <f t="shared" si="7"/>
        <v>-37662.80131657145</v>
      </c>
      <c r="F36" s="8">
        <f aca="true" t="shared" si="10" ref="F36:F45">F35+E36</f>
        <v>303235.29175990424</v>
      </c>
      <c r="G36" s="8"/>
      <c r="H36" s="15">
        <f aca="true" t="shared" si="11" ref="H36:H45">H35</f>
        <v>0.0725</v>
      </c>
      <c r="I36" s="8">
        <f>H36*F35/12</f>
        <v>2059.592645670374</v>
      </c>
      <c r="J36" s="8">
        <f>I36+J35</f>
        <v>34070.024216569705</v>
      </c>
      <c r="K36" s="8"/>
      <c r="L36" s="8">
        <f t="shared" si="8"/>
        <v>337305.31597647397</v>
      </c>
    </row>
    <row r="37" spans="1:12" ht="15">
      <c r="A37" t="s">
        <v>16</v>
      </c>
      <c r="B37" s="12">
        <f t="shared" si="9"/>
        <v>100383.89234836894</v>
      </c>
      <c r="C37" s="6">
        <f>'App 32 - Mar02 to Feb04 Revenue'!O$49</f>
        <v>112621.6981198962</v>
      </c>
      <c r="D37" s="8"/>
      <c r="E37" s="8">
        <f t="shared" si="7"/>
        <v>-12237.805771527259</v>
      </c>
      <c r="F37" s="8">
        <f t="shared" si="10"/>
        <v>290997.485988377</v>
      </c>
      <c r="G37" s="8"/>
      <c r="H37" s="15">
        <f t="shared" si="11"/>
        <v>0.0725</v>
      </c>
      <c r="I37" s="8">
        <f>H37*F36/12</f>
        <v>1832.0465543827547</v>
      </c>
      <c r="J37" s="8">
        <f>I37+J36</f>
        <v>35902.07077095246</v>
      </c>
      <c r="K37" s="8"/>
      <c r="L37" s="8">
        <f t="shared" si="8"/>
        <v>326899.55675932945</v>
      </c>
    </row>
    <row r="38" spans="1:12" ht="15">
      <c r="A38" t="s">
        <v>17</v>
      </c>
      <c r="B38" s="12">
        <f t="shared" si="9"/>
        <v>100383.89234836894</v>
      </c>
      <c r="C38" s="6">
        <f>'App 32 - Mar02 to Feb04 Revenue'!P$49</f>
        <v>103496.20329627236</v>
      </c>
      <c r="D38" s="8"/>
      <c r="E38" s="8">
        <f t="shared" si="7"/>
        <v>-3112.3109479034174</v>
      </c>
      <c r="F38" s="8">
        <f t="shared" si="10"/>
        <v>287885.1750404736</v>
      </c>
      <c r="G38" s="8"/>
      <c r="H38" s="15">
        <f t="shared" si="11"/>
        <v>0.0725</v>
      </c>
      <c r="I38" s="8">
        <f aca="true" t="shared" si="12" ref="I38:I45">H38*F37/12</f>
        <v>1758.1098111797776</v>
      </c>
      <c r="J38" s="8">
        <f aca="true" t="shared" si="13" ref="J38:J45">I38+J37</f>
        <v>37660.180582132234</v>
      </c>
      <c r="K38" s="8"/>
      <c r="L38" s="8">
        <f t="shared" si="8"/>
        <v>325545.3556226058</v>
      </c>
    </row>
    <row r="39" spans="1:12" ht="15">
      <c r="A39" t="s">
        <v>18</v>
      </c>
      <c r="B39" s="12">
        <f t="shared" si="9"/>
        <v>100383.89234836894</v>
      </c>
      <c r="C39" s="6">
        <f>'App 32 - Mar02 to Feb04 Revenue'!Q$49</f>
        <v>91800.15965188468</v>
      </c>
      <c r="D39" s="8"/>
      <c r="E39" s="8">
        <f t="shared" si="7"/>
        <v>8583.732696484265</v>
      </c>
      <c r="F39" s="8">
        <f t="shared" si="10"/>
        <v>296468.90773695783</v>
      </c>
      <c r="G39" s="8"/>
      <c r="H39" s="15">
        <f t="shared" si="11"/>
        <v>0.0725</v>
      </c>
      <c r="I39" s="8">
        <f t="shared" si="12"/>
        <v>1739.3062658695278</v>
      </c>
      <c r="J39" s="8">
        <f t="shared" si="13"/>
        <v>39399.48684800176</v>
      </c>
      <c r="K39" s="8"/>
      <c r="L39" s="8">
        <f t="shared" si="8"/>
        <v>335868.3945849596</v>
      </c>
    </row>
    <row r="40" spans="1:12" ht="15">
      <c r="A40" t="s">
        <v>19</v>
      </c>
      <c r="B40" s="12">
        <f t="shared" si="9"/>
        <v>100383.89234836894</v>
      </c>
      <c r="C40" s="6">
        <f>'App 32 - Mar02 to Feb04 Revenue'!R$49</f>
        <v>75028.57781530739</v>
      </c>
      <c r="D40" s="6">
        <v>0</v>
      </c>
      <c r="E40" s="8">
        <f t="shared" si="7"/>
        <v>25355.31453306155</v>
      </c>
      <c r="F40" s="8">
        <f t="shared" si="10"/>
        <v>321824.22227001935</v>
      </c>
      <c r="G40" s="8"/>
      <c r="H40" s="15">
        <f t="shared" si="11"/>
        <v>0.0725</v>
      </c>
      <c r="I40" s="8">
        <f t="shared" si="12"/>
        <v>1791.1663175774536</v>
      </c>
      <c r="J40" s="8">
        <f t="shared" si="13"/>
        <v>41190.65316557921</v>
      </c>
      <c r="K40" s="8"/>
      <c r="L40" s="8">
        <f t="shared" si="8"/>
        <v>363014.87543559854</v>
      </c>
    </row>
    <row r="41" spans="1:12" ht="15">
      <c r="A41" t="s">
        <v>20</v>
      </c>
      <c r="B41" s="12">
        <f t="shared" si="9"/>
        <v>100383.89234836894</v>
      </c>
      <c r="C41" s="6">
        <f>'App 32 - Mar02 to Feb04 Revenue'!S$49</f>
        <v>83044.57923679567</v>
      </c>
      <c r="D41" s="8"/>
      <c r="E41" s="8">
        <f t="shared" si="7"/>
        <v>17339.31311157327</v>
      </c>
      <c r="F41" s="8">
        <f t="shared" si="10"/>
        <v>339163.53538159264</v>
      </c>
      <c r="G41" s="8"/>
      <c r="H41" s="15">
        <f t="shared" si="11"/>
        <v>0.0725</v>
      </c>
      <c r="I41" s="8">
        <f t="shared" si="12"/>
        <v>1944.3546762147</v>
      </c>
      <c r="J41" s="8">
        <f t="shared" si="13"/>
        <v>43135.007841793915</v>
      </c>
      <c r="K41" s="8"/>
      <c r="L41" s="8">
        <f t="shared" si="8"/>
        <v>382298.5432233866</v>
      </c>
    </row>
    <row r="42" spans="1:12" ht="15">
      <c r="A42" t="s">
        <v>21</v>
      </c>
      <c r="B42" s="12">
        <f t="shared" si="9"/>
        <v>100383.89234836894</v>
      </c>
      <c r="C42" s="6">
        <f>'App 32 - Mar02 to Feb04 Revenue'!T$49</f>
        <v>79619.73761272233</v>
      </c>
      <c r="D42" s="8"/>
      <c r="E42" s="8">
        <f t="shared" si="7"/>
        <v>20764.154735646618</v>
      </c>
      <c r="F42" s="8">
        <f t="shared" si="10"/>
        <v>359927.69011723925</v>
      </c>
      <c r="G42" s="8"/>
      <c r="H42" s="15">
        <f t="shared" si="11"/>
        <v>0.0725</v>
      </c>
      <c r="I42" s="8">
        <f t="shared" si="12"/>
        <v>2049.1130262637885</v>
      </c>
      <c r="J42" s="8">
        <f t="shared" si="13"/>
        <v>45184.120868057704</v>
      </c>
      <c r="K42" s="8"/>
      <c r="L42" s="8">
        <f t="shared" si="8"/>
        <v>405111.81098529696</v>
      </c>
    </row>
    <row r="43" spans="1:12" ht="15">
      <c r="A43" t="s">
        <v>10</v>
      </c>
      <c r="B43" s="12">
        <f t="shared" si="9"/>
        <v>100383.89234836894</v>
      </c>
      <c r="C43" s="6">
        <f>'App 32 - Mar02 to Feb04 Revenue'!U$49</f>
        <v>87858.8061583891</v>
      </c>
      <c r="D43" s="8"/>
      <c r="E43" s="8">
        <f t="shared" si="7"/>
        <v>12525.086189979847</v>
      </c>
      <c r="F43" s="8">
        <f t="shared" si="10"/>
        <v>372452.7763072191</v>
      </c>
      <c r="G43" s="8"/>
      <c r="H43" s="15">
        <f t="shared" si="11"/>
        <v>0.0725</v>
      </c>
      <c r="I43" s="8">
        <f t="shared" si="12"/>
        <v>2174.5631277916536</v>
      </c>
      <c r="J43" s="8">
        <f t="shared" si="13"/>
        <v>47358.68399584936</v>
      </c>
      <c r="K43" s="8"/>
      <c r="L43" s="8">
        <f t="shared" si="8"/>
        <v>419811.46030306845</v>
      </c>
    </row>
    <row r="44" spans="1:12" ht="15">
      <c r="A44" t="s">
        <v>11</v>
      </c>
      <c r="B44" s="12">
        <f t="shared" si="9"/>
        <v>100383.89234836894</v>
      </c>
      <c r="C44" s="6">
        <f>'App 32 - Mar02 to Feb04 Revenue'!V$49</f>
        <v>90681.70196946166</v>
      </c>
      <c r="D44" s="8"/>
      <c r="E44" s="8">
        <f t="shared" si="7"/>
        <v>9702.190378907282</v>
      </c>
      <c r="F44" s="8">
        <f t="shared" si="10"/>
        <v>382154.9666861264</v>
      </c>
      <c r="G44" s="8"/>
      <c r="H44" s="15">
        <f t="shared" si="11"/>
        <v>0.0725</v>
      </c>
      <c r="I44" s="8">
        <f t="shared" si="12"/>
        <v>2250.235523522782</v>
      </c>
      <c r="J44" s="8">
        <f t="shared" si="13"/>
        <v>49608.91951937214</v>
      </c>
      <c r="K44" s="8"/>
      <c r="L44" s="8">
        <f t="shared" si="8"/>
        <v>431763.8862054986</v>
      </c>
    </row>
    <row r="45" spans="1:12" ht="15">
      <c r="A45" t="s">
        <v>12</v>
      </c>
      <c r="B45" s="13">
        <f t="shared" si="9"/>
        <v>100383.89234836894</v>
      </c>
      <c r="C45" s="7">
        <f>'App 32 - Mar02 to Feb04 Revenue'!W$49</f>
        <v>94626.34342161319</v>
      </c>
      <c r="D45" s="14"/>
      <c r="E45" s="14">
        <f t="shared" si="7"/>
        <v>5757.548926755757</v>
      </c>
      <c r="F45" s="14">
        <f t="shared" si="10"/>
        <v>387912.5156128822</v>
      </c>
      <c r="G45" s="14"/>
      <c r="H45" s="17">
        <f t="shared" si="11"/>
        <v>0.0725</v>
      </c>
      <c r="I45" s="14">
        <f t="shared" si="12"/>
        <v>2308.8529237286803</v>
      </c>
      <c r="J45" s="14">
        <f t="shared" si="13"/>
        <v>51917.77244310082</v>
      </c>
      <c r="K45" s="14"/>
      <c r="L45" s="14">
        <f t="shared" si="8"/>
        <v>439830.288055983</v>
      </c>
    </row>
    <row r="46" spans="1:12" ht="15">
      <c r="A46" s="2" t="s">
        <v>13</v>
      </c>
      <c r="B46" s="8">
        <f>SUM(B34:B45)</f>
        <v>1204606.708180427</v>
      </c>
      <c r="C46" s="8">
        <f>SUM(C34:C45)</f>
        <v>1110151.446012051</v>
      </c>
      <c r="D46" s="8">
        <f>SUM(D34:D45)</f>
        <v>0</v>
      </c>
      <c r="E46" s="8">
        <f>SUM(E34:E45)</f>
        <v>94455.2621683761</v>
      </c>
      <c r="F46" s="8"/>
      <c r="G46" s="8"/>
      <c r="I46" s="8">
        <f>SUM(I34:I45)</f>
        <v>23559.032153442822</v>
      </c>
      <c r="J46" s="8"/>
      <c r="K46" s="8"/>
      <c r="L46" s="8"/>
    </row>
    <row r="47" spans="2:12" ht="15">
      <c r="B47" s="8"/>
      <c r="C47" s="8"/>
      <c r="D47" s="8"/>
      <c r="E47" s="8"/>
      <c r="F47" s="8"/>
      <c r="G47" s="8"/>
      <c r="I47" s="8"/>
      <c r="J47" s="8"/>
      <c r="K47" s="8"/>
      <c r="L47" s="8"/>
    </row>
    <row r="48" spans="2:12" ht="15">
      <c r="B48" s="8"/>
      <c r="C48" s="8"/>
      <c r="D48" s="8"/>
      <c r="E48" s="8"/>
      <c r="F48" s="8"/>
      <c r="G48" s="8"/>
      <c r="I48" s="8"/>
      <c r="J48" s="8"/>
      <c r="K48" s="8"/>
      <c r="L48" s="8"/>
    </row>
    <row r="49" spans="1:12" ht="18.75">
      <c r="A49" s="5" t="s">
        <v>0</v>
      </c>
      <c r="B49" s="19">
        <v>2004</v>
      </c>
      <c r="C49" s="8"/>
      <c r="D49" s="8"/>
      <c r="E49" s="8"/>
      <c r="F49" s="8"/>
      <c r="G49" s="8"/>
      <c r="I49" s="8"/>
      <c r="J49" s="8"/>
      <c r="K49" s="8"/>
      <c r="L49" s="8"/>
    </row>
    <row r="50" spans="2:12" ht="15">
      <c r="B50" s="10"/>
      <c r="C50" s="10"/>
      <c r="D50" s="66" t="str">
        <f>$D$5</f>
        <v>SIMPILS True-Up Adjustments    (neg = CR)</v>
      </c>
      <c r="E50" s="68" t="s">
        <v>14</v>
      </c>
      <c r="F50" s="68"/>
      <c r="G50" s="10"/>
      <c r="H50" s="68" t="s">
        <v>15</v>
      </c>
      <c r="I50" s="68"/>
      <c r="J50" s="68"/>
      <c r="K50" s="10"/>
      <c r="L50" s="66" t="s">
        <v>5</v>
      </c>
    </row>
    <row r="51" spans="2:12" ht="30">
      <c r="B51" s="11" t="s">
        <v>2</v>
      </c>
      <c r="C51" s="11" t="s">
        <v>3</v>
      </c>
      <c r="D51" s="66"/>
      <c r="E51" s="10" t="s">
        <v>4</v>
      </c>
      <c r="F51" s="10" t="s">
        <v>65</v>
      </c>
      <c r="G51" s="10"/>
      <c r="H51" s="16" t="s">
        <v>6</v>
      </c>
      <c r="I51" s="10" t="s">
        <v>4</v>
      </c>
      <c r="J51" s="10" t="s">
        <v>65</v>
      </c>
      <c r="K51" s="10"/>
      <c r="L51" s="66"/>
    </row>
    <row r="52" spans="1:12" ht="15">
      <c r="A52" t="s">
        <v>7</v>
      </c>
      <c r="B52" s="6">
        <f>'PILS Entitlement Summary'!H6</f>
        <v>100383.89234836894</v>
      </c>
      <c r="C52" s="6">
        <f>'App 32 - Mar02 to Feb04 Revenue'!X$49</f>
        <v>100313.98704018976</v>
      </c>
      <c r="D52" s="8"/>
      <c r="E52" s="8">
        <f aca="true" t="shared" si="14" ref="E52:E63">B52-C52+D52</f>
        <v>69.90530817917897</v>
      </c>
      <c r="F52" s="8">
        <f>F45+E52</f>
        <v>387982.4209210614</v>
      </c>
      <c r="G52" s="8"/>
      <c r="H52" s="15">
        <f>H45</f>
        <v>0.0725</v>
      </c>
      <c r="I52" s="8">
        <f>H52*F45/12</f>
        <v>2343.638115161163</v>
      </c>
      <c r="J52" s="8">
        <f>J45+I52</f>
        <v>54261.41055826198</v>
      </c>
      <c r="K52" s="8"/>
      <c r="L52" s="8">
        <f aca="true" t="shared" si="15" ref="L52:L63">F52+J52</f>
        <v>442243.8314793234</v>
      </c>
    </row>
    <row r="53" spans="1:12" ht="15">
      <c r="A53" t="s">
        <v>8</v>
      </c>
      <c r="B53" s="12">
        <f>B52</f>
        <v>100383.89234836894</v>
      </c>
      <c r="C53" s="6">
        <f>'App 32 - Mar02 to Feb04 Revenue'!Y$49</f>
        <v>125972.14773360583</v>
      </c>
      <c r="D53" s="8"/>
      <c r="E53" s="8">
        <f t="shared" si="14"/>
        <v>-25588.255385236887</v>
      </c>
      <c r="F53" s="8">
        <f>F52+E53</f>
        <v>362394.16553582455</v>
      </c>
      <c r="G53" s="8"/>
      <c r="H53" s="15">
        <f>H52</f>
        <v>0.0725</v>
      </c>
      <c r="I53" s="8">
        <f>H53*F52/12</f>
        <v>2344.0604597314127</v>
      </c>
      <c r="J53" s="8">
        <f>I53+J52</f>
        <v>56605.4710179934</v>
      </c>
      <c r="K53" s="8"/>
      <c r="L53" s="8">
        <f t="shared" si="15"/>
        <v>418999.63655381795</v>
      </c>
    </row>
    <row r="54" spans="1:14" ht="15">
      <c r="A54" t="s">
        <v>9</v>
      </c>
      <c r="B54" s="12">
        <f>B53</f>
        <v>100383.89234836894</v>
      </c>
      <c r="C54" s="6">
        <f>'App 32 - Mar02 to Feb04 Revenue'!Z49+'App 33 - Mar04 to Feb05 Revenue'!B38</f>
        <v>116108.96143291828</v>
      </c>
      <c r="D54" s="8"/>
      <c r="E54" s="8">
        <f t="shared" si="14"/>
        <v>-15725.069084549337</v>
      </c>
      <c r="F54" s="8">
        <f aca="true" t="shared" si="16" ref="F54:F63">F53+E54</f>
        <v>346669.0964512752</v>
      </c>
      <c r="G54" s="8"/>
      <c r="H54" s="15">
        <f aca="true" t="shared" si="17" ref="H54:H63">H53</f>
        <v>0.0725</v>
      </c>
      <c r="I54" s="8">
        <f>H54*F53/12</f>
        <v>2189.464750112273</v>
      </c>
      <c r="J54" s="8">
        <f>I54+J53</f>
        <v>58794.93576810567</v>
      </c>
      <c r="K54" s="8"/>
      <c r="L54" s="8">
        <f t="shared" si="15"/>
        <v>405464.0322193809</v>
      </c>
      <c r="N54" s="21"/>
    </row>
    <row r="55" spans="1:12" ht="15">
      <c r="A55" t="s">
        <v>16</v>
      </c>
      <c r="B55" s="6">
        <f>'PILS Entitlement Summary'!H7</f>
        <v>77386.14120049926</v>
      </c>
      <c r="C55" s="6">
        <f>'App 33 - Mar04 to Feb05 Revenue'!C$38</f>
        <v>78315.80909246537</v>
      </c>
      <c r="D55" s="8"/>
      <c r="E55" s="8">
        <f t="shared" si="14"/>
        <v>-929.6678919661063</v>
      </c>
      <c r="F55" s="8">
        <f t="shared" si="16"/>
        <v>345739.4285593091</v>
      </c>
      <c r="G55" s="8"/>
      <c r="H55" s="15">
        <f t="shared" si="17"/>
        <v>0.0725</v>
      </c>
      <c r="I55" s="8">
        <f>H55*F54/12</f>
        <v>2094.459124393121</v>
      </c>
      <c r="J55" s="8">
        <f>I55+J54</f>
        <v>60889.39489249879</v>
      </c>
      <c r="K55" s="8"/>
      <c r="L55" s="8">
        <f t="shared" si="15"/>
        <v>406628.8234518079</v>
      </c>
    </row>
    <row r="56" spans="1:12" ht="15">
      <c r="A56" t="s">
        <v>17</v>
      </c>
      <c r="B56" s="20">
        <f>B55</f>
        <v>77386.14120049926</v>
      </c>
      <c r="C56" s="6">
        <f>'App 33 - Mar04 to Feb05 Revenue'!D$38</f>
        <v>79563.71018369627</v>
      </c>
      <c r="D56" s="8"/>
      <c r="E56" s="8">
        <f t="shared" si="14"/>
        <v>-2177.5689831970085</v>
      </c>
      <c r="F56" s="8">
        <f t="shared" si="16"/>
        <v>343561.8595761121</v>
      </c>
      <c r="G56" s="8"/>
      <c r="H56" s="15">
        <f t="shared" si="17"/>
        <v>0.0725</v>
      </c>
      <c r="I56" s="8">
        <f aca="true" t="shared" si="18" ref="I56:I63">H56*F55/12</f>
        <v>2088.842380879159</v>
      </c>
      <c r="J56" s="8">
        <f aca="true" t="shared" si="19" ref="J56:J63">I56+J55</f>
        <v>62978.23727337795</v>
      </c>
      <c r="K56" s="8"/>
      <c r="L56" s="8">
        <f t="shared" si="15"/>
        <v>406540.0968494901</v>
      </c>
    </row>
    <row r="57" spans="1:12" ht="15">
      <c r="A57" t="s">
        <v>18</v>
      </c>
      <c r="B57" s="20">
        <f aca="true" t="shared" si="20" ref="B57:B63">B56</f>
        <v>77386.14120049926</v>
      </c>
      <c r="C57" s="6">
        <f>'App 33 - Mar04 to Feb05 Revenue'!E$38</f>
        <v>69729.3580987351</v>
      </c>
      <c r="D57" s="8"/>
      <c r="E57" s="8">
        <f t="shared" si="14"/>
        <v>7656.783101764158</v>
      </c>
      <c r="F57" s="8">
        <f t="shared" si="16"/>
        <v>351218.6426778763</v>
      </c>
      <c r="G57" s="8"/>
      <c r="H57" s="15">
        <f t="shared" si="17"/>
        <v>0.0725</v>
      </c>
      <c r="I57" s="8">
        <f t="shared" si="18"/>
        <v>2075.686234939011</v>
      </c>
      <c r="J57" s="8">
        <f t="shared" si="19"/>
        <v>65053.92350831696</v>
      </c>
      <c r="K57" s="8"/>
      <c r="L57" s="8">
        <f t="shared" si="15"/>
        <v>416272.56618619326</v>
      </c>
    </row>
    <row r="58" spans="1:12" ht="15">
      <c r="A58" t="s">
        <v>19</v>
      </c>
      <c r="B58" s="20">
        <f t="shared" si="20"/>
        <v>77386.14120049926</v>
      </c>
      <c r="C58" s="6">
        <f>'App 33 - Mar04 to Feb05 Revenue'!F$38</f>
        <v>58704.28849211508</v>
      </c>
      <c r="D58" s="6">
        <v>-40980</v>
      </c>
      <c r="E58" s="8">
        <f t="shared" si="14"/>
        <v>-22298.147291615824</v>
      </c>
      <c r="F58" s="8">
        <f t="shared" si="16"/>
        <v>328920.49538626045</v>
      </c>
      <c r="G58" s="8"/>
      <c r="H58" s="15">
        <f t="shared" si="17"/>
        <v>0.0725</v>
      </c>
      <c r="I58" s="8">
        <f t="shared" si="18"/>
        <v>2121.9459661788355</v>
      </c>
      <c r="J58" s="8">
        <f t="shared" si="19"/>
        <v>67175.8694744958</v>
      </c>
      <c r="K58" s="8"/>
      <c r="L58" s="8">
        <f t="shared" si="15"/>
        <v>396096.36486075626</v>
      </c>
    </row>
    <row r="59" spans="1:12" ht="15">
      <c r="A59" t="s">
        <v>20</v>
      </c>
      <c r="B59" s="20">
        <f t="shared" si="20"/>
        <v>77386.14120049926</v>
      </c>
      <c r="C59" s="6">
        <f>'App 33 - Mar04 to Feb05 Revenue'!G$38</f>
        <v>63173.74933002351</v>
      </c>
      <c r="D59" s="8"/>
      <c r="E59" s="8">
        <f t="shared" si="14"/>
        <v>14212.391870475753</v>
      </c>
      <c r="F59" s="8">
        <f t="shared" si="16"/>
        <v>343132.88725673617</v>
      </c>
      <c r="G59" s="8"/>
      <c r="H59" s="15">
        <f t="shared" si="17"/>
        <v>0.0725</v>
      </c>
      <c r="I59" s="8">
        <f t="shared" si="18"/>
        <v>1987.2279929586566</v>
      </c>
      <c r="J59" s="8">
        <f t="shared" si="19"/>
        <v>69163.09746745446</v>
      </c>
      <c r="K59" s="8"/>
      <c r="L59" s="8">
        <f t="shared" si="15"/>
        <v>412295.9847241906</v>
      </c>
    </row>
    <row r="60" spans="1:12" ht="15">
      <c r="A60" t="s">
        <v>21</v>
      </c>
      <c r="B60" s="20">
        <f t="shared" si="20"/>
        <v>77386.14120049926</v>
      </c>
      <c r="C60" s="6">
        <f>'App 33 - Mar04 to Feb05 Revenue'!H$38</f>
        <v>58072.88633914259</v>
      </c>
      <c r="D60" s="8"/>
      <c r="E60" s="8">
        <f t="shared" si="14"/>
        <v>19313.25486135667</v>
      </c>
      <c r="F60" s="8">
        <f t="shared" si="16"/>
        <v>362446.14211809286</v>
      </c>
      <c r="G60" s="8"/>
      <c r="H60" s="15">
        <f t="shared" si="17"/>
        <v>0.0725</v>
      </c>
      <c r="I60" s="8">
        <f t="shared" si="18"/>
        <v>2073.0945271761143</v>
      </c>
      <c r="J60" s="8">
        <f t="shared" si="19"/>
        <v>71236.19199463057</v>
      </c>
      <c r="K60" s="8"/>
      <c r="L60" s="8">
        <f t="shared" si="15"/>
        <v>433682.3341127234</v>
      </c>
    </row>
    <row r="61" spans="1:12" ht="15">
      <c r="A61" t="s">
        <v>10</v>
      </c>
      <c r="B61" s="20">
        <f t="shared" si="20"/>
        <v>77386.14120049926</v>
      </c>
      <c r="C61" s="6">
        <f>'App 33 - Mar04 to Feb05 Revenue'!I$38</f>
        <v>64646.757523257555</v>
      </c>
      <c r="D61" s="8"/>
      <c r="E61" s="8">
        <f t="shared" si="14"/>
        <v>12739.383677241705</v>
      </c>
      <c r="F61" s="8">
        <f t="shared" si="16"/>
        <v>375185.52579533454</v>
      </c>
      <c r="G61" s="8"/>
      <c r="H61" s="15">
        <f t="shared" si="17"/>
        <v>0.0725</v>
      </c>
      <c r="I61" s="8">
        <f t="shared" si="18"/>
        <v>2189.778775296811</v>
      </c>
      <c r="J61" s="8">
        <f t="shared" si="19"/>
        <v>73425.97076992739</v>
      </c>
      <c r="K61" s="8"/>
      <c r="L61" s="8">
        <f t="shared" si="15"/>
        <v>448611.4965652619</v>
      </c>
    </row>
    <row r="62" spans="1:12" ht="15">
      <c r="A62" t="s">
        <v>11</v>
      </c>
      <c r="B62" s="20">
        <f t="shared" si="20"/>
        <v>77386.14120049926</v>
      </c>
      <c r="C62" s="6">
        <f>'App 33 - Mar04 to Feb05 Revenue'!J$38</f>
        <v>56981.485709225664</v>
      </c>
      <c r="D62" s="8"/>
      <c r="E62" s="8">
        <f t="shared" si="14"/>
        <v>20404.655491273596</v>
      </c>
      <c r="F62" s="8">
        <f t="shared" si="16"/>
        <v>395590.18128660816</v>
      </c>
      <c r="G62" s="8"/>
      <c r="H62" s="15">
        <f t="shared" si="17"/>
        <v>0.0725</v>
      </c>
      <c r="I62" s="8">
        <f t="shared" si="18"/>
        <v>2266.7458850134794</v>
      </c>
      <c r="J62" s="8">
        <f t="shared" si="19"/>
        <v>75692.71665494087</v>
      </c>
      <c r="K62" s="8"/>
      <c r="L62" s="8">
        <f t="shared" si="15"/>
        <v>471282.897941549</v>
      </c>
    </row>
    <row r="63" spans="1:12" ht="15">
      <c r="A63" t="s">
        <v>12</v>
      </c>
      <c r="B63" s="13">
        <f t="shared" si="20"/>
        <v>77386.14120049926</v>
      </c>
      <c r="C63" s="7">
        <f>'App 33 - Mar04 to Feb05 Revenue'!K$38</f>
        <v>73374.4762318974</v>
      </c>
      <c r="D63" s="14"/>
      <c r="E63" s="14">
        <f t="shared" si="14"/>
        <v>4011.6649686018645</v>
      </c>
      <c r="F63" s="14">
        <f t="shared" si="16"/>
        <v>399601.84625521</v>
      </c>
      <c r="G63" s="14"/>
      <c r="H63" s="17">
        <f t="shared" si="17"/>
        <v>0.0725</v>
      </c>
      <c r="I63" s="14">
        <f t="shared" si="18"/>
        <v>2390.024011939924</v>
      </c>
      <c r="J63" s="14">
        <f t="shared" si="19"/>
        <v>78082.7406668808</v>
      </c>
      <c r="K63" s="14"/>
      <c r="L63" s="14">
        <f t="shared" si="15"/>
        <v>477684.5869220908</v>
      </c>
    </row>
    <row r="64" spans="1:12" ht="15">
      <c r="A64" s="2" t="s">
        <v>13</v>
      </c>
      <c r="B64" s="8">
        <f>SUM(B52:B63)</f>
        <v>997626.9478496001</v>
      </c>
      <c r="C64" s="8">
        <f>SUM(C52:C63)</f>
        <v>944957.6172072723</v>
      </c>
      <c r="D64" s="8">
        <f>SUM(D52:D63)</f>
        <v>-40980</v>
      </c>
      <c r="E64" s="8">
        <f>SUM(E52:E63)</f>
        <v>11689.33064232776</v>
      </c>
      <c r="F64" s="8"/>
      <c r="G64" s="8"/>
      <c r="I64" s="8">
        <f>SUM(I52:I63)</f>
        <v>26164.96822377996</v>
      </c>
      <c r="J64" s="8"/>
      <c r="K64" s="8"/>
      <c r="L64" s="8"/>
    </row>
    <row r="65" spans="2:12" ht="15">
      <c r="B65" s="8"/>
      <c r="C65" s="8"/>
      <c r="D65" s="8"/>
      <c r="E65" s="8"/>
      <c r="F65" s="8"/>
      <c r="G65" s="8"/>
      <c r="I65" s="8"/>
      <c r="J65" s="8"/>
      <c r="K65" s="8"/>
      <c r="L65" s="8"/>
    </row>
    <row r="66" spans="2:12" ht="15">
      <c r="B66" s="8"/>
      <c r="C66" s="8"/>
      <c r="D66" s="8"/>
      <c r="E66" s="8"/>
      <c r="F66" s="8"/>
      <c r="G66" s="8"/>
      <c r="I66" s="8"/>
      <c r="J66" s="8"/>
      <c r="K66" s="8"/>
      <c r="L66" s="8"/>
    </row>
    <row r="67" spans="1:12" ht="18.75">
      <c r="A67" s="5" t="s">
        <v>0</v>
      </c>
      <c r="B67" s="19">
        <v>2005</v>
      </c>
      <c r="C67" s="8"/>
      <c r="D67" s="8"/>
      <c r="E67" s="8"/>
      <c r="F67" s="8"/>
      <c r="G67" s="8"/>
      <c r="I67" s="8"/>
      <c r="J67" s="8"/>
      <c r="K67" s="8"/>
      <c r="L67" s="8"/>
    </row>
    <row r="68" spans="2:12" ht="15">
      <c r="B68" s="10"/>
      <c r="C68" s="10"/>
      <c r="D68" s="66" t="str">
        <f>$D$5</f>
        <v>SIMPILS True-Up Adjustments    (neg = CR)</v>
      </c>
      <c r="E68" s="68" t="s">
        <v>14</v>
      </c>
      <c r="F68" s="68"/>
      <c r="G68" s="10"/>
      <c r="H68" s="68" t="s">
        <v>15</v>
      </c>
      <c r="I68" s="68"/>
      <c r="J68" s="68"/>
      <c r="K68" s="10"/>
      <c r="L68" s="66" t="s">
        <v>5</v>
      </c>
    </row>
    <row r="69" spans="2:12" ht="30">
      <c r="B69" s="11" t="s">
        <v>2</v>
      </c>
      <c r="C69" s="11" t="s">
        <v>3</v>
      </c>
      <c r="D69" s="66"/>
      <c r="E69" s="10" t="s">
        <v>4</v>
      </c>
      <c r="F69" s="10" t="s">
        <v>65</v>
      </c>
      <c r="G69" s="10"/>
      <c r="H69" s="16" t="s">
        <v>6</v>
      </c>
      <c r="I69" s="10" t="s">
        <v>4</v>
      </c>
      <c r="J69" s="10" t="s">
        <v>65</v>
      </c>
      <c r="K69" s="10"/>
      <c r="L69" s="66"/>
    </row>
    <row r="70" spans="1:12" ht="15">
      <c r="A70" t="s">
        <v>7</v>
      </c>
      <c r="B70" s="12">
        <f>B63</f>
        <v>77386.14120049926</v>
      </c>
      <c r="C70" s="6">
        <f>'App 33 - Mar04 to Feb05 Revenue'!L$38</f>
        <v>87674.73004155072</v>
      </c>
      <c r="D70" s="8"/>
      <c r="E70" s="8">
        <f aca="true" t="shared" si="21" ref="E70:E81">B70-C70+D70</f>
        <v>-10288.58884105146</v>
      </c>
      <c r="F70" s="8">
        <f>F63+E70</f>
        <v>389313.25741415855</v>
      </c>
      <c r="G70" s="8"/>
      <c r="H70" s="15">
        <f>H63</f>
        <v>0.0725</v>
      </c>
      <c r="I70" s="8">
        <f>H70*F63/12</f>
        <v>2414.26115445856</v>
      </c>
      <c r="J70" s="8">
        <f>J63+I70</f>
        <v>80497.00182133936</v>
      </c>
      <c r="K70" s="8"/>
      <c r="L70" s="8">
        <f aca="true" t="shared" si="22" ref="L70:L81">F70+J70</f>
        <v>469810.2592354979</v>
      </c>
    </row>
    <row r="71" spans="1:14" ht="15">
      <c r="A71" t="s">
        <v>8</v>
      </c>
      <c r="B71" s="12">
        <f>B63</f>
        <v>77386.14120049926</v>
      </c>
      <c r="C71" s="6">
        <f>'App 33 - Mar04 to Feb05 Revenue'!M$38</f>
        <v>104341.5976342218</v>
      </c>
      <c r="D71" s="8"/>
      <c r="E71" s="8">
        <f t="shared" si="21"/>
        <v>-26955.456433722546</v>
      </c>
      <c r="F71" s="8">
        <f>F70+E71</f>
        <v>362357.80098043603</v>
      </c>
      <c r="G71" s="8"/>
      <c r="H71" s="15">
        <f>H70</f>
        <v>0.0725</v>
      </c>
      <c r="I71" s="8">
        <f>H71*F70/12</f>
        <v>2352.100930210541</v>
      </c>
      <c r="J71" s="8">
        <f>I71+J70</f>
        <v>82849.1027515499</v>
      </c>
      <c r="K71" s="8"/>
      <c r="L71" s="8">
        <f t="shared" si="22"/>
        <v>445206.90373198595</v>
      </c>
      <c r="N71" s="21"/>
    </row>
    <row r="72" spans="1:12" ht="15">
      <c r="A72" t="s">
        <v>9</v>
      </c>
      <c r="B72" s="12">
        <f>B71</f>
        <v>77386.14120049926</v>
      </c>
      <c r="C72" s="6">
        <f>'App 34 - Mar05 to Apr06 Revenue'!B38+'App 33 - Mar04 to Feb05 Revenue'!N38</f>
        <v>66818.5681478035</v>
      </c>
      <c r="D72" s="8"/>
      <c r="E72" s="8">
        <f t="shared" si="21"/>
        <v>10567.573052695763</v>
      </c>
      <c r="F72" s="8">
        <f aca="true" t="shared" si="23" ref="F72:F81">F71+E72</f>
        <v>372925.3740331318</v>
      </c>
      <c r="G72" s="8"/>
      <c r="H72" s="15">
        <f aca="true" t="shared" si="24" ref="H72:H81">H71</f>
        <v>0.0725</v>
      </c>
      <c r="I72" s="8">
        <f>H72*F71/12</f>
        <v>2189.245047590134</v>
      </c>
      <c r="J72" s="8">
        <f>I72+J71</f>
        <v>85038.34779914003</v>
      </c>
      <c r="K72" s="8"/>
      <c r="L72" s="8">
        <f t="shared" si="22"/>
        <v>457963.72183227184</v>
      </c>
    </row>
    <row r="73" spans="1:12" ht="15">
      <c r="A73" t="s">
        <v>16</v>
      </c>
      <c r="B73" s="6">
        <f>'PILS Entitlement Summary'!H8</f>
        <v>87953.03828818096</v>
      </c>
      <c r="C73" s="6">
        <f>'App 34 - Mar05 to Apr06 Revenue'!C$38</f>
        <v>109476.63049298516</v>
      </c>
      <c r="D73" s="8"/>
      <c r="E73" s="8">
        <f t="shared" si="21"/>
        <v>-21523.592204804198</v>
      </c>
      <c r="F73" s="8">
        <f t="shared" si="23"/>
        <v>351401.7818283276</v>
      </c>
      <c r="G73" s="8"/>
      <c r="H73" s="15">
        <f t="shared" si="24"/>
        <v>0.0725</v>
      </c>
      <c r="I73" s="8">
        <f>H73*F72/12</f>
        <v>2253.090801450171</v>
      </c>
      <c r="J73" s="8">
        <f>I73+J72</f>
        <v>87291.4386005902</v>
      </c>
      <c r="K73" s="8"/>
      <c r="L73" s="8">
        <f t="shared" si="22"/>
        <v>438693.22042891785</v>
      </c>
    </row>
    <row r="74" spans="1:12" ht="15">
      <c r="A74" t="s">
        <v>17</v>
      </c>
      <c r="B74" s="12">
        <f>B73</f>
        <v>87953.03828818096</v>
      </c>
      <c r="C74" s="6">
        <f>'App 34 - Mar05 to Apr06 Revenue'!D$38</f>
        <v>111176.92600186379</v>
      </c>
      <c r="D74" s="8"/>
      <c r="E74" s="8">
        <f t="shared" si="21"/>
        <v>-23223.887713682823</v>
      </c>
      <c r="F74" s="8">
        <f t="shared" si="23"/>
        <v>328177.8941146448</v>
      </c>
      <c r="G74" s="8"/>
      <c r="H74" s="15">
        <f t="shared" si="24"/>
        <v>0.0725</v>
      </c>
      <c r="I74" s="8">
        <f aca="true" t="shared" si="25" ref="I74:I81">H74*F73/12</f>
        <v>2123.052431879479</v>
      </c>
      <c r="J74" s="8">
        <f aca="true" t="shared" si="26" ref="J74:J81">I74+J73</f>
        <v>89414.49103246968</v>
      </c>
      <c r="K74" s="8"/>
      <c r="L74" s="8">
        <f t="shared" si="22"/>
        <v>417592.38514711446</v>
      </c>
    </row>
    <row r="75" spans="1:12" ht="15">
      <c r="A75" t="s">
        <v>18</v>
      </c>
      <c r="B75" s="12">
        <f aca="true" t="shared" si="27" ref="B75:B81">B74</f>
        <v>87953.03828818096</v>
      </c>
      <c r="C75" s="6">
        <f>'App 34 - Mar05 to Apr06 Revenue'!E$38</f>
        <v>73057.27279632424</v>
      </c>
      <c r="D75" s="8"/>
      <c r="E75" s="8">
        <f t="shared" si="21"/>
        <v>14895.765491856728</v>
      </c>
      <c r="F75" s="8">
        <f t="shared" si="23"/>
        <v>343073.6596065015</v>
      </c>
      <c r="G75" s="8"/>
      <c r="H75" s="15">
        <f t="shared" si="24"/>
        <v>0.0725</v>
      </c>
      <c r="I75" s="8">
        <f t="shared" si="25"/>
        <v>1982.7414436093122</v>
      </c>
      <c r="J75" s="8">
        <f t="shared" si="26"/>
        <v>91397.23247607899</v>
      </c>
      <c r="K75" s="8"/>
      <c r="L75" s="8">
        <f t="shared" si="22"/>
        <v>434470.8920825805</v>
      </c>
    </row>
    <row r="76" spans="1:12" ht="15">
      <c r="A76" t="s">
        <v>19</v>
      </c>
      <c r="B76" s="12">
        <f t="shared" si="27"/>
        <v>87953.03828818096</v>
      </c>
      <c r="C76" s="6">
        <f>'App 34 - Mar05 to Apr06 Revenue'!F$38</f>
        <v>65106.20811269244</v>
      </c>
      <c r="D76" s="6">
        <v>-84835</v>
      </c>
      <c r="E76" s="8">
        <f t="shared" si="21"/>
        <v>-61988.169824511475</v>
      </c>
      <c r="F76" s="8">
        <f t="shared" si="23"/>
        <v>281085.48978199007</v>
      </c>
      <c r="G76" s="8"/>
      <c r="H76" s="15">
        <f t="shared" si="24"/>
        <v>0.0725</v>
      </c>
      <c r="I76" s="8">
        <f t="shared" si="25"/>
        <v>2072.7366934559464</v>
      </c>
      <c r="J76" s="8">
        <f t="shared" si="26"/>
        <v>93469.96916953493</v>
      </c>
      <c r="K76" s="8"/>
      <c r="L76" s="8">
        <f t="shared" si="22"/>
        <v>374555.458951525</v>
      </c>
    </row>
    <row r="77" spans="1:12" ht="15">
      <c r="A77" t="s">
        <v>20</v>
      </c>
      <c r="B77" s="12">
        <f t="shared" si="27"/>
        <v>87953.03828818096</v>
      </c>
      <c r="C77" s="6">
        <f>'App 34 - Mar05 to Apr06 Revenue'!G$38</f>
        <v>76058.57336231552</v>
      </c>
      <c r="D77" s="8"/>
      <c r="E77" s="8">
        <f t="shared" si="21"/>
        <v>11894.464925865439</v>
      </c>
      <c r="F77" s="8">
        <f t="shared" si="23"/>
        <v>292979.9547078555</v>
      </c>
      <c r="G77" s="8"/>
      <c r="H77" s="15">
        <f t="shared" si="24"/>
        <v>0.0725</v>
      </c>
      <c r="I77" s="8">
        <f t="shared" si="25"/>
        <v>1698.2248340995232</v>
      </c>
      <c r="J77" s="8">
        <f t="shared" si="26"/>
        <v>95168.19400363446</v>
      </c>
      <c r="K77" s="8"/>
      <c r="L77" s="8">
        <f t="shared" si="22"/>
        <v>388148.1487114899</v>
      </c>
    </row>
    <row r="78" spans="1:12" ht="15">
      <c r="A78" t="s">
        <v>21</v>
      </c>
      <c r="B78" s="12">
        <f t="shared" si="27"/>
        <v>87953.03828818096</v>
      </c>
      <c r="C78" s="6">
        <f>'App 34 - Mar05 to Apr06 Revenue'!H$38</f>
        <v>76903.2110902979</v>
      </c>
      <c r="D78" s="8"/>
      <c r="E78" s="8">
        <f t="shared" si="21"/>
        <v>11049.82719788306</v>
      </c>
      <c r="F78" s="8">
        <f t="shared" si="23"/>
        <v>304029.7819057385</v>
      </c>
      <c r="G78" s="8"/>
      <c r="H78" s="15">
        <f t="shared" si="24"/>
        <v>0.0725</v>
      </c>
      <c r="I78" s="8">
        <f t="shared" si="25"/>
        <v>1770.0872263599601</v>
      </c>
      <c r="J78" s="8">
        <f t="shared" si="26"/>
        <v>96938.28122999442</v>
      </c>
      <c r="K78" s="8"/>
      <c r="L78" s="8">
        <f t="shared" si="22"/>
        <v>400968.06313573295</v>
      </c>
    </row>
    <row r="79" spans="1:12" ht="15">
      <c r="A79" t="s">
        <v>10</v>
      </c>
      <c r="B79" s="12">
        <f t="shared" si="27"/>
        <v>87953.03828818096</v>
      </c>
      <c r="C79" s="6">
        <f>'App 34 - Mar05 to Apr06 Revenue'!I$38</f>
        <v>53184.91511708258</v>
      </c>
      <c r="D79" s="8"/>
      <c r="E79" s="8">
        <f t="shared" si="21"/>
        <v>34768.123171098385</v>
      </c>
      <c r="F79" s="8">
        <f t="shared" si="23"/>
        <v>338797.90507683693</v>
      </c>
      <c r="G79" s="8"/>
      <c r="H79" s="15">
        <f t="shared" si="24"/>
        <v>0.0725</v>
      </c>
      <c r="I79" s="8">
        <f t="shared" si="25"/>
        <v>1836.8465990138368</v>
      </c>
      <c r="J79" s="8">
        <f t="shared" si="26"/>
        <v>98775.12782900826</v>
      </c>
      <c r="K79" s="8"/>
      <c r="L79" s="8">
        <f t="shared" si="22"/>
        <v>437573.0329058452</v>
      </c>
    </row>
    <row r="80" spans="1:12" ht="15">
      <c r="A80" t="s">
        <v>11</v>
      </c>
      <c r="B80" s="12">
        <f t="shared" si="27"/>
        <v>87953.03828818096</v>
      </c>
      <c r="C80" s="6">
        <f>'App 34 - Mar05 to Apr06 Revenue'!J$38</f>
        <v>67931.67053783622</v>
      </c>
      <c r="D80" s="8"/>
      <c r="E80" s="8">
        <f t="shared" si="21"/>
        <v>20021.36775034474</v>
      </c>
      <c r="F80" s="8">
        <f t="shared" si="23"/>
        <v>358819.2728271817</v>
      </c>
      <c r="G80" s="8"/>
      <c r="H80" s="15">
        <f t="shared" si="24"/>
        <v>0.0725</v>
      </c>
      <c r="I80" s="8">
        <f t="shared" si="25"/>
        <v>2046.9040098392231</v>
      </c>
      <c r="J80" s="8">
        <f t="shared" si="26"/>
        <v>100822.03183884748</v>
      </c>
      <c r="K80" s="8"/>
      <c r="L80" s="8">
        <f t="shared" si="22"/>
        <v>459641.3046660292</v>
      </c>
    </row>
    <row r="81" spans="1:12" ht="15">
      <c r="A81" t="s">
        <v>12</v>
      </c>
      <c r="B81" s="13">
        <f t="shared" si="27"/>
        <v>87953.03828818096</v>
      </c>
      <c r="C81" s="7">
        <f>'App 34 - Mar05 to Apr06 Revenue'!K$38</f>
        <v>77634.12407793138</v>
      </c>
      <c r="D81" s="14"/>
      <c r="E81" s="14">
        <f t="shared" si="21"/>
        <v>10318.914210249583</v>
      </c>
      <c r="F81" s="14">
        <f t="shared" si="23"/>
        <v>369138.1870374313</v>
      </c>
      <c r="G81" s="14"/>
      <c r="H81" s="17">
        <f t="shared" si="24"/>
        <v>0.0725</v>
      </c>
      <c r="I81" s="14">
        <f t="shared" si="25"/>
        <v>2167.8664399975555</v>
      </c>
      <c r="J81" s="14">
        <f t="shared" si="26"/>
        <v>102989.89827884504</v>
      </c>
      <c r="K81" s="14"/>
      <c r="L81" s="14">
        <f t="shared" si="22"/>
        <v>472128.0853162763</v>
      </c>
    </row>
    <row r="82" spans="1:12" ht="15">
      <c r="A82" s="2" t="s">
        <v>13</v>
      </c>
      <c r="B82" s="8">
        <f>SUM(B70:B81)</f>
        <v>1023735.7681951263</v>
      </c>
      <c r="C82" s="8">
        <f>SUM(C70:C81)</f>
        <v>969364.4274129053</v>
      </c>
      <c r="D82" s="8">
        <f>SUM(D70:D81)</f>
        <v>-84835</v>
      </c>
      <c r="E82" s="8">
        <f>SUM(E70:E81)</f>
        <v>-30463.65921777881</v>
      </c>
      <c r="F82" s="8"/>
      <c r="G82" s="8"/>
      <c r="I82" s="8">
        <f>SUM(I70:I81)</f>
        <v>24907.15761196424</v>
      </c>
      <c r="J82" s="8"/>
      <c r="K82" s="8"/>
      <c r="L82" s="8"/>
    </row>
    <row r="83" spans="2:12" ht="15">
      <c r="B83" s="8"/>
      <c r="C83" s="8"/>
      <c r="D83" s="8"/>
      <c r="E83" s="8"/>
      <c r="F83" s="8"/>
      <c r="G83" s="8"/>
      <c r="I83" s="8"/>
      <c r="J83" s="8"/>
      <c r="K83" s="8"/>
      <c r="L83" s="8"/>
    </row>
    <row r="84" spans="2:12" ht="15">
      <c r="B84" s="8"/>
      <c r="C84" s="8"/>
      <c r="D84" s="8"/>
      <c r="E84" s="8"/>
      <c r="F84" s="8"/>
      <c r="G84" s="8"/>
      <c r="I84" s="8"/>
      <c r="J84" s="8"/>
      <c r="K84" s="8"/>
      <c r="L84" s="8"/>
    </row>
    <row r="85" spans="1:12" ht="18.75">
      <c r="A85" s="5" t="s">
        <v>0</v>
      </c>
      <c r="B85" s="19">
        <v>2006</v>
      </c>
      <c r="C85" s="8"/>
      <c r="D85" s="8"/>
      <c r="E85" s="8"/>
      <c r="F85" s="8"/>
      <c r="G85" s="8"/>
      <c r="I85" s="8"/>
      <c r="J85" s="8"/>
      <c r="K85" s="8"/>
      <c r="L85" s="8"/>
    </row>
    <row r="86" spans="2:12" ht="15">
      <c r="B86" s="10"/>
      <c r="C86" s="10"/>
      <c r="D86" s="66" t="str">
        <f>$D$5</f>
        <v>SIMPILS True-Up Adjustments    (neg = CR)</v>
      </c>
      <c r="E86" s="68" t="s">
        <v>14</v>
      </c>
      <c r="F86" s="68"/>
      <c r="G86" s="10"/>
      <c r="H86" s="68" t="s">
        <v>15</v>
      </c>
      <c r="I86" s="68"/>
      <c r="J86" s="68"/>
      <c r="K86" s="10"/>
      <c r="L86" s="66" t="s">
        <v>5</v>
      </c>
    </row>
    <row r="87" spans="2:12" ht="30">
      <c r="B87" s="11" t="s">
        <v>2</v>
      </c>
      <c r="C87" s="11" t="s">
        <v>3</v>
      </c>
      <c r="D87" s="66"/>
      <c r="E87" s="10" t="s">
        <v>4</v>
      </c>
      <c r="F87" s="10" t="s">
        <v>65</v>
      </c>
      <c r="G87" s="10"/>
      <c r="H87" s="16" t="s">
        <v>6</v>
      </c>
      <c r="I87" s="10" t="s">
        <v>4</v>
      </c>
      <c r="J87" s="10" t="s">
        <v>65</v>
      </c>
      <c r="K87" s="10"/>
      <c r="L87" s="66"/>
    </row>
    <row r="88" spans="1:12" ht="15">
      <c r="A88" t="s">
        <v>7</v>
      </c>
      <c r="B88" s="12">
        <f>B81</f>
        <v>87953.03828818096</v>
      </c>
      <c r="C88" s="6">
        <f>'App 34 - Mar05 to Apr06 Revenue'!L$38</f>
        <v>102746.49647288823</v>
      </c>
      <c r="D88" s="8"/>
      <c r="E88" s="8">
        <f aca="true" t="shared" si="28" ref="E88:E99">B88-C88+D88</f>
        <v>-14793.45818470727</v>
      </c>
      <c r="F88" s="8">
        <f>F81+E88</f>
        <v>354344.728852724</v>
      </c>
      <c r="G88" s="8"/>
      <c r="H88" s="15">
        <f>H81</f>
        <v>0.0725</v>
      </c>
      <c r="I88" s="8">
        <f>H88*F81/12</f>
        <v>2230.209880017814</v>
      </c>
      <c r="J88" s="8">
        <f>J81+I88</f>
        <v>105220.10815886286</v>
      </c>
      <c r="K88" s="8"/>
      <c r="L88" s="8">
        <f aca="true" t="shared" si="29" ref="L88:L99">F88+J88</f>
        <v>459564.8370115869</v>
      </c>
    </row>
    <row r="89" spans="1:12" ht="15">
      <c r="A89" t="s">
        <v>8</v>
      </c>
      <c r="B89" s="12">
        <f>B88</f>
        <v>87953.03828818096</v>
      </c>
      <c r="C89" s="6">
        <f>'App 34 - Mar05 to Apr06 Revenue'!M$38</f>
        <v>95376.33494725473</v>
      </c>
      <c r="D89" s="8"/>
      <c r="E89" s="8">
        <f t="shared" si="28"/>
        <v>-7423.296659073763</v>
      </c>
      <c r="F89" s="8">
        <f>F88+E89</f>
        <v>346921.4321936503</v>
      </c>
      <c r="G89" s="8"/>
      <c r="H89" s="15">
        <f>H88</f>
        <v>0.0725</v>
      </c>
      <c r="I89" s="8">
        <f>H89*F88/12</f>
        <v>2140.8327368185405</v>
      </c>
      <c r="J89" s="8">
        <f>I89+J88</f>
        <v>107360.9408956814</v>
      </c>
      <c r="K89" s="8"/>
      <c r="L89" s="8">
        <f t="shared" si="29"/>
        <v>454282.37308933167</v>
      </c>
    </row>
    <row r="90" spans="1:12" ht="15">
      <c r="A90" t="s">
        <v>9</v>
      </c>
      <c r="B90" s="12">
        <f>B89</f>
        <v>87953.03828818096</v>
      </c>
      <c r="C90" s="6">
        <f>'App 34 - Mar05 to Apr06 Revenue'!N$38</f>
        <v>112515.17350942556</v>
      </c>
      <c r="D90" s="8"/>
      <c r="E90" s="8">
        <f t="shared" si="28"/>
        <v>-24562.135221244593</v>
      </c>
      <c r="F90" s="8">
        <f aca="true" t="shared" si="30" ref="F90:F99">F89+E90</f>
        <v>322359.2969724057</v>
      </c>
      <c r="G90" s="8"/>
      <c r="H90" s="15">
        <f aca="true" t="shared" si="31" ref="H90:H99">H89</f>
        <v>0.0725</v>
      </c>
      <c r="I90" s="8">
        <f>H90*F89/12</f>
        <v>2095.9836528366372</v>
      </c>
      <c r="J90" s="8">
        <f>I90+J89</f>
        <v>109456.92454851804</v>
      </c>
      <c r="K90" s="8"/>
      <c r="L90" s="8">
        <f t="shared" si="29"/>
        <v>431816.2215209237</v>
      </c>
    </row>
    <row r="91" spans="1:12" ht="15">
      <c r="A91" t="s">
        <v>16</v>
      </c>
      <c r="B91" s="12">
        <f>B90</f>
        <v>87953.03828818096</v>
      </c>
      <c r="C91" s="6">
        <f>'App 34 - Mar05 to Apr06 Revenue'!O$38</f>
        <v>87084.90137019688</v>
      </c>
      <c r="D91" s="8"/>
      <c r="E91" s="8">
        <f t="shared" si="28"/>
        <v>868.136917984084</v>
      </c>
      <c r="F91" s="8">
        <f t="shared" si="30"/>
        <v>323227.43389038974</v>
      </c>
      <c r="G91" s="8"/>
      <c r="H91" s="18">
        <f>H90</f>
        <v>0.0725</v>
      </c>
      <c r="I91" s="8">
        <f>H91*F90/12</f>
        <v>1947.587419208284</v>
      </c>
      <c r="J91" s="8">
        <f>I91+J90</f>
        <v>111404.51196772633</v>
      </c>
      <c r="K91" s="8"/>
      <c r="L91" s="8">
        <f t="shared" si="29"/>
        <v>434631.9458581161</v>
      </c>
    </row>
    <row r="92" spans="1:12" ht="15">
      <c r="A92" t="s">
        <v>17</v>
      </c>
      <c r="B92" s="12"/>
      <c r="C92" s="6">
        <f>'App 34 - Mar05 to Apr06 Revenue'!P$38</f>
        <v>42632.16280061136</v>
      </c>
      <c r="D92" s="8"/>
      <c r="E92" s="8">
        <f t="shared" si="28"/>
        <v>-42632.16280061136</v>
      </c>
      <c r="F92" s="8">
        <f t="shared" si="30"/>
        <v>280595.2710897784</v>
      </c>
      <c r="G92" s="8"/>
      <c r="H92" s="4">
        <v>0.0414</v>
      </c>
      <c r="I92" s="8">
        <f aca="true" t="shared" si="32" ref="I92:I99">H92*F91/12</f>
        <v>1115.1346469218445</v>
      </c>
      <c r="J92" s="8">
        <f aca="true" t="shared" si="33" ref="J92:J99">I92+J91</f>
        <v>112519.64661464817</v>
      </c>
      <c r="K92" s="8"/>
      <c r="L92" s="8">
        <f t="shared" si="29"/>
        <v>393114.91770442657</v>
      </c>
    </row>
    <row r="93" spans="1:12" ht="15">
      <c r="A93" t="s">
        <v>18</v>
      </c>
      <c r="B93" s="12"/>
      <c r="C93" s="12"/>
      <c r="D93" s="8"/>
      <c r="E93" s="8">
        <f t="shared" si="28"/>
        <v>0</v>
      </c>
      <c r="F93" s="8">
        <f t="shared" si="30"/>
        <v>280595.2710897784</v>
      </c>
      <c r="G93" s="8"/>
      <c r="H93" s="15">
        <f t="shared" si="31"/>
        <v>0.0414</v>
      </c>
      <c r="I93" s="8">
        <f t="shared" si="32"/>
        <v>968.0536852597355</v>
      </c>
      <c r="J93" s="8">
        <f t="shared" si="33"/>
        <v>113487.7002999079</v>
      </c>
      <c r="K93" s="8"/>
      <c r="L93" s="8">
        <f t="shared" si="29"/>
        <v>394082.9713896863</v>
      </c>
    </row>
    <row r="94" spans="1:15" ht="15">
      <c r="A94" t="s">
        <v>19</v>
      </c>
      <c r="B94" s="12"/>
      <c r="C94" s="12"/>
      <c r="D94" s="6">
        <v>0</v>
      </c>
      <c r="E94" s="8">
        <f t="shared" si="28"/>
        <v>0</v>
      </c>
      <c r="F94" s="8">
        <f t="shared" si="30"/>
        <v>280595.2710897784</v>
      </c>
      <c r="G94" s="8"/>
      <c r="H94" s="4">
        <v>0.0459</v>
      </c>
      <c r="I94" s="8">
        <f t="shared" si="32"/>
        <v>1073.2769119184024</v>
      </c>
      <c r="J94" s="8">
        <f t="shared" si="33"/>
        <v>114560.9772118263</v>
      </c>
      <c r="K94" s="8"/>
      <c r="L94" s="8">
        <f t="shared" si="29"/>
        <v>395156.2483016047</v>
      </c>
      <c r="O94" s="21"/>
    </row>
    <row r="95" spans="1:15" ht="15">
      <c r="A95" t="s">
        <v>20</v>
      </c>
      <c r="B95" s="12"/>
      <c r="C95" s="12"/>
      <c r="D95" s="8"/>
      <c r="E95" s="8">
        <f t="shared" si="28"/>
        <v>0</v>
      </c>
      <c r="F95" s="8">
        <f t="shared" si="30"/>
        <v>280595.2710897784</v>
      </c>
      <c r="G95" s="8"/>
      <c r="H95" s="15">
        <f t="shared" si="31"/>
        <v>0.0459</v>
      </c>
      <c r="I95" s="8">
        <f t="shared" si="32"/>
        <v>1073.2769119184024</v>
      </c>
      <c r="J95" s="8">
        <f t="shared" si="33"/>
        <v>115634.25412374471</v>
      </c>
      <c r="K95" s="8"/>
      <c r="L95" s="8">
        <f t="shared" si="29"/>
        <v>396229.5252135231</v>
      </c>
      <c r="O95" s="21"/>
    </row>
    <row r="96" spans="1:12" ht="15">
      <c r="A96" t="s">
        <v>21</v>
      </c>
      <c r="B96" s="12"/>
      <c r="C96" s="12"/>
      <c r="D96" s="8"/>
      <c r="E96" s="8">
        <f t="shared" si="28"/>
        <v>0</v>
      </c>
      <c r="F96" s="8">
        <f t="shared" si="30"/>
        <v>280595.2710897784</v>
      </c>
      <c r="G96" s="8"/>
      <c r="H96" s="15">
        <f t="shared" si="31"/>
        <v>0.0459</v>
      </c>
      <c r="I96" s="8">
        <f t="shared" si="32"/>
        <v>1073.2769119184024</v>
      </c>
      <c r="J96" s="8">
        <f t="shared" si="33"/>
        <v>116707.53103566312</v>
      </c>
      <c r="K96" s="8"/>
      <c r="L96" s="8">
        <f t="shared" si="29"/>
        <v>397302.8021254415</v>
      </c>
    </row>
    <row r="97" spans="1:12" ht="15">
      <c r="A97" t="s">
        <v>10</v>
      </c>
      <c r="B97" s="12"/>
      <c r="C97" s="12"/>
      <c r="D97" s="8"/>
      <c r="E97" s="8">
        <f t="shared" si="28"/>
        <v>0</v>
      </c>
      <c r="F97" s="8">
        <f t="shared" si="30"/>
        <v>280595.2710897784</v>
      </c>
      <c r="G97" s="8"/>
      <c r="H97" s="18">
        <f t="shared" si="31"/>
        <v>0.0459</v>
      </c>
      <c r="I97" s="8">
        <f t="shared" si="32"/>
        <v>1073.2769119184024</v>
      </c>
      <c r="J97" s="8">
        <f t="shared" si="33"/>
        <v>117780.80794758153</v>
      </c>
      <c r="K97" s="8"/>
      <c r="L97" s="8">
        <f t="shared" si="29"/>
        <v>398376.0790373599</v>
      </c>
    </row>
    <row r="98" spans="1:12" ht="15">
      <c r="A98" t="s">
        <v>11</v>
      </c>
      <c r="B98" s="12"/>
      <c r="C98" s="12"/>
      <c r="D98" s="8"/>
      <c r="E98" s="8">
        <f t="shared" si="28"/>
        <v>0</v>
      </c>
      <c r="F98" s="8">
        <f t="shared" si="30"/>
        <v>280595.2710897784</v>
      </c>
      <c r="G98" s="8"/>
      <c r="H98" s="15">
        <f t="shared" si="31"/>
        <v>0.0459</v>
      </c>
      <c r="I98" s="8">
        <f t="shared" si="32"/>
        <v>1073.2769119184024</v>
      </c>
      <c r="J98" s="8">
        <f t="shared" si="33"/>
        <v>118854.08485949994</v>
      </c>
      <c r="K98" s="8"/>
      <c r="L98" s="8">
        <f t="shared" si="29"/>
        <v>399449.35594927834</v>
      </c>
    </row>
    <row r="99" spans="1:12" ht="15">
      <c r="A99" t="s">
        <v>12</v>
      </c>
      <c r="B99" s="13"/>
      <c r="C99" s="13"/>
      <c r="D99" s="14"/>
      <c r="E99" s="14">
        <f t="shared" si="28"/>
        <v>0</v>
      </c>
      <c r="F99" s="14">
        <f t="shared" si="30"/>
        <v>280595.2710897784</v>
      </c>
      <c r="G99" s="14"/>
      <c r="H99" s="17">
        <f t="shared" si="31"/>
        <v>0.0459</v>
      </c>
      <c r="I99" s="14">
        <f t="shared" si="32"/>
        <v>1073.2769119184024</v>
      </c>
      <c r="J99" s="14">
        <f t="shared" si="33"/>
        <v>119927.36177141835</v>
      </c>
      <c r="K99" s="14"/>
      <c r="L99" s="14">
        <f t="shared" si="29"/>
        <v>400522.63286119676</v>
      </c>
    </row>
    <row r="100" spans="1:14" ht="15">
      <c r="A100" s="2" t="s">
        <v>13</v>
      </c>
      <c r="B100" s="8">
        <f>SUM(B88:B99)</f>
        <v>351812.15315272385</v>
      </c>
      <c r="C100" s="8">
        <f>SUM(C88:C99)</f>
        <v>440355.06910037674</v>
      </c>
      <c r="D100" s="8">
        <f>SUM(D88:D99)</f>
        <v>0</v>
      </c>
      <c r="E100" s="8">
        <f>SUM(E88:E99)</f>
        <v>-88542.9159476529</v>
      </c>
      <c r="F100" s="8"/>
      <c r="G100" s="8"/>
      <c r="I100" s="8">
        <f>SUM(I88:I99)</f>
        <v>16937.463492573275</v>
      </c>
      <c r="J100" s="8"/>
      <c r="K100" s="8"/>
      <c r="L100" s="8"/>
      <c r="N100" s="21"/>
    </row>
    <row r="101" spans="1:12" ht="30" customHeight="1">
      <c r="A101" s="36" t="s">
        <v>109</v>
      </c>
      <c r="B101" s="8"/>
      <c r="C101" s="8"/>
      <c r="D101" s="8"/>
      <c r="E101" s="8"/>
      <c r="F101" s="8"/>
      <c r="G101" s="8"/>
      <c r="I101" s="8"/>
      <c r="J101" s="8"/>
      <c r="K101" s="8"/>
      <c r="L101" s="8"/>
    </row>
    <row r="102" spans="2:12" ht="15">
      <c r="B102" s="8"/>
      <c r="C102" s="8"/>
      <c r="D102" s="8"/>
      <c r="E102" s="8"/>
      <c r="F102" s="8"/>
      <c r="G102" s="8"/>
      <c r="I102" s="8"/>
      <c r="J102" s="8"/>
      <c r="K102" s="8"/>
      <c r="L102" s="8"/>
    </row>
    <row r="103" spans="1:12" ht="18.75">
      <c r="A103" s="5" t="s">
        <v>0</v>
      </c>
      <c r="B103" s="19">
        <v>2007</v>
      </c>
      <c r="C103" s="8"/>
      <c r="D103" s="8"/>
      <c r="E103" s="8"/>
      <c r="F103" s="8"/>
      <c r="G103" s="8"/>
      <c r="I103" s="8"/>
      <c r="J103" s="8"/>
      <c r="K103" s="8"/>
      <c r="L103" s="8"/>
    </row>
    <row r="104" spans="2:12" ht="15">
      <c r="B104" s="10"/>
      <c r="C104" s="10"/>
      <c r="D104" s="66" t="str">
        <f>$D$5</f>
        <v>SIMPILS True-Up Adjustments    (neg = CR)</v>
      </c>
      <c r="E104" s="68" t="s">
        <v>14</v>
      </c>
      <c r="F104" s="68"/>
      <c r="G104" s="10"/>
      <c r="H104" s="68" t="s">
        <v>15</v>
      </c>
      <c r="I104" s="68"/>
      <c r="J104" s="68"/>
      <c r="K104" s="10"/>
      <c r="L104" s="66" t="s">
        <v>5</v>
      </c>
    </row>
    <row r="105" spans="2:12" ht="30">
      <c r="B105" s="11" t="s">
        <v>2</v>
      </c>
      <c r="C105" s="11" t="s">
        <v>3</v>
      </c>
      <c r="D105" s="66"/>
      <c r="E105" s="10" t="s">
        <v>4</v>
      </c>
      <c r="F105" s="10" t="s">
        <v>65</v>
      </c>
      <c r="G105" s="10"/>
      <c r="H105" s="16" t="s">
        <v>6</v>
      </c>
      <c r="I105" s="10" t="s">
        <v>4</v>
      </c>
      <c r="J105" s="10" t="s">
        <v>65</v>
      </c>
      <c r="K105" s="10"/>
      <c r="L105" s="66"/>
    </row>
    <row r="106" spans="1:12" ht="15">
      <c r="A106" t="s">
        <v>7</v>
      </c>
      <c r="B106" s="12"/>
      <c r="C106" s="12"/>
      <c r="D106" s="8"/>
      <c r="E106" s="8">
        <f aca="true" t="shared" si="34" ref="E106:E117">B106-C106+D106</f>
        <v>0</v>
      </c>
      <c r="F106" s="8">
        <f>F99+E106</f>
        <v>280595.2710897784</v>
      </c>
      <c r="G106" s="8"/>
      <c r="H106" s="15">
        <f>H99</f>
        <v>0.0459</v>
      </c>
      <c r="I106" s="8">
        <f>H106*F99/12</f>
        <v>1073.2769119184024</v>
      </c>
      <c r="J106" s="8">
        <f>J99+I106</f>
        <v>121000.63868333676</v>
      </c>
      <c r="K106" s="8"/>
      <c r="L106" s="8">
        <f aca="true" t="shared" si="35" ref="L106:L117">F106+J106</f>
        <v>401595.9097731152</v>
      </c>
    </row>
    <row r="107" spans="1:12" ht="15">
      <c r="A107" t="s">
        <v>8</v>
      </c>
      <c r="B107" s="12"/>
      <c r="C107" s="12"/>
      <c r="D107" s="8"/>
      <c r="E107" s="8">
        <f t="shared" si="34"/>
        <v>0</v>
      </c>
      <c r="F107" s="8">
        <f>F106+E107</f>
        <v>280595.2710897784</v>
      </c>
      <c r="G107" s="8"/>
      <c r="H107" s="15">
        <f>H106</f>
        <v>0.0459</v>
      </c>
      <c r="I107" s="8">
        <f>H107*F106/12</f>
        <v>1073.2769119184024</v>
      </c>
      <c r="J107" s="8">
        <f>I107+J106</f>
        <v>122073.91559525517</v>
      </c>
      <c r="K107" s="8"/>
      <c r="L107" s="8">
        <f t="shared" si="35"/>
        <v>402669.18668503355</v>
      </c>
    </row>
    <row r="108" spans="1:12" ht="15">
      <c r="A108" t="s">
        <v>9</v>
      </c>
      <c r="B108" s="12"/>
      <c r="C108" s="12"/>
      <c r="D108" s="8"/>
      <c r="E108" s="8">
        <f t="shared" si="34"/>
        <v>0</v>
      </c>
      <c r="F108" s="8">
        <f aca="true" t="shared" si="36" ref="F108:F117">F107+E108</f>
        <v>280595.2710897784</v>
      </c>
      <c r="G108" s="8"/>
      <c r="H108" s="15">
        <f aca="true" t="shared" si="37" ref="H108:H117">H107</f>
        <v>0.0459</v>
      </c>
      <c r="I108" s="8">
        <f>H108*F107/12</f>
        <v>1073.2769119184024</v>
      </c>
      <c r="J108" s="8">
        <f>I108+J107</f>
        <v>123147.19250717357</v>
      </c>
      <c r="K108" s="8"/>
      <c r="L108" s="8">
        <f t="shared" si="35"/>
        <v>403742.463596952</v>
      </c>
    </row>
    <row r="109" spans="1:12" ht="15">
      <c r="A109" t="s">
        <v>16</v>
      </c>
      <c r="B109" s="12"/>
      <c r="C109" s="12"/>
      <c r="D109" s="8"/>
      <c r="E109" s="8">
        <f t="shared" si="34"/>
        <v>0</v>
      </c>
      <c r="F109" s="8">
        <f t="shared" si="36"/>
        <v>280595.2710897784</v>
      </c>
      <c r="G109" s="8"/>
      <c r="H109" s="15">
        <f t="shared" si="37"/>
        <v>0.0459</v>
      </c>
      <c r="I109" s="8">
        <f>H109*F108/12</f>
        <v>1073.2769119184024</v>
      </c>
      <c r="J109" s="8">
        <f>I109+J108</f>
        <v>124220.46941909198</v>
      </c>
      <c r="K109" s="8"/>
      <c r="L109" s="8">
        <f t="shared" si="35"/>
        <v>404815.7405088704</v>
      </c>
    </row>
    <row r="110" spans="1:12" ht="15">
      <c r="A110" t="s">
        <v>17</v>
      </c>
      <c r="B110" s="12"/>
      <c r="C110" s="12"/>
      <c r="D110" s="8"/>
      <c r="E110" s="8">
        <f t="shared" si="34"/>
        <v>0</v>
      </c>
      <c r="F110" s="8">
        <f t="shared" si="36"/>
        <v>280595.2710897784</v>
      </c>
      <c r="G110" s="8"/>
      <c r="H110" s="15">
        <f t="shared" si="37"/>
        <v>0.0459</v>
      </c>
      <c r="I110" s="8">
        <f aca="true" t="shared" si="38" ref="I110:I117">H110*F109/12</f>
        <v>1073.2769119184024</v>
      </c>
      <c r="J110" s="8">
        <f aca="true" t="shared" si="39" ref="J110:J117">I110+J109</f>
        <v>125293.74633101039</v>
      </c>
      <c r="K110" s="8"/>
      <c r="L110" s="8">
        <f t="shared" si="35"/>
        <v>405889.01742078876</v>
      </c>
    </row>
    <row r="111" spans="1:12" ht="15">
      <c r="A111" t="s">
        <v>18</v>
      </c>
      <c r="B111" s="12"/>
      <c r="C111" s="12"/>
      <c r="D111" s="8"/>
      <c r="E111" s="8">
        <f t="shared" si="34"/>
        <v>0</v>
      </c>
      <c r="F111" s="8">
        <f t="shared" si="36"/>
        <v>280595.2710897784</v>
      </c>
      <c r="G111" s="8"/>
      <c r="H111" s="15">
        <f t="shared" si="37"/>
        <v>0.0459</v>
      </c>
      <c r="I111" s="8">
        <f t="shared" si="38"/>
        <v>1073.2769119184024</v>
      </c>
      <c r="J111" s="8">
        <f t="shared" si="39"/>
        <v>126367.0232429288</v>
      </c>
      <c r="K111" s="8"/>
      <c r="L111" s="8">
        <f t="shared" si="35"/>
        <v>406962.2943327072</v>
      </c>
    </row>
    <row r="112" spans="1:12" ht="15">
      <c r="A112" t="s">
        <v>19</v>
      </c>
      <c r="B112" s="12"/>
      <c r="C112" s="12"/>
      <c r="D112" s="8"/>
      <c r="E112" s="8">
        <f t="shared" si="34"/>
        <v>0</v>
      </c>
      <c r="F112" s="8">
        <f t="shared" si="36"/>
        <v>280595.2710897784</v>
      </c>
      <c r="G112" s="8"/>
      <c r="H112" s="15">
        <f t="shared" si="37"/>
        <v>0.0459</v>
      </c>
      <c r="I112" s="8">
        <f t="shared" si="38"/>
        <v>1073.2769119184024</v>
      </c>
      <c r="J112" s="8">
        <f t="shared" si="39"/>
        <v>127440.30015484721</v>
      </c>
      <c r="K112" s="8"/>
      <c r="L112" s="8">
        <f t="shared" si="35"/>
        <v>408035.5712446256</v>
      </c>
    </row>
    <row r="113" spans="1:12" ht="15">
      <c r="A113" t="s">
        <v>20</v>
      </c>
      <c r="B113" s="12"/>
      <c r="C113" s="12"/>
      <c r="D113" s="8"/>
      <c r="E113" s="8">
        <f t="shared" si="34"/>
        <v>0</v>
      </c>
      <c r="F113" s="8">
        <f t="shared" si="36"/>
        <v>280595.2710897784</v>
      </c>
      <c r="G113" s="8"/>
      <c r="H113" s="15">
        <f t="shared" si="37"/>
        <v>0.0459</v>
      </c>
      <c r="I113" s="8">
        <f t="shared" si="38"/>
        <v>1073.2769119184024</v>
      </c>
      <c r="J113" s="8">
        <f t="shared" si="39"/>
        <v>128513.57706676562</v>
      </c>
      <c r="K113" s="8"/>
      <c r="L113" s="8">
        <f t="shared" si="35"/>
        <v>409108.84815654403</v>
      </c>
    </row>
    <row r="114" spans="1:12" ht="15">
      <c r="A114" t="s">
        <v>21</v>
      </c>
      <c r="B114" s="12"/>
      <c r="C114" s="12"/>
      <c r="D114" s="8"/>
      <c r="E114" s="8">
        <f t="shared" si="34"/>
        <v>0</v>
      </c>
      <c r="F114" s="8">
        <f t="shared" si="36"/>
        <v>280595.2710897784</v>
      </c>
      <c r="G114" s="8"/>
      <c r="H114" s="15">
        <f t="shared" si="37"/>
        <v>0.0459</v>
      </c>
      <c r="I114" s="8">
        <f t="shared" si="38"/>
        <v>1073.2769119184024</v>
      </c>
      <c r="J114" s="8">
        <f t="shared" si="39"/>
        <v>129586.85397868403</v>
      </c>
      <c r="K114" s="8"/>
      <c r="L114" s="8">
        <f t="shared" si="35"/>
        <v>410182.12506846245</v>
      </c>
    </row>
    <row r="115" spans="1:12" ht="15">
      <c r="A115" t="s">
        <v>10</v>
      </c>
      <c r="B115" s="12"/>
      <c r="C115" s="12"/>
      <c r="D115" s="8"/>
      <c r="E115" s="8">
        <f t="shared" si="34"/>
        <v>0</v>
      </c>
      <c r="F115" s="8">
        <f t="shared" si="36"/>
        <v>280595.2710897784</v>
      </c>
      <c r="G115" s="8"/>
      <c r="H115" s="4">
        <v>0.0514</v>
      </c>
      <c r="I115" s="8">
        <f t="shared" si="38"/>
        <v>1201.8830778345507</v>
      </c>
      <c r="J115" s="8">
        <f t="shared" si="39"/>
        <v>130788.73705651857</v>
      </c>
      <c r="K115" s="8"/>
      <c r="L115" s="8">
        <f t="shared" si="35"/>
        <v>411384.00814629695</v>
      </c>
    </row>
    <row r="116" spans="1:12" ht="15">
      <c r="A116" t="s">
        <v>11</v>
      </c>
      <c r="B116" s="12"/>
      <c r="C116" s="12"/>
      <c r="D116" s="8"/>
      <c r="E116" s="8">
        <f t="shared" si="34"/>
        <v>0</v>
      </c>
      <c r="F116" s="8">
        <f t="shared" si="36"/>
        <v>280595.2710897784</v>
      </c>
      <c r="G116" s="8"/>
      <c r="H116" s="15">
        <f t="shared" si="37"/>
        <v>0.0514</v>
      </c>
      <c r="I116" s="8">
        <f t="shared" si="38"/>
        <v>1201.8830778345507</v>
      </c>
      <c r="J116" s="8">
        <f t="shared" si="39"/>
        <v>131990.6201343531</v>
      </c>
      <c r="K116" s="8"/>
      <c r="L116" s="8">
        <f t="shared" si="35"/>
        <v>412585.8912241315</v>
      </c>
    </row>
    <row r="117" spans="1:12" ht="15">
      <c r="A117" t="s">
        <v>12</v>
      </c>
      <c r="B117" s="13"/>
      <c r="C117" s="13"/>
      <c r="D117" s="14"/>
      <c r="E117" s="14">
        <f t="shared" si="34"/>
        <v>0</v>
      </c>
      <c r="F117" s="14">
        <f t="shared" si="36"/>
        <v>280595.2710897784</v>
      </c>
      <c r="G117" s="14"/>
      <c r="H117" s="17">
        <f t="shared" si="37"/>
        <v>0.0514</v>
      </c>
      <c r="I117" s="14">
        <f t="shared" si="38"/>
        <v>1201.8830778345507</v>
      </c>
      <c r="J117" s="14">
        <f t="shared" si="39"/>
        <v>133192.50321218767</v>
      </c>
      <c r="K117" s="14"/>
      <c r="L117" s="14">
        <f t="shared" si="35"/>
        <v>413787.77430196607</v>
      </c>
    </row>
    <row r="118" spans="1:12" ht="15">
      <c r="A118" s="2" t="s">
        <v>13</v>
      </c>
      <c r="B118" s="8">
        <f>SUM(B106:B117)</f>
        <v>0</v>
      </c>
      <c r="C118" s="8">
        <f>SUM(C106:C117)</f>
        <v>0</v>
      </c>
      <c r="D118" s="8">
        <f>SUM(D106:D117)</f>
        <v>0</v>
      </c>
      <c r="E118" s="8">
        <f>SUM(E106:E117)</f>
        <v>0</v>
      </c>
      <c r="F118" s="8"/>
      <c r="G118" s="8"/>
      <c r="I118" s="8">
        <f>SUM(I106:I117)</f>
        <v>13265.141440769276</v>
      </c>
      <c r="J118" s="8"/>
      <c r="K118" s="8"/>
      <c r="L118" s="8"/>
    </row>
    <row r="119" spans="2:12" ht="15">
      <c r="B119" s="8"/>
      <c r="C119" s="8"/>
      <c r="D119" s="8"/>
      <c r="E119" s="8"/>
      <c r="F119" s="8"/>
      <c r="G119" s="8"/>
      <c r="I119" s="8"/>
      <c r="J119" s="8"/>
      <c r="K119" s="8"/>
      <c r="L119" s="8"/>
    </row>
    <row r="120" spans="2:12" ht="15">
      <c r="B120" s="8"/>
      <c r="C120" s="8"/>
      <c r="D120" s="8"/>
      <c r="E120" s="8"/>
      <c r="F120" s="8"/>
      <c r="G120" s="8"/>
      <c r="I120" s="8"/>
      <c r="J120" s="8"/>
      <c r="K120" s="8"/>
      <c r="L120" s="8"/>
    </row>
    <row r="121" spans="1:12" ht="18.75">
      <c r="A121" s="5" t="s">
        <v>0</v>
      </c>
      <c r="B121" s="19">
        <v>2008</v>
      </c>
      <c r="C121" s="8"/>
      <c r="D121" s="8"/>
      <c r="E121" s="8"/>
      <c r="F121" s="8"/>
      <c r="G121" s="8"/>
      <c r="I121" s="8"/>
      <c r="J121" s="8"/>
      <c r="K121" s="8"/>
      <c r="L121" s="8"/>
    </row>
    <row r="122" spans="2:12" ht="15">
      <c r="B122" s="10"/>
      <c r="C122" s="10"/>
      <c r="D122" s="66" t="str">
        <f>$D$5</f>
        <v>SIMPILS True-Up Adjustments    (neg = CR)</v>
      </c>
      <c r="E122" s="68" t="s">
        <v>14</v>
      </c>
      <c r="F122" s="68"/>
      <c r="G122" s="10"/>
      <c r="H122" s="68" t="s">
        <v>15</v>
      </c>
      <c r="I122" s="68"/>
      <c r="J122" s="68"/>
      <c r="K122" s="10"/>
      <c r="L122" s="66" t="s">
        <v>5</v>
      </c>
    </row>
    <row r="123" spans="2:12" ht="30">
      <c r="B123" s="11" t="s">
        <v>2</v>
      </c>
      <c r="C123" s="11" t="s">
        <v>3</v>
      </c>
      <c r="D123" s="66"/>
      <c r="E123" s="10" t="s">
        <v>4</v>
      </c>
      <c r="F123" s="10" t="s">
        <v>65</v>
      </c>
      <c r="G123" s="10"/>
      <c r="H123" s="16" t="s">
        <v>6</v>
      </c>
      <c r="I123" s="10" t="s">
        <v>4</v>
      </c>
      <c r="J123" s="10" t="s">
        <v>65</v>
      </c>
      <c r="K123" s="10"/>
      <c r="L123" s="66"/>
    </row>
    <row r="124" spans="1:12" ht="15">
      <c r="A124" t="s">
        <v>7</v>
      </c>
      <c r="B124" s="12"/>
      <c r="C124" s="12"/>
      <c r="D124" s="8"/>
      <c r="E124" s="8">
        <f aca="true" t="shared" si="40" ref="E124:E135">B124-C124+D124</f>
        <v>0</v>
      </c>
      <c r="F124" s="8">
        <f>F117+E124</f>
        <v>280595.2710897784</v>
      </c>
      <c r="G124" s="8"/>
      <c r="H124" s="15">
        <f>H117</f>
        <v>0.0514</v>
      </c>
      <c r="I124" s="8">
        <f>H124*F117/12</f>
        <v>1201.8830778345507</v>
      </c>
      <c r="J124" s="8">
        <f>J117+I124</f>
        <v>134394.38629002223</v>
      </c>
      <c r="K124" s="8"/>
      <c r="L124" s="8">
        <f aca="true" t="shared" si="41" ref="L124:L135">F124+J124</f>
        <v>414989.6573798006</v>
      </c>
    </row>
    <row r="125" spans="1:12" ht="15">
      <c r="A125" t="s">
        <v>8</v>
      </c>
      <c r="B125" s="12"/>
      <c r="C125" s="12"/>
      <c r="D125" s="8"/>
      <c r="E125" s="8">
        <f t="shared" si="40"/>
        <v>0</v>
      </c>
      <c r="F125" s="8">
        <f>F124+E125</f>
        <v>280595.2710897784</v>
      </c>
      <c r="G125" s="8"/>
      <c r="H125" s="15">
        <f>H124</f>
        <v>0.0514</v>
      </c>
      <c r="I125" s="8">
        <f>H125*F124/12</f>
        <v>1201.8830778345507</v>
      </c>
      <c r="J125" s="8">
        <f>I125+J124</f>
        <v>135596.2693678568</v>
      </c>
      <c r="K125" s="8"/>
      <c r="L125" s="8">
        <f t="shared" si="41"/>
        <v>416191.5404576352</v>
      </c>
    </row>
    <row r="126" spans="1:12" ht="15">
      <c r="A126" t="s">
        <v>9</v>
      </c>
      <c r="B126" s="12"/>
      <c r="C126" s="12"/>
      <c r="D126" s="8"/>
      <c r="E126" s="8">
        <f t="shared" si="40"/>
        <v>0</v>
      </c>
      <c r="F126" s="8">
        <f aca="true" t="shared" si="42" ref="F126:F135">F125+E126</f>
        <v>280595.2710897784</v>
      </c>
      <c r="G126" s="8"/>
      <c r="H126" s="15">
        <f aca="true" t="shared" si="43" ref="H126:H135">H125</f>
        <v>0.0514</v>
      </c>
      <c r="I126" s="8">
        <f>H126*F125/12</f>
        <v>1201.8830778345507</v>
      </c>
      <c r="J126" s="8">
        <f>I126+J125</f>
        <v>136798.15244569135</v>
      </c>
      <c r="K126" s="8"/>
      <c r="L126" s="8">
        <f t="shared" si="41"/>
        <v>417393.42353546974</v>
      </c>
    </row>
    <row r="127" spans="1:12" ht="15">
      <c r="A127" t="s">
        <v>16</v>
      </c>
      <c r="B127" s="12"/>
      <c r="C127" s="12"/>
      <c r="D127" s="8"/>
      <c r="E127" s="8">
        <f t="shared" si="40"/>
        <v>0</v>
      </c>
      <c r="F127" s="8">
        <f t="shared" si="42"/>
        <v>280595.2710897784</v>
      </c>
      <c r="G127" s="8"/>
      <c r="H127" s="4">
        <v>0.0408</v>
      </c>
      <c r="I127" s="8">
        <f>H127*F126/12</f>
        <v>954.0239217052466</v>
      </c>
      <c r="J127" s="8">
        <f>I127+J126</f>
        <v>137752.1763673966</v>
      </c>
      <c r="K127" s="8"/>
      <c r="L127" s="8">
        <f t="shared" si="41"/>
        <v>418347.447457175</v>
      </c>
    </row>
    <row r="128" spans="1:12" ht="15">
      <c r="A128" t="s">
        <v>17</v>
      </c>
      <c r="B128" s="12"/>
      <c r="C128" s="12"/>
      <c r="D128" s="8"/>
      <c r="E128" s="8">
        <f t="shared" si="40"/>
        <v>0</v>
      </c>
      <c r="F128" s="8">
        <f t="shared" si="42"/>
        <v>280595.2710897784</v>
      </c>
      <c r="G128" s="8"/>
      <c r="H128" s="15">
        <f t="shared" si="43"/>
        <v>0.0408</v>
      </c>
      <c r="I128" s="8">
        <f aca="true" t="shared" si="44" ref="I128:I135">H128*F127/12</f>
        <v>954.0239217052466</v>
      </c>
      <c r="J128" s="8">
        <f aca="true" t="shared" si="45" ref="J128:J135">I128+J127</f>
        <v>138706.20028910186</v>
      </c>
      <c r="K128" s="8"/>
      <c r="L128" s="8">
        <f t="shared" si="41"/>
        <v>419301.47137888026</v>
      </c>
    </row>
    <row r="129" spans="1:12" ht="15">
      <c r="A129" t="s">
        <v>18</v>
      </c>
      <c r="B129" s="12"/>
      <c r="C129" s="12"/>
      <c r="D129" s="8"/>
      <c r="E129" s="8">
        <f t="shared" si="40"/>
        <v>0</v>
      </c>
      <c r="F129" s="8">
        <f t="shared" si="42"/>
        <v>280595.2710897784</v>
      </c>
      <c r="G129" s="8"/>
      <c r="H129" s="15">
        <f t="shared" si="43"/>
        <v>0.0408</v>
      </c>
      <c r="I129" s="8">
        <f t="shared" si="44"/>
        <v>954.0239217052466</v>
      </c>
      <c r="J129" s="8">
        <f t="shared" si="45"/>
        <v>139660.22421080712</v>
      </c>
      <c r="K129" s="8"/>
      <c r="L129" s="8">
        <f t="shared" si="41"/>
        <v>420255.4953005855</v>
      </c>
    </row>
    <row r="130" spans="1:12" ht="15">
      <c r="A130" t="s">
        <v>19</v>
      </c>
      <c r="B130" s="12"/>
      <c r="C130" s="12"/>
      <c r="D130" s="8"/>
      <c r="E130" s="8">
        <f t="shared" si="40"/>
        <v>0</v>
      </c>
      <c r="F130" s="8">
        <f t="shared" si="42"/>
        <v>280595.2710897784</v>
      </c>
      <c r="G130" s="8"/>
      <c r="H130" s="4">
        <v>0.0335</v>
      </c>
      <c r="I130" s="8">
        <f t="shared" si="44"/>
        <v>783.3284651256314</v>
      </c>
      <c r="J130" s="8">
        <f t="shared" si="45"/>
        <v>140443.55267593276</v>
      </c>
      <c r="K130" s="8"/>
      <c r="L130" s="8">
        <f t="shared" si="41"/>
        <v>421038.82376571116</v>
      </c>
    </row>
    <row r="131" spans="1:12" ht="15">
      <c r="A131" t="s">
        <v>20</v>
      </c>
      <c r="B131" s="12"/>
      <c r="C131" s="12"/>
      <c r="D131" s="8"/>
      <c r="E131" s="8">
        <f t="shared" si="40"/>
        <v>0</v>
      </c>
      <c r="F131" s="8">
        <f t="shared" si="42"/>
        <v>280595.2710897784</v>
      </c>
      <c r="G131" s="8"/>
      <c r="H131" s="15">
        <f t="shared" si="43"/>
        <v>0.0335</v>
      </c>
      <c r="I131" s="8">
        <f t="shared" si="44"/>
        <v>783.3284651256314</v>
      </c>
      <c r="J131" s="8">
        <f t="shared" si="45"/>
        <v>141226.8811410584</v>
      </c>
      <c r="K131" s="8"/>
      <c r="L131" s="8">
        <f t="shared" si="41"/>
        <v>421822.1522308368</v>
      </c>
    </row>
    <row r="132" spans="1:12" ht="15">
      <c r="A132" t="s">
        <v>21</v>
      </c>
      <c r="B132" s="12"/>
      <c r="C132" s="12"/>
      <c r="D132" s="8"/>
      <c r="E132" s="8">
        <f t="shared" si="40"/>
        <v>0</v>
      </c>
      <c r="F132" s="8">
        <f t="shared" si="42"/>
        <v>280595.2710897784</v>
      </c>
      <c r="G132" s="8"/>
      <c r="H132" s="15">
        <f t="shared" si="43"/>
        <v>0.0335</v>
      </c>
      <c r="I132" s="8">
        <f t="shared" si="44"/>
        <v>783.3284651256314</v>
      </c>
      <c r="J132" s="8">
        <f t="shared" si="45"/>
        <v>142010.20960618404</v>
      </c>
      <c r="K132" s="8"/>
      <c r="L132" s="8">
        <f t="shared" si="41"/>
        <v>422605.48069596244</v>
      </c>
    </row>
    <row r="133" spans="1:12" ht="15">
      <c r="A133" t="s">
        <v>10</v>
      </c>
      <c r="B133" s="12"/>
      <c r="C133" s="12"/>
      <c r="D133" s="8"/>
      <c r="E133" s="8">
        <f t="shared" si="40"/>
        <v>0</v>
      </c>
      <c r="F133" s="8">
        <f t="shared" si="42"/>
        <v>280595.2710897784</v>
      </c>
      <c r="G133" s="8"/>
      <c r="H133" s="18">
        <f>H132</f>
        <v>0.0335</v>
      </c>
      <c r="I133" s="8">
        <f t="shared" si="44"/>
        <v>783.3284651256314</v>
      </c>
      <c r="J133" s="8">
        <f t="shared" si="45"/>
        <v>142793.53807130968</v>
      </c>
      <c r="K133" s="8"/>
      <c r="L133" s="8">
        <f t="shared" si="41"/>
        <v>423388.8091610881</v>
      </c>
    </row>
    <row r="134" spans="1:12" ht="15">
      <c r="A134" t="s">
        <v>11</v>
      </c>
      <c r="B134" s="12"/>
      <c r="C134" s="12"/>
      <c r="D134" s="8"/>
      <c r="E134" s="8">
        <f t="shared" si="40"/>
        <v>0</v>
      </c>
      <c r="F134" s="8">
        <f t="shared" si="42"/>
        <v>280595.2710897784</v>
      </c>
      <c r="G134" s="8"/>
      <c r="H134" s="15">
        <f t="shared" si="43"/>
        <v>0.0335</v>
      </c>
      <c r="I134" s="8">
        <f t="shared" si="44"/>
        <v>783.3284651256314</v>
      </c>
      <c r="J134" s="8">
        <f t="shared" si="45"/>
        <v>143576.86653643532</v>
      </c>
      <c r="K134" s="8"/>
      <c r="L134" s="8">
        <f t="shared" si="41"/>
        <v>424172.1376262137</v>
      </c>
    </row>
    <row r="135" spans="1:12" ht="15">
      <c r="A135" t="s">
        <v>12</v>
      </c>
      <c r="B135" s="13"/>
      <c r="C135" s="13"/>
      <c r="D135" s="14"/>
      <c r="E135" s="14">
        <f t="shared" si="40"/>
        <v>0</v>
      </c>
      <c r="F135" s="14">
        <f t="shared" si="42"/>
        <v>280595.2710897784</v>
      </c>
      <c r="G135" s="14"/>
      <c r="H135" s="17">
        <f t="shared" si="43"/>
        <v>0.0335</v>
      </c>
      <c r="I135" s="14">
        <f t="shared" si="44"/>
        <v>783.3284651256314</v>
      </c>
      <c r="J135" s="14">
        <f t="shared" si="45"/>
        <v>144360.19500156096</v>
      </c>
      <c r="K135" s="14"/>
      <c r="L135" s="14">
        <f t="shared" si="41"/>
        <v>424955.46609133936</v>
      </c>
    </row>
    <row r="136" spans="1:12" ht="15">
      <c r="A136" s="2" t="s">
        <v>13</v>
      </c>
      <c r="B136" s="8">
        <f>SUM(B124:B135)</f>
        <v>0</v>
      </c>
      <c r="C136" s="8">
        <f>SUM(C124:C135)</f>
        <v>0</v>
      </c>
      <c r="D136" s="8">
        <f>SUM(D124:D135)</f>
        <v>0</v>
      </c>
      <c r="E136" s="8">
        <f>SUM(E124:E135)</f>
        <v>0</v>
      </c>
      <c r="F136" s="8"/>
      <c r="G136" s="8"/>
      <c r="I136" s="8">
        <f>SUM(I124:I135)</f>
        <v>11167.691789373179</v>
      </c>
      <c r="J136" s="8"/>
      <c r="K136" s="8"/>
      <c r="L136" s="8"/>
    </row>
    <row r="137" spans="2:12" ht="15">
      <c r="B137" s="8"/>
      <c r="C137" s="8"/>
      <c r="D137" s="8"/>
      <c r="E137" s="8"/>
      <c r="F137" s="8"/>
      <c r="G137" s="8"/>
      <c r="I137" s="8"/>
      <c r="J137" s="8"/>
      <c r="K137" s="8"/>
      <c r="L137" s="8"/>
    </row>
    <row r="138" spans="2:12" ht="15">
      <c r="B138" s="8"/>
      <c r="C138" s="8"/>
      <c r="D138" s="8"/>
      <c r="E138" s="8"/>
      <c r="F138" s="8"/>
      <c r="G138" s="8"/>
      <c r="I138" s="8"/>
      <c r="J138" s="8"/>
      <c r="K138" s="8"/>
      <c r="L138" s="8"/>
    </row>
    <row r="139" spans="1:12" ht="18.75">
      <c r="A139" s="5" t="s">
        <v>0</v>
      </c>
      <c r="B139" s="19">
        <v>2009</v>
      </c>
      <c r="C139" s="8"/>
      <c r="D139" s="8"/>
      <c r="E139" s="8"/>
      <c r="F139" s="8"/>
      <c r="G139" s="8"/>
      <c r="I139" s="8"/>
      <c r="J139" s="8"/>
      <c r="K139" s="8"/>
      <c r="L139" s="8"/>
    </row>
    <row r="140" spans="2:12" ht="15">
      <c r="B140" s="10"/>
      <c r="C140" s="10"/>
      <c r="D140" s="66" t="str">
        <f>$D$5</f>
        <v>SIMPILS True-Up Adjustments    (neg = CR)</v>
      </c>
      <c r="E140" s="68" t="s">
        <v>14</v>
      </c>
      <c r="F140" s="68"/>
      <c r="G140" s="10"/>
      <c r="H140" s="68" t="s">
        <v>15</v>
      </c>
      <c r="I140" s="68"/>
      <c r="J140" s="68"/>
      <c r="K140" s="10"/>
      <c r="L140" s="66" t="s">
        <v>5</v>
      </c>
    </row>
    <row r="141" spans="2:12" ht="30">
      <c r="B141" s="11" t="s">
        <v>2</v>
      </c>
      <c r="C141" s="11" t="s">
        <v>3</v>
      </c>
      <c r="D141" s="66"/>
      <c r="E141" s="10" t="s">
        <v>4</v>
      </c>
      <c r="F141" s="10" t="s">
        <v>65</v>
      </c>
      <c r="G141" s="10"/>
      <c r="H141" s="16" t="s">
        <v>6</v>
      </c>
      <c r="I141" s="10" t="s">
        <v>4</v>
      </c>
      <c r="J141" s="10" t="s">
        <v>65</v>
      </c>
      <c r="K141" s="10"/>
      <c r="L141" s="66"/>
    </row>
    <row r="142" spans="1:12" ht="15">
      <c r="A142" t="s">
        <v>7</v>
      </c>
      <c r="B142" s="12"/>
      <c r="C142" s="12"/>
      <c r="D142" s="8"/>
      <c r="E142" s="8">
        <f aca="true" t="shared" si="46" ref="E142:E153">B142-C142+D142</f>
        <v>0</v>
      </c>
      <c r="F142" s="8">
        <f>F135+E142</f>
        <v>280595.2710897784</v>
      </c>
      <c r="G142" s="8"/>
      <c r="H142" s="4">
        <v>0.0245</v>
      </c>
      <c r="I142" s="8">
        <f>H142*F135/12</f>
        <v>572.8820118082975</v>
      </c>
      <c r="J142" s="8">
        <f>J135+I142</f>
        <v>144933.07701336927</v>
      </c>
      <c r="K142" s="8"/>
      <c r="L142" s="8">
        <f aca="true" t="shared" si="47" ref="L142:L153">F142+J142</f>
        <v>425528.3481031477</v>
      </c>
    </row>
    <row r="143" spans="1:12" ht="15">
      <c r="A143" t="s">
        <v>8</v>
      </c>
      <c r="B143" s="12"/>
      <c r="C143" s="12"/>
      <c r="D143" s="8"/>
      <c r="E143" s="8">
        <f t="shared" si="46"/>
        <v>0</v>
      </c>
      <c r="F143" s="8">
        <f>F142+E143</f>
        <v>280595.2710897784</v>
      </c>
      <c r="G143" s="8"/>
      <c r="H143" s="15">
        <f>H142</f>
        <v>0.0245</v>
      </c>
      <c r="I143" s="8">
        <f>H143*F142/12</f>
        <v>572.8820118082975</v>
      </c>
      <c r="J143" s="8">
        <f>I143+J142</f>
        <v>145505.95902517758</v>
      </c>
      <c r="K143" s="8"/>
      <c r="L143" s="8">
        <f t="shared" si="47"/>
        <v>426101.230114956</v>
      </c>
    </row>
    <row r="144" spans="1:12" ht="15">
      <c r="A144" t="s">
        <v>9</v>
      </c>
      <c r="B144" s="12"/>
      <c r="C144" s="12"/>
      <c r="D144" s="8"/>
      <c r="E144" s="8">
        <f t="shared" si="46"/>
        <v>0</v>
      </c>
      <c r="F144" s="8">
        <f aca="true" t="shared" si="48" ref="F144:F153">F143+E144</f>
        <v>280595.2710897784</v>
      </c>
      <c r="G144" s="8"/>
      <c r="H144" s="15">
        <f aca="true" t="shared" si="49" ref="H144:H153">H143</f>
        <v>0.0245</v>
      </c>
      <c r="I144" s="8">
        <f>H144*F143/12</f>
        <v>572.8820118082975</v>
      </c>
      <c r="J144" s="8">
        <f>I144+J143</f>
        <v>146078.8410369859</v>
      </c>
      <c r="K144" s="8"/>
      <c r="L144" s="8">
        <f t="shared" si="47"/>
        <v>426674.11212676426</v>
      </c>
    </row>
    <row r="145" spans="1:12" ht="15">
      <c r="A145" t="s">
        <v>16</v>
      </c>
      <c r="B145" s="12"/>
      <c r="C145" s="12"/>
      <c r="D145" s="8"/>
      <c r="E145" s="8">
        <f t="shared" si="46"/>
        <v>0</v>
      </c>
      <c r="F145" s="8">
        <f t="shared" si="48"/>
        <v>280595.2710897784</v>
      </c>
      <c r="G145" s="8"/>
      <c r="H145" s="4">
        <v>0.01</v>
      </c>
      <c r="I145" s="8">
        <f>H145*F144/12</f>
        <v>233.82939257481533</v>
      </c>
      <c r="J145" s="8">
        <f>I145+J144</f>
        <v>146312.6704295607</v>
      </c>
      <c r="K145" s="8"/>
      <c r="L145" s="8">
        <f t="shared" si="47"/>
        <v>426907.9415193391</v>
      </c>
    </row>
    <row r="146" spans="1:12" ht="15">
      <c r="A146" t="s">
        <v>17</v>
      </c>
      <c r="B146" s="12"/>
      <c r="C146" s="12"/>
      <c r="D146" s="8"/>
      <c r="E146" s="8">
        <f t="shared" si="46"/>
        <v>0</v>
      </c>
      <c r="F146" s="8">
        <f t="shared" si="48"/>
        <v>280595.2710897784</v>
      </c>
      <c r="G146" s="8"/>
      <c r="H146" s="15">
        <f t="shared" si="49"/>
        <v>0.01</v>
      </c>
      <c r="I146" s="8">
        <f aca="true" t="shared" si="50" ref="I146:I153">H146*F145/12</f>
        <v>233.82939257481533</v>
      </c>
      <c r="J146" s="8">
        <f aca="true" t="shared" si="51" ref="J146:J153">I146+J145</f>
        <v>146546.49982213552</v>
      </c>
      <c r="K146" s="8"/>
      <c r="L146" s="8">
        <f t="shared" si="47"/>
        <v>427141.77091191395</v>
      </c>
    </row>
    <row r="147" spans="1:12" ht="15">
      <c r="A147" t="s">
        <v>18</v>
      </c>
      <c r="B147" s="12"/>
      <c r="C147" s="12"/>
      <c r="D147" s="8"/>
      <c r="E147" s="8">
        <f t="shared" si="46"/>
        <v>0</v>
      </c>
      <c r="F147" s="8">
        <f t="shared" si="48"/>
        <v>280595.2710897784</v>
      </c>
      <c r="G147" s="8"/>
      <c r="H147" s="15">
        <f t="shared" si="49"/>
        <v>0.01</v>
      </c>
      <c r="I147" s="8">
        <f t="shared" si="50"/>
        <v>233.82939257481533</v>
      </c>
      <c r="J147" s="8">
        <f t="shared" si="51"/>
        <v>146780.32921471033</v>
      </c>
      <c r="K147" s="8"/>
      <c r="L147" s="8">
        <f t="shared" si="47"/>
        <v>427375.60030448873</v>
      </c>
    </row>
    <row r="148" spans="1:12" ht="15">
      <c r="A148" t="s">
        <v>19</v>
      </c>
      <c r="B148" s="12"/>
      <c r="C148" s="12"/>
      <c r="D148" s="8"/>
      <c r="E148" s="8">
        <f t="shared" si="46"/>
        <v>0</v>
      </c>
      <c r="F148" s="8">
        <f t="shared" si="48"/>
        <v>280595.2710897784</v>
      </c>
      <c r="G148" s="8"/>
      <c r="H148" s="4">
        <v>0.0055</v>
      </c>
      <c r="I148" s="8">
        <f t="shared" si="50"/>
        <v>128.60616591614843</v>
      </c>
      <c r="J148" s="8">
        <f t="shared" si="51"/>
        <v>146908.93538062647</v>
      </c>
      <c r="K148" s="8"/>
      <c r="L148" s="8">
        <f t="shared" si="47"/>
        <v>427504.20647040487</v>
      </c>
    </row>
    <row r="149" spans="1:12" ht="15">
      <c r="A149" t="s">
        <v>20</v>
      </c>
      <c r="B149" s="12"/>
      <c r="C149" s="12"/>
      <c r="D149" s="8"/>
      <c r="E149" s="8">
        <f t="shared" si="46"/>
        <v>0</v>
      </c>
      <c r="F149" s="8">
        <f t="shared" si="48"/>
        <v>280595.2710897784</v>
      </c>
      <c r="G149" s="8"/>
      <c r="H149" s="15">
        <f t="shared" si="49"/>
        <v>0.0055</v>
      </c>
      <c r="I149" s="8">
        <f t="shared" si="50"/>
        <v>128.60616591614843</v>
      </c>
      <c r="J149" s="8">
        <f t="shared" si="51"/>
        <v>147037.5415465426</v>
      </c>
      <c r="K149" s="8"/>
      <c r="L149" s="8">
        <f t="shared" si="47"/>
        <v>427632.812636321</v>
      </c>
    </row>
    <row r="150" spans="1:12" ht="15">
      <c r="A150" t="s">
        <v>21</v>
      </c>
      <c r="B150" s="12"/>
      <c r="C150" s="12"/>
      <c r="D150" s="8"/>
      <c r="E150" s="8">
        <f t="shared" si="46"/>
        <v>0</v>
      </c>
      <c r="F150" s="8">
        <f t="shared" si="48"/>
        <v>280595.2710897784</v>
      </c>
      <c r="G150" s="8"/>
      <c r="H150" s="15">
        <f t="shared" si="49"/>
        <v>0.0055</v>
      </c>
      <c r="I150" s="8">
        <f t="shared" si="50"/>
        <v>128.60616591614843</v>
      </c>
      <c r="J150" s="8">
        <f t="shared" si="51"/>
        <v>147166.14771245874</v>
      </c>
      <c r="K150" s="8"/>
      <c r="L150" s="8">
        <f t="shared" si="47"/>
        <v>427761.41880223714</v>
      </c>
    </row>
    <row r="151" spans="1:12" ht="15">
      <c r="A151" t="s">
        <v>10</v>
      </c>
      <c r="B151" s="12"/>
      <c r="C151" s="12"/>
      <c r="D151" s="8"/>
      <c r="E151" s="8">
        <f t="shared" si="46"/>
        <v>0</v>
      </c>
      <c r="F151" s="8">
        <f t="shared" si="48"/>
        <v>280595.2710897784</v>
      </c>
      <c r="G151" s="8"/>
      <c r="H151" s="15">
        <f t="shared" si="49"/>
        <v>0.0055</v>
      </c>
      <c r="I151" s="8">
        <f t="shared" si="50"/>
        <v>128.60616591614843</v>
      </c>
      <c r="J151" s="8">
        <f t="shared" si="51"/>
        <v>147294.75387837488</v>
      </c>
      <c r="K151" s="8"/>
      <c r="L151" s="8">
        <f t="shared" si="47"/>
        <v>427890.0249681533</v>
      </c>
    </row>
    <row r="152" spans="1:12" ht="15">
      <c r="A152" t="s">
        <v>11</v>
      </c>
      <c r="B152" s="12"/>
      <c r="C152" s="12"/>
      <c r="D152" s="8"/>
      <c r="E152" s="8">
        <f t="shared" si="46"/>
        <v>0</v>
      </c>
      <c r="F152" s="8">
        <f t="shared" si="48"/>
        <v>280595.2710897784</v>
      </c>
      <c r="G152" s="8"/>
      <c r="H152" s="15">
        <f t="shared" si="49"/>
        <v>0.0055</v>
      </c>
      <c r="I152" s="8">
        <f t="shared" si="50"/>
        <v>128.60616591614843</v>
      </c>
      <c r="J152" s="8">
        <f t="shared" si="51"/>
        <v>147423.360044291</v>
      </c>
      <c r="K152" s="8"/>
      <c r="L152" s="8">
        <f t="shared" si="47"/>
        <v>428018.6311340694</v>
      </c>
    </row>
    <row r="153" spans="1:12" ht="15">
      <c r="A153" t="s">
        <v>12</v>
      </c>
      <c r="B153" s="13"/>
      <c r="C153" s="13"/>
      <c r="D153" s="14"/>
      <c r="E153" s="14">
        <f t="shared" si="46"/>
        <v>0</v>
      </c>
      <c r="F153" s="14">
        <f t="shared" si="48"/>
        <v>280595.2710897784</v>
      </c>
      <c r="G153" s="14"/>
      <c r="H153" s="17">
        <f t="shared" si="49"/>
        <v>0.0055</v>
      </c>
      <c r="I153" s="14">
        <f t="shared" si="50"/>
        <v>128.60616591614843</v>
      </c>
      <c r="J153" s="14">
        <f t="shared" si="51"/>
        <v>147551.96621020715</v>
      </c>
      <c r="K153" s="14"/>
      <c r="L153" s="14">
        <f t="shared" si="47"/>
        <v>428147.23729998554</v>
      </c>
    </row>
    <row r="154" spans="1:12" ht="15">
      <c r="A154" s="2" t="s">
        <v>13</v>
      </c>
      <c r="B154" s="8">
        <f>SUM(B142:B153)</f>
        <v>0</v>
      </c>
      <c r="C154" s="8">
        <f>SUM(C142:C153)</f>
        <v>0</v>
      </c>
      <c r="D154" s="8">
        <f>SUM(D142:D153)</f>
        <v>0</v>
      </c>
      <c r="E154" s="8">
        <f>SUM(E142:E153)</f>
        <v>0</v>
      </c>
      <c r="F154" s="8"/>
      <c r="G154" s="8"/>
      <c r="I154" s="8">
        <f>SUM(I142:I153)</f>
        <v>3191.771208646228</v>
      </c>
      <c r="J154" s="8"/>
      <c r="K154" s="8"/>
      <c r="L154" s="8"/>
    </row>
    <row r="155" spans="2:12" ht="15">
      <c r="B155" s="8"/>
      <c r="C155" s="8"/>
      <c r="D155" s="8"/>
      <c r="E155" s="8"/>
      <c r="F155" s="8"/>
      <c r="G155" s="8"/>
      <c r="I155" s="8"/>
      <c r="J155" s="8"/>
      <c r="K155" s="8"/>
      <c r="L155" s="8"/>
    </row>
    <row r="156" spans="2:12" ht="15">
      <c r="B156" s="8"/>
      <c r="C156" s="8"/>
      <c r="D156" s="8"/>
      <c r="E156" s="8"/>
      <c r="F156" s="8"/>
      <c r="G156" s="8"/>
      <c r="I156" s="8"/>
      <c r="J156" s="8"/>
      <c r="K156" s="8"/>
      <c r="L156" s="8"/>
    </row>
    <row r="157" spans="1:12" ht="18.75">
      <c r="A157" s="5" t="s">
        <v>0</v>
      </c>
      <c r="B157" s="19">
        <v>2010</v>
      </c>
      <c r="C157" s="8"/>
      <c r="D157" s="8"/>
      <c r="E157" s="8"/>
      <c r="F157" s="8"/>
      <c r="G157" s="8"/>
      <c r="I157" s="8"/>
      <c r="J157" s="8"/>
      <c r="K157" s="8"/>
      <c r="L157" s="8"/>
    </row>
    <row r="158" spans="2:12" ht="15">
      <c r="B158" s="10"/>
      <c r="C158" s="10"/>
      <c r="D158" s="66" t="str">
        <f>$D$5</f>
        <v>SIMPILS True-Up Adjustments    (neg = CR)</v>
      </c>
      <c r="E158" s="68" t="s">
        <v>14</v>
      </c>
      <c r="F158" s="68"/>
      <c r="G158" s="10"/>
      <c r="H158" s="68" t="s">
        <v>15</v>
      </c>
      <c r="I158" s="68"/>
      <c r="J158" s="68"/>
      <c r="K158" s="10"/>
      <c r="L158" s="66" t="s">
        <v>5</v>
      </c>
    </row>
    <row r="159" spans="2:12" ht="30">
      <c r="B159" s="11" t="s">
        <v>2</v>
      </c>
      <c r="C159" s="11" t="s">
        <v>3</v>
      </c>
      <c r="D159" s="66"/>
      <c r="E159" s="10" t="s">
        <v>4</v>
      </c>
      <c r="F159" s="10" t="s">
        <v>65</v>
      </c>
      <c r="G159" s="10"/>
      <c r="H159" s="16" t="s">
        <v>6</v>
      </c>
      <c r="I159" s="10" t="s">
        <v>4</v>
      </c>
      <c r="J159" s="10" t="s">
        <v>65</v>
      </c>
      <c r="K159" s="10"/>
      <c r="L159" s="66"/>
    </row>
    <row r="160" spans="1:12" ht="15">
      <c r="A160" t="s">
        <v>7</v>
      </c>
      <c r="B160" s="12"/>
      <c r="C160" s="12"/>
      <c r="D160" s="8"/>
      <c r="E160" s="8">
        <f aca="true" t="shared" si="52" ref="E160:E171">B160-C160+D160</f>
        <v>0</v>
      </c>
      <c r="F160" s="8">
        <f>F153+E160</f>
        <v>280595.2710897784</v>
      </c>
      <c r="G160" s="8"/>
      <c r="H160" s="15">
        <f>H153</f>
        <v>0.0055</v>
      </c>
      <c r="I160" s="8">
        <f>H160*F153/12</f>
        <v>128.60616591614843</v>
      </c>
      <c r="J160" s="8">
        <f>J153+I160</f>
        <v>147680.57237612328</v>
      </c>
      <c r="K160" s="8"/>
      <c r="L160" s="8">
        <f aca="true" t="shared" si="53" ref="L160:L171">F160+J160</f>
        <v>428275.8434659017</v>
      </c>
    </row>
    <row r="161" spans="1:12" ht="15">
      <c r="A161" t="s">
        <v>8</v>
      </c>
      <c r="B161" s="12"/>
      <c r="C161" s="12"/>
      <c r="D161" s="8"/>
      <c r="E161" s="8">
        <f t="shared" si="52"/>
        <v>0</v>
      </c>
      <c r="F161" s="8">
        <f>F160+E161</f>
        <v>280595.2710897784</v>
      </c>
      <c r="G161" s="8"/>
      <c r="H161" s="15">
        <f>H160</f>
        <v>0.0055</v>
      </c>
      <c r="I161" s="8">
        <f>H161*F160/12</f>
        <v>128.60616591614843</v>
      </c>
      <c r="J161" s="8">
        <f>I161+J160</f>
        <v>147809.17854203942</v>
      </c>
      <c r="K161" s="8"/>
      <c r="L161" s="8">
        <f t="shared" si="53"/>
        <v>428404.4496318178</v>
      </c>
    </row>
    <row r="162" spans="1:12" ht="15">
      <c r="A162" t="s">
        <v>9</v>
      </c>
      <c r="B162" s="12"/>
      <c r="C162" s="12"/>
      <c r="D162" s="8"/>
      <c r="E162" s="8">
        <f t="shared" si="52"/>
        <v>0</v>
      </c>
      <c r="F162" s="8">
        <f aca="true" t="shared" si="54" ref="F162:F171">F161+E162</f>
        <v>280595.2710897784</v>
      </c>
      <c r="G162" s="8"/>
      <c r="H162" s="15">
        <f aca="true" t="shared" si="55" ref="H162:H171">H161</f>
        <v>0.0055</v>
      </c>
      <c r="I162" s="8">
        <f>H162*F161/12</f>
        <v>128.60616591614843</v>
      </c>
      <c r="J162" s="8">
        <f>I162+J161</f>
        <v>147937.78470795555</v>
      </c>
      <c r="K162" s="8"/>
      <c r="L162" s="8">
        <f t="shared" si="53"/>
        <v>428533.05579773395</v>
      </c>
    </row>
    <row r="163" spans="1:12" ht="15">
      <c r="A163" t="s">
        <v>16</v>
      </c>
      <c r="B163" s="12"/>
      <c r="C163" s="12"/>
      <c r="D163" s="8"/>
      <c r="E163" s="8">
        <f t="shared" si="52"/>
        <v>0</v>
      </c>
      <c r="F163" s="8">
        <f t="shared" si="54"/>
        <v>280595.2710897784</v>
      </c>
      <c r="G163" s="8"/>
      <c r="H163" s="15">
        <f t="shared" si="55"/>
        <v>0.0055</v>
      </c>
      <c r="I163" s="8">
        <f>H163*F162/12</f>
        <v>128.60616591614843</v>
      </c>
      <c r="J163" s="8">
        <f>I163+J162</f>
        <v>148066.3908738717</v>
      </c>
      <c r="K163" s="8"/>
      <c r="L163" s="8">
        <f t="shared" si="53"/>
        <v>428661.6619636501</v>
      </c>
    </row>
    <row r="164" spans="1:12" ht="15">
      <c r="A164" t="s">
        <v>17</v>
      </c>
      <c r="B164" s="12"/>
      <c r="C164" s="12"/>
      <c r="D164" s="8"/>
      <c r="E164" s="8">
        <f t="shared" si="52"/>
        <v>0</v>
      </c>
      <c r="F164" s="8">
        <f t="shared" si="54"/>
        <v>280595.2710897784</v>
      </c>
      <c r="G164" s="8"/>
      <c r="H164" s="15">
        <f t="shared" si="55"/>
        <v>0.0055</v>
      </c>
      <c r="I164" s="8">
        <f aca="true" t="shared" si="56" ref="I164:I171">H164*F163/12</f>
        <v>128.60616591614843</v>
      </c>
      <c r="J164" s="8">
        <f aca="true" t="shared" si="57" ref="J164:J171">I164+J163</f>
        <v>148194.99703978782</v>
      </c>
      <c r="K164" s="8"/>
      <c r="L164" s="8">
        <f t="shared" si="53"/>
        <v>428790.2681295662</v>
      </c>
    </row>
    <row r="165" spans="1:12" ht="15">
      <c r="A165" t="s">
        <v>18</v>
      </c>
      <c r="B165" s="12"/>
      <c r="C165" s="12"/>
      <c r="D165" s="8"/>
      <c r="E165" s="8">
        <f t="shared" si="52"/>
        <v>0</v>
      </c>
      <c r="F165" s="8">
        <f t="shared" si="54"/>
        <v>280595.2710897784</v>
      </c>
      <c r="G165" s="8"/>
      <c r="H165" s="15">
        <f t="shared" si="55"/>
        <v>0.0055</v>
      </c>
      <c r="I165" s="8">
        <f t="shared" si="56"/>
        <v>128.60616591614843</v>
      </c>
      <c r="J165" s="8">
        <f t="shared" si="57"/>
        <v>148323.60320570396</v>
      </c>
      <c r="K165" s="8"/>
      <c r="L165" s="8">
        <f t="shared" si="53"/>
        <v>428918.87429548235</v>
      </c>
    </row>
    <row r="166" spans="1:12" ht="15">
      <c r="A166" t="s">
        <v>19</v>
      </c>
      <c r="B166" s="12"/>
      <c r="C166" s="12"/>
      <c r="D166" s="8"/>
      <c r="E166" s="8">
        <f t="shared" si="52"/>
        <v>0</v>
      </c>
      <c r="F166" s="8">
        <f t="shared" si="54"/>
        <v>280595.2710897784</v>
      </c>
      <c r="G166" s="8"/>
      <c r="H166" s="4">
        <v>0.0089</v>
      </c>
      <c r="I166" s="8">
        <f t="shared" si="56"/>
        <v>208.10815939158564</v>
      </c>
      <c r="J166" s="8">
        <f t="shared" si="57"/>
        <v>148531.71136509554</v>
      </c>
      <c r="K166" s="8"/>
      <c r="L166" s="8">
        <f t="shared" si="53"/>
        <v>429126.98245487397</v>
      </c>
    </row>
    <row r="167" spans="1:12" ht="15">
      <c r="A167" t="s">
        <v>20</v>
      </c>
      <c r="B167" s="12"/>
      <c r="C167" s="12"/>
      <c r="D167" s="8"/>
      <c r="E167" s="8">
        <f t="shared" si="52"/>
        <v>0</v>
      </c>
      <c r="F167" s="8">
        <f t="shared" si="54"/>
        <v>280595.2710897784</v>
      </c>
      <c r="G167" s="8"/>
      <c r="H167" s="15">
        <f t="shared" si="55"/>
        <v>0.0089</v>
      </c>
      <c r="I167" s="8">
        <f t="shared" si="56"/>
        <v>208.10815939158564</v>
      </c>
      <c r="J167" s="8">
        <f t="shared" si="57"/>
        <v>148739.81952448713</v>
      </c>
      <c r="K167" s="8"/>
      <c r="L167" s="8">
        <f t="shared" si="53"/>
        <v>429335.09061426553</v>
      </c>
    </row>
    <row r="168" spans="1:12" ht="15">
      <c r="A168" t="s">
        <v>21</v>
      </c>
      <c r="B168" s="12"/>
      <c r="C168" s="12"/>
      <c r="D168" s="8"/>
      <c r="E168" s="8">
        <f t="shared" si="52"/>
        <v>0</v>
      </c>
      <c r="F168" s="8">
        <f t="shared" si="54"/>
        <v>280595.2710897784</v>
      </c>
      <c r="G168" s="8"/>
      <c r="H168" s="15">
        <f t="shared" si="55"/>
        <v>0.0089</v>
      </c>
      <c r="I168" s="8">
        <f t="shared" si="56"/>
        <v>208.10815939158564</v>
      </c>
      <c r="J168" s="8">
        <f t="shared" si="57"/>
        <v>148947.92768387872</v>
      </c>
      <c r="K168" s="8"/>
      <c r="L168" s="8">
        <f t="shared" si="53"/>
        <v>429543.1987736571</v>
      </c>
    </row>
    <row r="169" spans="1:12" ht="15">
      <c r="A169" t="s">
        <v>10</v>
      </c>
      <c r="B169" s="12"/>
      <c r="C169" s="12"/>
      <c r="D169" s="8"/>
      <c r="E169" s="8">
        <f t="shared" si="52"/>
        <v>0</v>
      </c>
      <c r="F169" s="8">
        <f t="shared" si="54"/>
        <v>280595.2710897784</v>
      </c>
      <c r="G169" s="8"/>
      <c r="H169" s="4">
        <v>0.012</v>
      </c>
      <c r="I169" s="8">
        <f t="shared" si="56"/>
        <v>280.5952710897784</v>
      </c>
      <c r="J169" s="8">
        <f t="shared" si="57"/>
        <v>149228.5229549685</v>
      </c>
      <c r="K169" s="8"/>
      <c r="L169" s="8">
        <f t="shared" si="53"/>
        <v>429823.7940447469</v>
      </c>
    </row>
    <row r="170" spans="1:12" ht="15">
      <c r="A170" t="s">
        <v>11</v>
      </c>
      <c r="B170" s="12"/>
      <c r="C170" s="12"/>
      <c r="D170" s="8"/>
      <c r="E170" s="8">
        <f t="shared" si="52"/>
        <v>0</v>
      </c>
      <c r="F170" s="8">
        <f t="shared" si="54"/>
        <v>280595.2710897784</v>
      </c>
      <c r="G170" s="8"/>
      <c r="H170" s="15">
        <f t="shared" si="55"/>
        <v>0.012</v>
      </c>
      <c r="I170" s="8">
        <f t="shared" si="56"/>
        <v>280.5952710897784</v>
      </c>
      <c r="J170" s="8">
        <f t="shared" si="57"/>
        <v>149509.1182260583</v>
      </c>
      <c r="K170" s="8"/>
      <c r="L170" s="8">
        <f t="shared" si="53"/>
        <v>430104.3893158367</v>
      </c>
    </row>
    <row r="171" spans="1:12" ht="15">
      <c r="A171" t="s">
        <v>12</v>
      </c>
      <c r="B171" s="13"/>
      <c r="C171" s="13"/>
      <c r="D171" s="14"/>
      <c r="E171" s="14">
        <f t="shared" si="52"/>
        <v>0</v>
      </c>
      <c r="F171" s="14">
        <f t="shared" si="54"/>
        <v>280595.2710897784</v>
      </c>
      <c r="G171" s="14"/>
      <c r="H171" s="17">
        <f t="shared" si="55"/>
        <v>0.012</v>
      </c>
      <c r="I171" s="14">
        <f t="shared" si="56"/>
        <v>280.5952710897784</v>
      </c>
      <c r="J171" s="14">
        <f t="shared" si="57"/>
        <v>149789.71349714807</v>
      </c>
      <c r="K171" s="14"/>
      <c r="L171" s="14">
        <f t="shared" si="53"/>
        <v>430384.98458692647</v>
      </c>
    </row>
    <row r="172" spans="1:14" ht="15">
      <c r="A172" s="2" t="s">
        <v>13</v>
      </c>
      <c r="B172" s="8">
        <f>SUM(B160:B171)</f>
        <v>0</v>
      </c>
      <c r="C172" s="8">
        <f>SUM(C160:C171)</f>
        <v>0</v>
      </c>
      <c r="D172" s="8">
        <f>SUM(D160:D171)</f>
        <v>0</v>
      </c>
      <c r="E172" s="8">
        <f>SUM(E160:E171)</f>
        <v>0</v>
      </c>
      <c r="F172" s="8"/>
      <c r="G172" s="8"/>
      <c r="I172" s="8">
        <f>SUM(I160:I171)</f>
        <v>2237.747286940983</v>
      </c>
      <c r="J172" s="8"/>
      <c r="K172" s="8"/>
      <c r="L172" s="8"/>
      <c r="N172" s="21"/>
    </row>
    <row r="173" spans="2:14" ht="15">
      <c r="B173" s="8"/>
      <c r="C173" s="8"/>
      <c r="D173" s="8"/>
      <c r="E173" s="8"/>
      <c r="F173" s="8"/>
      <c r="G173" s="8"/>
      <c r="I173" s="8"/>
      <c r="J173" s="8"/>
      <c r="K173" s="8"/>
      <c r="L173" s="8"/>
      <c r="N173" s="21"/>
    </row>
    <row r="174" spans="2:12" ht="15">
      <c r="B174" s="8"/>
      <c r="C174" s="8"/>
      <c r="D174" s="8"/>
      <c r="E174" s="8"/>
      <c r="F174" s="8"/>
      <c r="G174" s="8"/>
      <c r="I174" s="8"/>
      <c r="J174" s="8"/>
      <c r="K174" s="8"/>
      <c r="L174" s="8"/>
    </row>
    <row r="175" spans="1:12" ht="18.75">
      <c r="A175" s="5" t="s">
        <v>0</v>
      </c>
      <c r="B175" s="19">
        <v>2011</v>
      </c>
      <c r="C175" s="8"/>
      <c r="D175" s="8"/>
      <c r="E175" s="8"/>
      <c r="F175" s="8"/>
      <c r="G175" s="8"/>
      <c r="I175" s="8"/>
      <c r="J175" s="8"/>
      <c r="K175" s="8"/>
      <c r="L175" s="8"/>
    </row>
    <row r="176" spans="2:12" ht="15">
      <c r="B176" s="10"/>
      <c r="C176" s="10"/>
      <c r="D176" s="66" t="str">
        <f>$D$5</f>
        <v>SIMPILS True-Up Adjustments    (neg = CR)</v>
      </c>
      <c r="E176" s="68" t="s">
        <v>14</v>
      </c>
      <c r="F176" s="68"/>
      <c r="G176" s="10"/>
      <c r="H176" s="68" t="s">
        <v>15</v>
      </c>
      <c r="I176" s="68"/>
      <c r="J176" s="68"/>
      <c r="K176" s="10"/>
      <c r="L176" s="66" t="s">
        <v>5</v>
      </c>
    </row>
    <row r="177" spans="2:12" ht="30">
      <c r="B177" s="11" t="s">
        <v>2</v>
      </c>
      <c r="C177" s="11" t="s">
        <v>3</v>
      </c>
      <c r="D177" s="66"/>
      <c r="E177" s="10" t="s">
        <v>4</v>
      </c>
      <c r="F177" s="10" t="s">
        <v>65</v>
      </c>
      <c r="G177" s="10"/>
      <c r="H177" s="16" t="s">
        <v>6</v>
      </c>
      <c r="I177" s="10" t="s">
        <v>4</v>
      </c>
      <c r="J177" s="10" t="s">
        <v>65</v>
      </c>
      <c r="K177" s="10"/>
      <c r="L177" s="66"/>
    </row>
    <row r="178" spans="1:12" ht="15">
      <c r="A178" t="s">
        <v>7</v>
      </c>
      <c r="B178" s="12"/>
      <c r="C178" s="12"/>
      <c r="D178" s="8"/>
      <c r="E178" s="8">
        <f aca="true" t="shared" si="58" ref="E178:E189">B178-C178+D178</f>
        <v>0</v>
      </c>
      <c r="F178" s="8">
        <f>F171+E178</f>
        <v>280595.2710897784</v>
      </c>
      <c r="G178" s="8"/>
      <c r="H178" s="4">
        <v>0.0147</v>
      </c>
      <c r="I178" s="8">
        <f>H178*F171/12</f>
        <v>343.7292070849785</v>
      </c>
      <c r="J178" s="8">
        <f>J171+I178</f>
        <v>150133.44270423305</v>
      </c>
      <c r="K178" s="8"/>
      <c r="L178" s="8">
        <f aca="true" t="shared" si="59" ref="L178:L189">F178+J178</f>
        <v>430728.71379401145</v>
      </c>
    </row>
    <row r="179" spans="1:12" ht="15">
      <c r="A179" t="s">
        <v>8</v>
      </c>
      <c r="B179" s="12"/>
      <c r="C179" s="12"/>
      <c r="D179" s="8"/>
      <c r="E179" s="8">
        <f t="shared" si="58"/>
        <v>0</v>
      </c>
      <c r="F179" s="8">
        <f>F178+E179</f>
        <v>280595.2710897784</v>
      </c>
      <c r="G179" s="8"/>
      <c r="H179" s="15">
        <f>H178</f>
        <v>0.0147</v>
      </c>
      <c r="I179" s="8">
        <f>H179*F178/12</f>
        <v>343.7292070849785</v>
      </c>
      <c r="J179" s="8">
        <f>I179+J178</f>
        <v>150477.17191131803</v>
      </c>
      <c r="K179" s="8"/>
      <c r="L179" s="8">
        <f t="shared" si="59"/>
        <v>431072.4430010964</v>
      </c>
    </row>
    <row r="180" spans="1:12" ht="15">
      <c r="A180" t="s">
        <v>9</v>
      </c>
      <c r="B180" s="12"/>
      <c r="C180" s="12"/>
      <c r="D180" s="8"/>
      <c r="E180" s="8">
        <f t="shared" si="58"/>
        <v>0</v>
      </c>
      <c r="F180" s="8">
        <f aca="true" t="shared" si="60" ref="F180:F189">F179+E180</f>
        <v>280595.2710897784</v>
      </c>
      <c r="G180" s="8"/>
      <c r="H180" s="15">
        <f aca="true" t="shared" si="61" ref="H180:H189">H179</f>
        <v>0.0147</v>
      </c>
      <c r="I180" s="8">
        <f>H180*F179/12</f>
        <v>343.7292070849785</v>
      </c>
      <c r="J180" s="8">
        <f>I180+J179</f>
        <v>150820.901118403</v>
      </c>
      <c r="K180" s="8"/>
      <c r="L180" s="8">
        <f t="shared" si="59"/>
        <v>431416.1722081814</v>
      </c>
    </row>
    <row r="181" spans="1:12" ht="15">
      <c r="A181" t="s">
        <v>16</v>
      </c>
      <c r="B181" s="12"/>
      <c r="C181" s="12"/>
      <c r="D181" s="8"/>
      <c r="E181" s="8">
        <f t="shared" si="58"/>
        <v>0</v>
      </c>
      <c r="F181" s="8">
        <f t="shared" si="60"/>
        <v>280595.2710897784</v>
      </c>
      <c r="G181" s="8"/>
      <c r="H181" s="15">
        <f t="shared" si="61"/>
        <v>0.0147</v>
      </c>
      <c r="I181" s="8">
        <f>H181*F180/12</f>
        <v>343.7292070849785</v>
      </c>
      <c r="J181" s="8">
        <f>I181+J180</f>
        <v>151164.630325488</v>
      </c>
      <c r="K181" s="8"/>
      <c r="L181" s="8">
        <f t="shared" si="59"/>
        <v>431759.9014152664</v>
      </c>
    </row>
    <row r="182" spans="1:12" ht="15">
      <c r="A182" t="s">
        <v>17</v>
      </c>
      <c r="B182" s="12"/>
      <c r="C182" s="12"/>
      <c r="D182" s="8"/>
      <c r="E182" s="8">
        <f t="shared" si="58"/>
        <v>0</v>
      </c>
      <c r="F182" s="8">
        <f t="shared" si="60"/>
        <v>280595.2710897784</v>
      </c>
      <c r="G182" s="8"/>
      <c r="H182" s="15">
        <f t="shared" si="61"/>
        <v>0.0147</v>
      </c>
      <c r="I182" s="8">
        <f aca="true" t="shared" si="62" ref="I182:I189">H182*F181/12</f>
        <v>343.7292070849785</v>
      </c>
      <c r="J182" s="8">
        <f aca="true" t="shared" si="63" ref="J182:J189">I182+J181</f>
        <v>151508.35953257297</v>
      </c>
      <c r="K182" s="8"/>
      <c r="L182" s="8">
        <f t="shared" si="59"/>
        <v>432103.63062235137</v>
      </c>
    </row>
    <row r="183" spans="1:12" ht="15">
      <c r="A183" t="s">
        <v>18</v>
      </c>
      <c r="B183" s="12"/>
      <c r="C183" s="12"/>
      <c r="D183" s="8"/>
      <c r="E183" s="8">
        <f t="shared" si="58"/>
        <v>0</v>
      </c>
      <c r="F183" s="8">
        <f t="shared" si="60"/>
        <v>280595.2710897784</v>
      </c>
      <c r="G183" s="8"/>
      <c r="H183" s="15">
        <f t="shared" si="61"/>
        <v>0.0147</v>
      </c>
      <c r="I183" s="8">
        <f t="shared" si="62"/>
        <v>343.7292070849785</v>
      </c>
      <c r="J183" s="8">
        <f t="shared" si="63"/>
        <v>151852.08873965795</v>
      </c>
      <c r="K183" s="8"/>
      <c r="L183" s="8">
        <f t="shared" si="59"/>
        <v>432447.35982943635</v>
      </c>
    </row>
    <row r="184" spans="1:12" ht="15">
      <c r="A184" t="s">
        <v>19</v>
      </c>
      <c r="B184" s="12"/>
      <c r="C184" s="12"/>
      <c r="D184" s="8"/>
      <c r="E184" s="8">
        <f t="shared" si="58"/>
        <v>0</v>
      </c>
      <c r="F184" s="8">
        <f t="shared" si="60"/>
        <v>280595.2710897784</v>
      </c>
      <c r="G184" s="8"/>
      <c r="H184" s="15">
        <f t="shared" si="61"/>
        <v>0.0147</v>
      </c>
      <c r="I184" s="8">
        <f t="shared" si="62"/>
        <v>343.7292070849785</v>
      </c>
      <c r="J184" s="8">
        <f t="shared" si="63"/>
        <v>152195.81794674293</v>
      </c>
      <c r="K184" s="8"/>
      <c r="L184" s="8">
        <f t="shared" si="59"/>
        <v>432791.0890365213</v>
      </c>
    </row>
    <row r="185" spans="1:12" ht="15">
      <c r="A185" t="s">
        <v>20</v>
      </c>
      <c r="B185" s="12"/>
      <c r="C185" s="12"/>
      <c r="D185" s="8"/>
      <c r="E185" s="8">
        <f t="shared" si="58"/>
        <v>0</v>
      </c>
      <c r="F185" s="8">
        <f t="shared" si="60"/>
        <v>280595.2710897784</v>
      </c>
      <c r="G185" s="8"/>
      <c r="H185" s="15">
        <f t="shared" si="61"/>
        <v>0.0147</v>
      </c>
      <c r="I185" s="8">
        <f t="shared" si="62"/>
        <v>343.7292070849785</v>
      </c>
      <c r="J185" s="8">
        <f t="shared" si="63"/>
        <v>152539.5471538279</v>
      </c>
      <c r="K185" s="8"/>
      <c r="L185" s="8">
        <f t="shared" si="59"/>
        <v>433134.8182436063</v>
      </c>
    </row>
    <row r="186" spans="1:12" ht="15">
      <c r="A186" t="s">
        <v>21</v>
      </c>
      <c r="B186" s="12"/>
      <c r="C186" s="12"/>
      <c r="D186" s="8"/>
      <c r="E186" s="8">
        <f t="shared" si="58"/>
        <v>0</v>
      </c>
      <c r="F186" s="8">
        <f t="shared" si="60"/>
        <v>280595.2710897784</v>
      </c>
      <c r="G186" s="8"/>
      <c r="H186" s="15">
        <f t="shared" si="61"/>
        <v>0.0147</v>
      </c>
      <c r="I186" s="8">
        <f t="shared" si="62"/>
        <v>343.7292070849785</v>
      </c>
      <c r="J186" s="8">
        <f t="shared" si="63"/>
        <v>152883.2763609129</v>
      </c>
      <c r="K186" s="8"/>
      <c r="L186" s="8">
        <f t="shared" si="59"/>
        <v>433478.5474506913</v>
      </c>
    </row>
    <row r="187" spans="1:12" ht="15">
      <c r="A187" t="s">
        <v>10</v>
      </c>
      <c r="B187" s="12"/>
      <c r="C187" s="12"/>
      <c r="D187" s="8"/>
      <c r="E187" s="8">
        <f t="shared" si="58"/>
        <v>0</v>
      </c>
      <c r="F187" s="8">
        <f t="shared" si="60"/>
        <v>280595.2710897784</v>
      </c>
      <c r="G187" s="8"/>
      <c r="H187" s="15">
        <f t="shared" si="61"/>
        <v>0.0147</v>
      </c>
      <c r="I187" s="8">
        <f t="shared" si="62"/>
        <v>343.7292070849785</v>
      </c>
      <c r="J187" s="8">
        <f t="shared" si="63"/>
        <v>153227.00556799787</v>
      </c>
      <c r="K187" s="8"/>
      <c r="L187" s="8">
        <f t="shared" si="59"/>
        <v>433822.27665777627</v>
      </c>
    </row>
    <row r="188" spans="1:12" ht="15">
      <c r="A188" t="s">
        <v>11</v>
      </c>
      <c r="B188" s="12"/>
      <c r="C188" s="12"/>
      <c r="D188" s="8"/>
      <c r="E188" s="8">
        <f t="shared" si="58"/>
        <v>0</v>
      </c>
      <c r="F188" s="8">
        <f t="shared" si="60"/>
        <v>280595.2710897784</v>
      </c>
      <c r="G188" s="8"/>
      <c r="H188" s="15">
        <f t="shared" si="61"/>
        <v>0.0147</v>
      </c>
      <c r="I188" s="8">
        <f t="shared" si="62"/>
        <v>343.7292070849785</v>
      </c>
      <c r="J188" s="8">
        <f t="shared" si="63"/>
        <v>153570.73477508285</v>
      </c>
      <c r="K188" s="8"/>
      <c r="L188" s="8">
        <f t="shared" si="59"/>
        <v>434166.00586486125</v>
      </c>
    </row>
    <row r="189" spans="1:12" ht="15">
      <c r="A189" t="s">
        <v>12</v>
      </c>
      <c r="B189" s="13"/>
      <c r="C189" s="13"/>
      <c r="D189" s="14"/>
      <c r="E189" s="14">
        <f t="shared" si="58"/>
        <v>0</v>
      </c>
      <c r="F189" s="14">
        <f t="shared" si="60"/>
        <v>280595.2710897784</v>
      </c>
      <c r="G189" s="14"/>
      <c r="H189" s="17">
        <f t="shared" si="61"/>
        <v>0.0147</v>
      </c>
      <c r="I189" s="14">
        <f t="shared" si="62"/>
        <v>343.7292070849785</v>
      </c>
      <c r="J189" s="14">
        <f t="shared" si="63"/>
        <v>153914.46398216783</v>
      </c>
      <c r="K189" s="14"/>
      <c r="L189" s="14">
        <f t="shared" si="59"/>
        <v>434509.7350719462</v>
      </c>
    </row>
    <row r="190" spans="1:12" ht="15">
      <c r="A190" s="2" t="s">
        <v>13</v>
      </c>
      <c r="B190" s="8">
        <f>SUM(B178:B189)</f>
        <v>0</v>
      </c>
      <c r="C190" s="8">
        <f>SUM(C178:C189)</f>
        <v>0</v>
      </c>
      <c r="D190" s="8">
        <f>SUM(D178:D189)</f>
        <v>0</v>
      </c>
      <c r="E190" s="8">
        <f>SUM(E178:E189)</f>
        <v>0</v>
      </c>
      <c r="F190" s="8"/>
      <c r="G190" s="8"/>
      <c r="I190" s="8">
        <f>SUM(I178:I189)</f>
        <v>4124.750485019742</v>
      </c>
      <c r="J190" s="8"/>
      <c r="K190" s="8"/>
      <c r="L190" s="8"/>
    </row>
    <row r="191" spans="2:13" ht="15">
      <c r="B191" s="8"/>
      <c r="C191" s="8"/>
      <c r="D191" s="8"/>
      <c r="E191" s="8"/>
      <c r="F191" s="8"/>
      <c r="G191" s="8"/>
      <c r="I191" s="8"/>
      <c r="J191" s="8"/>
      <c r="K191" s="8"/>
      <c r="L191" s="8"/>
      <c r="M191" s="21"/>
    </row>
    <row r="192" spans="2:12" ht="15">
      <c r="B192" s="8"/>
      <c r="C192" s="8"/>
      <c r="D192" s="8"/>
      <c r="E192" s="8"/>
      <c r="F192" s="8"/>
      <c r="G192" s="8"/>
      <c r="I192" s="8"/>
      <c r="J192" s="8"/>
      <c r="K192" s="8"/>
      <c r="L192" s="8"/>
    </row>
    <row r="193" spans="1:12" ht="18.75">
      <c r="A193" s="5" t="s">
        <v>0</v>
      </c>
      <c r="B193" s="19">
        <v>2012</v>
      </c>
      <c r="C193" s="8"/>
      <c r="D193" s="8"/>
      <c r="E193" s="8"/>
      <c r="F193" s="8"/>
      <c r="G193" s="8"/>
      <c r="I193" s="8"/>
      <c r="J193" s="8"/>
      <c r="K193" s="8"/>
      <c r="L193" s="8"/>
    </row>
    <row r="194" spans="2:12" ht="15">
      <c r="B194" s="10"/>
      <c r="C194" s="10"/>
      <c r="D194" s="66" t="str">
        <f>$D$5</f>
        <v>SIMPILS True-Up Adjustments    (neg = CR)</v>
      </c>
      <c r="E194" s="68" t="s">
        <v>14</v>
      </c>
      <c r="F194" s="68"/>
      <c r="G194" s="10"/>
      <c r="H194" s="68" t="s">
        <v>15</v>
      </c>
      <c r="I194" s="68"/>
      <c r="J194" s="68"/>
      <c r="K194" s="10"/>
      <c r="L194" s="66" t="s">
        <v>5</v>
      </c>
    </row>
    <row r="195" spans="2:12" ht="30">
      <c r="B195" s="11" t="s">
        <v>2</v>
      </c>
      <c r="C195" s="11" t="s">
        <v>3</v>
      </c>
      <c r="D195" s="66"/>
      <c r="E195" s="10" t="s">
        <v>4</v>
      </c>
      <c r="F195" s="10" t="s">
        <v>65</v>
      </c>
      <c r="G195" s="10"/>
      <c r="H195" s="16" t="s">
        <v>6</v>
      </c>
      <c r="I195" s="10" t="s">
        <v>4</v>
      </c>
      <c r="J195" s="10" t="s">
        <v>65</v>
      </c>
      <c r="K195" s="10"/>
      <c r="L195" s="66"/>
    </row>
    <row r="196" spans="1:12" ht="15">
      <c r="A196" t="s">
        <v>7</v>
      </c>
      <c r="B196" s="12"/>
      <c r="C196" s="12"/>
      <c r="D196" s="8"/>
      <c r="E196" s="8">
        <f aca="true" t="shared" si="64" ref="E196:E207">B196-C196+D196</f>
        <v>0</v>
      </c>
      <c r="F196" s="8">
        <f>F189+E196</f>
        <v>280595.2710897784</v>
      </c>
      <c r="G196" s="8"/>
      <c r="H196" s="15">
        <f>H189</f>
        <v>0.0147</v>
      </c>
      <c r="I196" s="8">
        <f>H196*F189/12</f>
        <v>343.7292070849785</v>
      </c>
      <c r="J196" s="8">
        <f>J189+I196</f>
        <v>154258.1931892528</v>
      </c>
      <c r="K196" s="8"/>
      <c r="L196" s="8">
        <f aca="true" t="shared" si="65" ref="L196:L207">F196+J196</f>
        <v>434853.4642790312</v>
      </c>
    </row>
    <row r="197" spans="1:12" ht="15">
      <c r="A197" t="s">
        <v>8</v>
      </c>
      <c r="B197" s="12"/>
      <c r="C197" s="12"/>
      <c r="D197" s="8"/>
      <c r="E197" s="8">
        <f t="shared" si="64"/>
        <v>0</v>
      </c>
      <c r="F197" s="8">
        <f>F196+E197</f>
        <v>280595.2710897784</v>
      </c>
      <c r="G197" s="8"/>
      <c r="H197" s="15">
        <f>H196</f>
        <v>0.0147</v>
      </c>
      <c r="I197" s="8">
        <f>H197*F196/12</f>
        <v>343.7292070849785</v>
      </c>
      <c r="J197" s="8">
        <f>I197+J196</f>
        <v>154601.9223963378</v>
      </c>
      <c r="K197" s="8"/>
      <c r="L197" s="8">
        <f t="shared" si="65"/>
        <v>435197.1934861162</v>
      </c>
    </row>
    <row r="198" spans="1:12" ht="15">
      <c r="A198" t="s">
        <v>9</v>
      </c>
      <c r="B198" s="12"/>
      <c r="C198" s="12"/>
      <c r="D198" s="8"/>
      <c r="E198" s="8">
        <f t="shared" si="64"/>
        <v>0</v>
      </c>
      <c r="F198" s="8">
        <f aca="true" t="shared" si="66" ref="F198:F207">F197+E198</f>
        <v>280595.2710897784</v>
      </c>
      <c r="G198" s="8"/>
      <c r="H198" s="15">
        <f aca="true" t="shared" si="67" ref="H198:H207">H197</f>
        <v>0.0147</v>
      </c>
      <c r="I198" s="8">
        <f>H198*F197/12</f>
        <v>343.7292070849785</v>
      </c>
      <c r="J198" s="8">
        <f>I198+J197</f>
        <v>154945.65160342277</v>
      </c>
      <c r="K198" s="8"/>
      <c r="L198" s="8">
        <f t="shared" si="65"/>
        <v>435540.92269320117</v>
      </c>
    </row>
    <row r="199" spans="1:12" ht="15">
      <c r="A199" s="40" t="s">
        <v>16</v>
      </c>
      <c r="B199" s="13"/>
      <c r="C199" s="13"/>
      <c r="D199" s="14"/>
      <c r="E199" s="14">
        <f t="shared" si="64"/>
        <v>0</v>
      </c>
      <c r="F199" s="14">
        <f t="shared" si="66"/>
        <v>280595.2710897784</v>
      </c>
      <c r="G199" s="14"/>
      <c r="H199" s="17">
        <f t="shared" si="67"/>
        <v>0.0147</v>
      </c>
      <c r="I199" s="14">
        <f>H199*F198/12</f>
        <v>343.7292070849785</v>
      </c>
      <c r="J199" s="14">
        <f>I199+J198</f>
        <v>155289.38081050775</v>
      </c>
      <c r="K199" s="14"/>
      <c r="L199" s="14">
        <f t="shared" si="65"/>
        <v>435884.65190028615</v>
      </c>
    </row>
    <row r="200" spans="1:12" ht="15" hidden="1">
      <c r="A200" t="s">
        <v>17</v>
      </c>
      <c r="B200" s="12"/>
      <c r="C200" s="12"/>
      <c r="D200" s="8"/>
      <c r="E200" s="8">
        <f t="shared" si="64"/>
        <v>0</v>
      </c>
      <c r="F200" s="8">
        <f t="shared" si="66"/>
        <v>280595.2710897784</v>
      </c>
      <c r="G200" s="8"/>
      <c r="H200" s="15">
        <v>0</v>
      </c>
      <c r="I200" s="8">
        <f aca="true" t="shared" si="68" ref="I200:I207">H200*F199/12</f>
        <v>0</v>
      </c>
      <c r="J200" s="8">
        <f aca="true" t="shared" si="69" ref="J200:J207">I200+J199</f>
        <v>155289.38081050775</v>
      </c>
      <c r="K200" s="8"/>
      <c r="L200" s="8">
        <f t="shared" si="65"/>
        <v>435884.65190028615</v>
      </c>
    </row>
    <row r="201" spans="1:12" ht="15" hidden="1">
      <c r="A201" t="s">
        <v>18</v>
      </c>
      <c r="B201" s="12"/>
      <c r="C201" s="12"/>
      <c r="D201" s="8"/>
      <c r="E201" s="8">
        <f t="shared" si="64"/>
        <v>0</v>
      </c>
      <c r="F201" s="8">
        <f t="shared" si="66"/>
        <v>280595.2710897784</v>
      </c>
      <c r="G201" s="8"/>
      <c r="H201" s="15">
        <f t="shared" si="67"/>
        <v>0</v>
      </c>
      <c r="I201" s="8">
        <f t="shared" si="68"/>
        <v>0</v>
      </c>
      <c r="J201" s="8">
        <f t="shared" si="69"/>
        <v>155289.38081050775</v>
      </c>
      <c r="K201" s="8"/>
      <c r="L201" s="8">
        <f t="shared" si="65"/>
        <v>435884.65190028615</v>
      </c>
    </row>
    <row r="202" spans="1:12" ht="15" hidden="1">
      <c r="A202" t="s">
        <v>19</v>
      </c>
      <c r="B202" s="12"/>
      <c r="C202" s="12"/>
      <c r="D202" s="8"/>
      <c r="E202" s="8">
        <f t="shared" si="64"/>
        <v>0</v>
      </c>
      <c r="F202" s="8">
        <f t="shared" si="66"/>
        <v>280595.2710897784</v>
      </c>
      <c r="G202" s="8"/>
      <c r="H202" s="15">
        <f t="shared" si="67"/>
        <v>0</v>
      </c>
      <c r="I202" s="8">
        <f t="shared" si="68"/>
        <v>0</v>
      </c>
      <c r="J202" s="8">
        <f t="shared" si="69"/>
        <v>155289.38081050775</v>
      </c>
      <c r="K202" s="8"/>
      <c r="L202" s="8">
        <f t="shared" si="65"/>
        <v>435884.65190028615</v>
      </c>
    </row>
    <row r="203" spans="1:12" ht="15" hidden="1">
      <c r="A203" t="s">
        <v>20</v>
      </c>
      <c r="B203" s="12"/>
      <c r="C203" s="12"/>
      <c r="D203" s="8"/>
      <c r="E203" s="8">
        <f t="shared" si="64"/>
        <v>0</v>
      </c>
      <c r="F203" s="8">
        <f t="shared" si="66"/>
        <v>280595.2710897784</v>
      </c>
      <c r="G203" s="8"/>
      <c r="H203" s="15">
        <f t="shared" si="67"/>
        <v>0</v>
      </c>
      <c r="I203" s="8">
        <f t="shared" si="68"/>
        <v>0</v>
      </c>
      <c r="J203" s="8">
        <f t="shared" si="69"/>
        <v>155289.38081050775</v>
      </c>
      <c r="K203" s="8"/>
      <c r="L203" s="8">
        <f t="shared" si="65"/>
        <v>435884.65190028615</v>
      </c>
    </row>
    <row r="204" spans="1:12" ht="15" hidden="1">
      <c r="A204" t="s">
        <v>21</v>
      </c>
      <c r="B204" s="12"/>
      <c r="C204" s="12"/>
      <c r="D204" s="8"/>
      <c r="E204" s="8">
        <f t="shared" si="64"/>
        <v>0</v>
      </c>
      <c r="F204" s="8">
        <f t="shared" si="66"/>
        <v>280595.2710897784</v>
      </c>
      <c r="G204" s="8"/>
      <c r="H204" s="15">
        <f t="shared" si="67"/>
        <v>0</v>
      </c>
      <c r="I204" s="8">
        <f t="shared" si="68"/>
        <v>0</v>
      </c>
      <c r="J204" s="8">
        <f t="shared" si="69"/>
        <v>155289.38081050775</v>
      </c>
      <c r="K204" s="8"/>
      <c r="L204" s="8">
        <f t="shared" si="65"/>
        <v>435884.65190028615</v>
      </c>
    </row>
    <row r="205" spans="1:12" ht="15" hidden="1">
      <c r="A205" t="s">
        <v>10</v>
      </c>
      <c r="B205" s="12"/>
      <c r="C205" s="12"/>
      <c r="D205" s="8"/>
      <c r="E205" s="8">
        <f t="shared" si="64"/>
        <v>0</v>
      </c>
      <c r="F205" s="8">
        <f t="shared" si="66"/>
        <v>280595.2710897784</v>
      </c>
      <c r="G205" s="8"/>
      <c r="H205" s="15">
        <f t="shared" si="67"/>
        <v>0</v>
      </c>
      <c r="I205" s="8">
        <f t="shared" si="68"/>
        <v>0</v>
      </c>
      <c r="J205" s="8">
        <f t="shared" si="69"/>
        <v>155289.38081050775</v>
      </c>
      <c r="K205" s="8"/>
      <c r="L205" s="8">
        <f t="shared" si="65"/>
        <v>435884.65190028615</v>
      </c>
    </row>
    <row r="206" spans="1:12" ht="15" hidden="1">
      <c r="A206" t="s">
        <v>11</v>
      </c>
      <c r="B206" s="12"/>
      <c r="C206" s="12"/>
      <c r="D206" s="8"/>
      <c r="E206" s="8">
        <f t="shared" si="64"/>
        <v>0</v>
      </c>
      <c r="F206" s="8">
        <f t="shared" si="66"/>
        <v>280595.2710897784</v>
      </c>
      <c r="G206" s="8"/>
      <c r="H206" s="15">
        <f t="shared" si="67"/>
        <v>0</v>
      </c>
      <c r="I206" s="8">
        <f t="shared" si="68"/>
        <v>0</v>
      </c>
      <c r="J206" s="8">
        <f t="shared" si="69"/>
        <v>155289.38081050775</v>
      </c>
      <c r="K206" s="8"/>
      <c r="L206" s="8">
        <f t="shared" si="65"/>
        <v>435884.65190028615</v>
      </c>
    </row>
    <row r="207" spans="1:12" ht="15" hidden="1">
      <c r="A207" t="s">
        <v>12</v>
      </c>
      <c r="B207" s="13"/>
      <c r="C207" s="13"/>
      <c r="D207" s="14"/>
      <c r="E207" s="14">
        <f t="shared" si="64"/>
        <v>0</v>
      </c>
      <c r="F207" s="14">
        <f t="shared" si="66"/>
        <v>280595.2710897784</v>
      </c>
      <c r="G207" s="14"/>
      <c r="H207" s="17">
        <f t="shared" si="67"/>
        <v>0</v>
      </c>
      <c r="I207" s="14">
        <f t="shared" si="68"/>
        <v>0</v>
      </c>
      <c r="J207" s="14">
        <f t="shared" si="69"/>
        <v>155289.38081050775</v>
      </c>
      <c r="K207" s="14"/>
      <c r="L207" s="14">
        <f t="shared" si="65"/>
        <v>435884.65190028615</v>
      </c>
    </row>
    <row r="208" spans="1:12" ht="15">
      <c r="A208" s="2" t="s">
        <v>13</v>
      </c>
      <c r="B208" s="8">
        <f>SUM(B196:B207)</f>
        <v>0</v>
      </c>
      <c r="C208" s="8">
        <f>SUM(C196:C207)</f>
        <v>0</v>
      </c>
      <c r="D208" s="8">
        <f>SUM(D196:D207)</f>
        <v>0</v>
      </c>
      <c r="E208" s="8">
        <f>SUM(E196:E207)</f>
        <v>0</v>
      </c>
      <c r="F208" s="8"/>
      <c r="G208" s="8"/>
      <c r="I208" s="8">
        <f>SUM(I196:I207)</f>
        <v>1374.916828339914</v>
      </c>
      <c r="J208" s="8"/>
      <c r="K208" s="8"/>
      <c r="L208" s="8"/>
    </row>
    <row r="209" spans="2:12" ht="15">
      <c r="B209" s="8"/>
      <c r="C209" s="8"/>
      <c r="D209" s="8"/>
      <c r="E209" s="8"/>
      <c r="F209" s="8"/>
      <c r="G209" s="8"/>
      <c r="I209" s="8"/>
      <c r="J209" s="8"/>
      <c r="K209" s="8"/>
      <c r="L209" s="8"/>
    </row>
    <row r="210" spans="2:12" ht="15">
      <c r="B210" s="8"/>
      <c r="C210" s="8"/>
      <c r="D210" s="8"/>
      <c r="E210" s="8"/>
      <c r="F210" s="8"/>
      <c r="G210" s="8"/>
      <c r="I210" s="8"/>
      <c r="J210" s="8"/>
      <c r="K210" s="8"/>
      <c r="L210" s="8"/>
    </row>
    <row r="211" spans="2:12" ht="15">
      <c r="B211" s="8"/>
      <c r="C211" s="8"/>
      <c r="D211" s="8"/>
      <c r="E211" s="8"/>
      <c r="F211" s="8"/>
      <c r="G211" s="8"/>
      <c r="I211" s="8"/>
      <c r="J211" s="8"/>
      <c r="K211" s="8"/>
      <c r="L211" s="8"/>
    </row>
    <row r="212" spans="2:12" ht="15">
      <c r="B212" s="8"/>
      <c r="C212" s="8"/>
      <c r="D212" s="8"/>
      <c r="E212" s="8"/>
      <c r="F212" s="8"/>
      <c r="G212" s="8"/>
      <c r="I212" s="8"/>
      <c r="J212" s="8"/>
      <c r="K212" s="8"/>
      <c r="L212" s="8"/>
    </row>
    <row r="213" spans="2:12" ht="15">
      <c r="B213" s="8"/>
      <c r="C213" s="8"/>
      <c r="D213" s="8"/>
      <c r="E213" s="8"/>
      <c r="F213" s="8"/>
      <c r="G213" s="8"/>
      <c r="I213" s="8"/>
      <c r="J213" s="8"/>
      <c r="K213" s="8"/>
      <c r="L213" s="8"/>
    </row>
    <row r="214" spans="2:12" ht="15">
      <c r="B214" s="8"/>
      <c r="C214" s="8"/>
      <c r="D214" s="8"/>
      <c r="E214" s="8"/>
      <c r="F214" s="8"/>
      <c r="G214" s="8"/>
      <c r="I214" s="8"/>
      <c r="J214" s="8"/>
      <c r="K214" s="8"/>
      <c r="L214" s="8"/>
    </row>
    <row r="215" spans="2:12" ht="15">
      <c r="B215" s="8"/>
      <c r="C215" s="8"/>
      <c r="D215" s="8"/>
      <c r="E215" s="8"/>
      <c r="F215" s="8"/>
      <c r="G215" s="8"/>
      <c r="I215" s="8"/>
      <c r="J215" s="8"/>
      <c r="K215" s="8"/>
      <c r="L215" s="8"/>
    </row>
    <row r="216" spans="2:12" ht="15">
      <c r="B216" s="8"/>
      <c r="C216" s="8"/>
      <c r="D216" s="8"/>
      <c r="E216" s="8"/>
      <c r="F216" s="8"/>
      <c r="G216" s="8"/>
      <c r="I216" s="8"/>
      <c r="J216" s="8"/>
      <c r="K216" s="8"/>
      <c r="L216" s="8"/>
    </row>
    <row r="217" spans="2:12" ht="15">
      <c r="B217" s="8"/>
      <c r="C217" s="8"/>
      <c r="D217" s="8"/>
      <c r="E217" s="8"/>
      <c r="F217" s="8"/>
      <c r="G217" s="8"/>
      <c r="I217" s="8"/>
      <c r="J217" s="8"/>
      <c r="K217" s="8"/>
      <c r="L217" s="8"/>
    </row>
    <row r="218" spans="2:12" ht="15">
      <c r="B218" s="8"/>
      <c r="C218" s="8"/>
      <c r="D218" s="8"/>
      <c r="E218" s="8"/>
      <c r="F218" s="8"/>
      <c r="G218" s="8"/>
      <c r="I218" s="8"/>
      <c r="J218" s="8"/>
      <c r="K218" s="8"/>
      <c r="L218" s="8"/>
    </row>
    <row r="219" spans="2:12" ht="15">
      <c r="B219" s="8"/>
      <c r="C219" s="8"/>
      <c r="D219" s="8"/>
      <c r="E219" s="8"/>
      <c r="F219" s="8"/>
      <c r="G219" s="8"/>
      <c r="I219" s="8"/>
      <c r="J219" s="8"/>
      <c r="K219" s="8"/>
      <c r="L219" s="8"/>
    </row>
    <row r="220" spans="2:12" ht="15">
      <c r="B220" s="8"/>
      <c r="C220" s="8"/>
      <c r="D220" s="8"/>
      <c r="E220" s="8"/>
      <c r="F220" s="8"/>
      <c r="G220" s="8"/>
      <c r="I220" s="8"/>
      <c r="J220" s="8"/>
      <c r="K220" s="8"/>
      <c r="L220" s="8"/>
    </row>
    <row r="221" spans="2:12" ht="15">
      <c r="B221" s="8"/>
      <c r="C221" s="8"/>
      <c r="D221" s="8"/>
      <c r="E221" s="8"/>
      <c r="F221" s="8"/>
      <c r="G221" s="8"/>
      <c r="I221" s="8"/>
      <c r="J221" s="8"/>
      <c r="K221" s="8"/>
      <c r="L221" s="8"/>
    </row>
    <row r="222" spans="2:12" ht="15">
      <c r="B222" s="8"/>
      <c r="C222" s="8"/>
      <c r="D222" s="8"/>
      <c r="E222" s="8"/>
      <c r="F222" s="8"/>
      <c r="G222" s="8"/>
      <c r="I222" s="8"/>
      <c r="J222" s="8"/>
      <c r="K222" s="8"/>
      <c r="L222" s="8"/>
    </row>
    <row r="223" spans="2:12" ht="15">
      <c r="B223" s="8"/>
      <c r="C223" s="8"/>
      <c r="D223" s="8"/>
      <c r="E223" s="8"/>
      <c r="F223" s="8"/>
      <c r="G223" s="8"/>
      <c r="I223" s="8"/>
      <c r="J223" s="8"/>
      <c r="K223" s="8"/>
      <c r="L223" s="8"/>
    </row>
    <row r="224" spans="2:12" ht="15">
      <c r="B224" s="8"/>
      <c r="C224" s="8"/>
      <c r="D224" s="8"/>
      <c r="E224" s="8"/>
      <c r="F224" s="8"/>
      <c r="G224" s="8"/>
      <c r="I224" s="8"/>
      <c r="J224" s="8"/>
      <c r="K224" s="8"/>
      <c r="L224" s="8"/>
    </row>
    <row r="225" spans="2:12" ht="15">
      <c r="B225" s="8"/>
      <c r="C225" s="8"/>
      <c r="D225" s="8"/>
      <c r="E225" s="8"/>
      <c r="F225" s="8"/>
      <c r="G225" s="8"/>
      <c r="I225" s="8"/>
      <c r="J225" s="8"/>
      <c r="K225" s="8"/>
      <c r="L225" s="8"/>
    </row>
    <row r="226" spans="2:12" ht="15">
      <c r="B226" s="8"/>
      <c r="C226" s="8"/>
      <c r="D226" s="8"/>
      <c r="E226" s="8"/>
      <c r="F226" s="8"/>
      <c r="G226" s="8"/>
      <c r="I226" s="8"/>
      <c r="J226" s="8"/>
      <c r="K226" s="8"/>
      <c r="L226" s="8"/>
    </row>
    <row r="227" spans="2:12" ht="15">
      <c r="B227" s="8"/>
      <c r="C227" s="8"/>
      <c r="D227" s="8"/>
      <c r="E227" s="8"/>
      <c r="F227" s="8"/>
      <c r="G227" s="8"/>
      <c r="I227" s="8"/>
      <c r="J227" s="8"/>
      <c r="K227" s="8"/>
      <c r="L227" s="8"/>
    </row>
    <row r="228" spans="2:12" ht="15">
      <c r="B228" s="8"/>
      <c r="C228" s="8"/>
      <c r="D228" s="8"/>
      <c r="E228" s="8"/>
      <c r="F228" s="8"/>
      <c r="G228" s="8"/>
      <c r="I228" s="8"/>
      <c r="J228" s="8"/>
      <c r="K228" s="8"/>
      <c r="L228" s="8"/>
    </row>
    <row r="229" spans="2:12" ht="15">
      <c r="B229" s="8"/>
      <c r="C229" s="8"/>
      <c r="D229" s="8"/>
      <c r="E229" s="8"/>
      <c r="F229" s="8"/>
      <c r="G229" s="8"/>
      <c r="I229" s="8"/>
      <c r="J229" s="8"/>
      <c r="K229" s="8"/>
      <c r="L229" s="8"/>
    </row>
    <row r="230" spans="2:12" ht="15">
      <c r="B230" s="8"/>
      <c r="C230" s="8"/>
      <c r="D230" s="8"/>
      <c r="E230" s="8"/>
      <c r="F230" s="8"/>
      <c r="G230" s="8"/>
      <c r="I230" s="8"/>
      <c r="J230" s="8"/>
      <c r="K230" s="8"/>
      <c r="L230" s="8"/>
    </row>
    <row r="231" spans="2:12" ht="15">
      <c r="B231" s="8"/>
      <c r="C231" s="8"/>
      <c r="D231" s="8"/>
      <c r="E231" s="8"/>
      <c r="F231" s="8"/>
      <c r="G231" s="8"/>
      <c r="I231" s="8"/>
      <c r="J231" s="8"/>
      <c r="K231" s="8"/>
      <c r="L231" s="8"/>
    </row>
    <row r="232" spans="2:12" ht="15">
      <c r="B232" s="8"/>
      <c r="C232" s="8"/>
      <c r="D232" s="8"/>
      <c r="E232" s="8"/>
      <c r="F232" s="8"/>
      <c r="G232" s="8"/>
      <c r="I232" s="8"/>
      <c r="J232" s="8"/>
      <c r="K232" s="8"/>
      <c r="L232" s="8"/>
    </row>
    <row r="233" spans="2:12" ht="15">
      <c r="B233" s="8"/>
      <c r="C233" s="8"/>
      <c r="D233" s="8"/>
      <c r="E233" s="8"/>
      <c r="F233" s="8"/>
      <c r="G233" s="8"/>
      <c r="I233" s="8"/>
      <c r="J233" s="8"/>
      <c r="K233" s="8"/>
      <c r="L233" s="8"/>
    </row>
    <row r="234" spans="2:12" ht="15">
      <c r="B234" s="8"/>
      <c r="C234" s="8"/>
      <c r="D234" s="8"/>
      <c r="E234" s="8"/>
      <c r="F234" s="8"/>
      <c r="G234" s="8"/>
      <c r="I234" s="8"/>
      <c r="J234" s="8"/>
      <c r="K234" s="8"/>
      <c r="L234" s="8"/>
    </row>
    <row r="235" spans="2:12" ht="15">
      <c r="B235" s="8"/>
      <c r="C235" s="8"/>
      <c r="D235" s="8"/>
      <c r="E235" s="8"/>
      <c r="F235" s="8"/>
      <c r="G235" s="8"/>
      <c r="I235" s="8"/>
      <c r="J235" s="8"/>
      <c r="K235" s="8"/>
      <c r="L235" s="8"/>
    </row>
    <row r="236" spans="2:12" ht="15">
      <c r="B236" s="8"/>
      <c r="C236" s="8"/>
      <c r="D236" s="8"/>
      <c r="E236" s="8"/>
      <c r="F236" s="8"/>
      <c r="G236" s="8"/>
      <c r="I236" s="8"/>
      <c r="J236" s="8"/>
      <c r="K236" s="8"/>
      <c r="L236" s="8"/>
    </row>
    <row r="237" spans="2:12" ht="15">
      <c r="B237" s="8"/>
      <c r="C237" s="8"/>
      <c r="D237" s="8"/>
      <c r="E237" s="8"/>
      <c r="F237" s="8"/>
      <c r="G237" s="8"/>
      <c r="I237" s="8"/>
      <c r="J237" s="8"/>
      <c r="K237" s="8"/>
      <c r="L237" s="8"/>
    </row>
    <row r="238" spans="2:12" ht="15">
      <c r="B238" s="8"/>
      <c r="C238" s="8"/>
      <c r="D238" s="8"/>
      <c r="E238" s="8"/>
      <c r="F238" s="8"/>
      <c r="G238" s="8"/>
      <c r="I238" s="8"/>
      <c r="J238" s="8"/>
      <c r="K238" s="8"/>
      <c r="L238" s="8"/>
    </row>
    <row r="239" spans="2:12" ht="15">
      <c r="B239" s="8"/>
      <c r="C239" s="8"/>
      <c r="D239" s="8"/>
      <c r="E239" s="8"/>
      <c r="F239" s="8"/>
      <c r="G239" s="8"/>
      <c r="I239" s="8"/>
      <c r="J239" s="8"/>
      <c r="K239" s="8"/>
      <c r="L239" s="8"/>
    </row>
    <row r="240" spans="2:12" ht="15">
      <c r="B240" s="8"/>
      <c r="C240" s="8"/>
      <c r="D240" s="8"/>
      <c r="E240" s="8"/>
      <c r="F240" s="8"/>
      <c r="G240" s="8"/>
      <c r="I240" s="8"/>
      <c r="J240" s="8"/>
      <c r="K240" s="8"/>
      <c r="L240" s="8"/>
    </row>
    <row r="241" spans="2:12" ht="15">
      <c r="B241" s="8"/>
      <c r="C241" s="8"/>
      <c r="D241" s="8"/>
      <c r="E241" s="8"/>
      <c r="F241" s="8"/>
      <c r="G241" s="8"/>
      <c r="I241" s="8"/>
      <c r="J241" s="8"/>
      <c r="K241" s="8"/>
      <c r="L241" s="8"/>
    </row>
    <row r="242" spans="2:12" ht="15">
      <c r="B242" s="8"/>
      <c r="C242" s="8"/>
      <c r="D242" s="8"/>
      <c r="E242" s="8"/>
      <c r="F242" s="8"/>
      <c r="G242" s="8"/>
      <c r="I242" s="8"/>
      <c r="J242" s="8"/>
      <c r="K242" s="8"/>
      <c r="L242" s="8"/>
    </row>
    <row r="243" spans="2:12" ht="15">
      <c r="B243" s="8"/>
      <c r="C243" s="8"/>
      <c r="D243" s="8"/>
      <c r="E243" s="8"/>
      <c r="F243" s="8"/>
      <c r="G243" s="8"/>
      <c r="I243" s="8"/>
      <c r="J243" s="8"/>
      <c r="K243" s="8"/>
      <c r="L243" s="8"/>
    </row>
    <row r="244" spans="2:12" ht="15">
      <c r="B244" s="8"/>
      <c r="C244" s="8"/>
      <c r="D244" s="8"/>
      <c r="E244" s="8"/>
      <c r="F244" s="8"/>
      <c r="G244" s="8"/>
      <c r="I244" s="8"/>
      <c r="J244" s="8"/>
      <c r="K244" s="8"/>
      <c r="L244" s="8"/>
    </row>
    <row r="245" spans="2:12" ht="15">
      <c r="B245" s="8"/>
      <c r="C245" s="8"/>
      <c r="D245" s="8"/>
      <c r="E245" s="8"/>
      <c r="F245" s="8"/>
      <c r="G245" s="8"/>
      <c r="I245" s="8"/>
      <c r="J245" s="8"/>
      <c r="K245" s="8"/>
      <c r="L245" s="8"/>
    </row>
    <row r="246" spans="2:12" ht="15">
      <c r="B246" s="8"/>
      <c r="C246" s="8"/>
      <c r="D246" s="8"/>
      <c r="E246" s="8"/>
      <c r="F246" s="8"/>
      <c r="G246" s="8"/>
      <c r="I246" s="8"/>
      <c r="J246" s="8"/>
      <c r="K246" s="8"/>
      <c r="L246" s="8"/>
    </row>
    <row r="247" spans="2:12" ht="15">
      <c r="B247" s="8"/>
      <c r="C247" s="8"/>
      <c r="D247" s="8"/>
      <c r="E247" s="8"/>
      <c r="F247" s="8"/>
      <c r="G247" s="8"/>
      <c r="I247" s="8"/>
      <c r="J247" s="8"/>
      <c r="K247" s="8"/>
      <c r="L247" s="8"/>
    </row>
    <row r="248" spans="2:12" ht="15">
      <c r="B248" s="8"/>
      <c r="C248" s="8"/>
      <c r="D248" s="8"/>
      <c r="E248" s="8"/>
      <c r="F248" s="8"/>
      <c r="G248" s="8"/>
      <c r="I248" s="8"/>
      <c r="J248" s="8"/>
      <c r="K248" s="8"/>
      <c r="L248" s="8"/>
    </row>
    <row r="249" spans="2:12" ht="15">
      <c r="B249" s="8"/>
      <c r="C249" s="8"/>
      <c r="D249" s="8"/>
      <c r="E249" s="8"/>
      <c r="F249" s="8"/>
      <c r="G249" s="8"/>
      <c r="I249" s="8"/>
      <c r="J249" s="8"/>
      <c r="K249" s="8"/>
      <c r="L249" s="8"/>
    </row>
    <row r="250" spans="2:12" ht="15">
      <c r="B250" s="8"/>
      <c r="C250" s="8"/>
      <c r="D250" s="8"/>
      <c r="E250" s="8"/>
      <c r="F250" s="8"/>
      <c r="G250" s="8"/>
      <c r="I250" s="8"/>
      <c r="J250" s="8"/>
      <c r="K250" s="8"/>
      <c r="L250" s="8"/>
    </row>
    <row r="251" spans="2:12" ht="15">
      <c r="B251" s="8"/>
      <c r="C251" s="8"/>
      <c r="D251" s="8"/>
      <c r="E251" s="8"/>
      <c r="F251" s="8"/>
      <c r="G251" s="8"/>
      <c r="I251" s="8"/>
      <c r="J251" s="8"/>
      <c r="K251" s="8"/>
      <c r="L251" s="8"/>
    </row>
    <row r="252" spans="2:12" ht="15">
      <c r="B252" s="8"/>
      <c r="C252" s="8"/>
      <c r="D252" s="8"/>
      <c r="E252" s="8"/>
      <c r="F252" s="8"/>
      <c r="G252" s="8"/>
      <c r="I252" s="8"/>
      <c r="J252" s="8"/>
      <c r="K252" s="8"/>
      <c r="L252" s="8"/>
    </row>
    <row r="253" spans="2:12" ht="15">
      <c r="B253" s="8"/>
      <c r="C253" s="8"/>
      <c r="D253" s="8"/>
      <c r="E253" s="8"/>
      <c r="F253" s="8"/>
      <c r="G253" s="8"/>
      <c r="I253" s="8"/>
      <c r="J253" s="8"/>
      <c r="K253" s="8"/>
      <c r="L253" s="8"/>
    </row>
    <row r="254" spans="2:12" ht="15">
      <c r="B254" s="8"/>
      <c r="C254" s="8"/>
      <c r="D254" s="8"/>
      <c r="E254" s="8"/>
      <c r="F254" s="8"/>
      <c r="G254" s="8"/>
      <c r="I254" s="8"/>
      <c r="J254" s="8"/>
      <c r="K254" s="8"/>
      <c r="L254" s="8"/>
    </row>
    <row r="255" spans="2:12" ht="15">
      <c r="B255" s="8"/>
      <c r="C255" s="8"/>
      <c r="D255" s="8"/>
      <c r="E255" s="8"/>
      <c r="F255" s="8"/>
      <c r="G255" s="8"/>
      <c r="I255" s="8"/>
      <c r="J255" s="8"/>
      <c r="K255" s="8"/>
      <c r="L255" s="8"/>
    </row>
    <row r="256" spans="2:12" ht="15">
      <c r="B256" s="8"/>
      <c r="C256" s="8"/>
      <c r="D256" s="8"/>
      <c r="E256" s="8"/>
      <c r="F256" s="8"/>
      <c r="G256" s="8"/>
      <c r="I256" s="8"/>
      <c r="J256" s="8"/>
      <c r="K256" s="8"/>
      <c r="L256" s="8"/>
    </row>
    <row r="257" spans="2:12" ht="15">
      <c r="B257" s="8"/>
      <c r="C257" s="8"/>
      <c r="D257" s="8"/>
      <c r="E257" s="8"/>
      <c r="F257" s="8"/>
      <c r="G257" s="8"/>
      <c r="I257" s="8"/>
      <c r="J257" s="8"/>
      <c r="K257" s="8"/>
      <c r="L257" s="8"/>
    </row>
    <row r="258" spans="2:12" ht="15">
      <c r="B258" s="8"/>
      <c r="C258" s="8"/>
      <c r="D258" s="8"/>
      <c r="E258" s="8"/>
      <c r="F258" s="8"/>
      <c r="G258" s="8"/>
      <c r="I258" s="8"/>
      <c r="J258" s="8"/>
      <c r="K258" s="8"/>
      <c r="L258" s="8"/>
    </row>
    <row r="259" spans="2:12" ht="15">
      <c r="B259" s="8"/>
      <c r="C259" s="8"/>
      <c r="D259" s="8"/>
      <c r="E259" s="8"/>
      <c r="F259" s="8"/>
      <c r="G259" s="8"/>
      <c r="I259" s="8"/>
      <c r="J259" s="8"/>
      <c r="K259" s="8"/>
      <c r="L259" s="8"/>
    </row>
    <row r="260" spans="2:12" ht="15">
      <c r="B260" s="8"/>
      <c r="C260" s="8"/>
      <c r="D260" s="8"/>
      <c r="E260" s="8"/>
      <c r="F260" s="8"/>
      <c r="G260" s="8"/>
      <c r="I260" s="8"/>
      <c r="J260" s="8"/>
      <c r="K260" s="8"/>
      <c r="L260" s="8"/>
    </row>
    <row r="261" spans="2:12" ht="15">
      <c r="B261" s="8"/>
      <c r="C261" s="8"/>
      <c r="D261" s="8"/>
      <c r="E261" s="8"/>
      <c r="F261" s="8"/>
      <c r="G261" s="8"/>
      <c r="I261" s="8"/>
      <c r="J261" s="8"/>
      <c r="K261" s="8"/>
      <c r="L261" s="8"/>
    </row>
    <row r="262" spans="2:12" ht="15">
      <c r="B262" s="8"/>
      <c r="C262" s="8"/>
      <c r="D262" s="8"/>
      <c r="E262" s="8"/>
      <c r="F262" s="8"/>
      <c r="G262" s="8"/>
      <c r="I262" s="8"/>
      <c r="J262" s="8"/>
      <c r="K262" s="8"/>
      <c r="L262" s="8"/>
    </row>
  </sheetData>
  <sheetProtection/>
  <mergeCells count="50">
    <mergeCell ref="E140:F140"/>
    <mergeCell ref="H140:J140"/>
    <mergeCell ref="L140:L141"/>
    <mergeCell ref="E194:F194"/>
    <mergeCell ref="H194:J194"/>
    <mergeCell ref="L194:L195"/>
    <mergeCell ref="E158:F158"/>
    <mergeCell ref="H158:J158"/>
    <mergeCell ref="L158:L159"/>
    <mergeCell ref="E176:F176"/>
    <mergeCell ref="H176:J176"/>
    <mergeCell ref="L176:L177"/>
    <mergeCell ref="E104:F104"/>
    <mergeCell ref="H104:J104"/>
    <mergeCell ref="L104:L105"/>
    <mergeCell ref="E122:F122"/>
    <mergeCell ref="H122:J122"/>
    <mergeCell ref="L122:L123"/>
    <mergeCell ref="H68:J68"/>
    <mergeCell ref="L68:L69"/>
    <mergeCell ref="E86:F86"/>
    <mergeCell ref="H86:J86"/>
    <mergeCell ref="L86:L87"/>
    <mergeCell ref="H32:J32"/>
    <mergeCell ref="L32:L33"/>
    <mergeCell ref="E50:F50"/>
    <mergeCell ref="H50:J50"/>
    <mergeCell ref="L50:L51"/>
    <mergeCell ref="D32:D33"/>
    <mergeCell ref="D50:D51"/>
    <mergeCell ref="D68:D69"/>
    <mergeCell ref="E5:F5"/>
    <mergeCell ref="E32:F32"/>
    <mergeCell ref="E68:F68"/>
    <mergeCell ref="D176:D177"/>
    <mergeCell ref="D194:D195"/>
    <mergeCell ref="A1:L1"/>
    <mergeCell ref="A2:L2"/>
    <mergeCell ref="D86:D87"/>
    <mergeCell ref="D104:D105"/>
    <mergeCell ref="D122:D123"/>
    <mergeCell ref="D140:D141"/>
    <mergeCell ref="D158:D159"/>
    <mergeCell ref="D5:D6"/>
    <mergeCell ref="L5:L6"/>
    <mergeCell ref="H5:J5"/>
    <mergeCell ref="E14:F14"/>
    <mergeCell ref="H14:J14"/>
    <mergeCell ref="L14:L15"/>
    <mergeCell ref="D14:D15"/>
  </mergeCells>
  <printOptions/>
  <pageMargins left="0.7086614173228347" right="0.7086614173228347" top="0.7480314960629921" bottom="0.7480314960629921" header="0.31496062992125984" footer="0.31496062992125984"/>
  <pageSetup fitToHeight="3" horizontalDpi="600" verticalDpi="600" orientation="portrait" scale="59" r:id="rId1"/>
  <rowBreaks count="1" manualBreakCount="1">
    <brk id="6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48"/>
  <sheetViews>
    <sheetView zoomScale="90" zoomScaleNormal="90" zoomScalePageLayoutView="0" workbookViewId="0" topLeftCell="A1">
      <selection activeCell="H10" sqref="H10"/>
    </sheetView>
  </sheetViews>
  <sheetFormatPr defaultColWidth="13.57421875" defaultRowHeight="15"/>
  <cols>
    <col min="1" max="1" width="34.421875" style="30" customWidth="1"/>
    <col min="2" max="2" width="12.7109375" style="30" bestFit="1" customWidth="1"/>
    <col min="3" max="7" width="12.140625" style="30" bestFit="1" customWidth="1"/>
    <col min="8" max="8" width="12.57421875" style="30" customWidth="1"/>
    <col min="9" max="26" width="12.140625" style="30" bestFit="1" customWidth="1"/>
    <col min="27" max="252" width="9.140625" style="30" customWidth="1"/>
    <col min="253" max="253" width="21.28125" style="30" customWidth="1"/>
    <col min="254" max="16384" width="13.57421875" style="30" customWidth="1"/>
  </cols>
  <sheetData>
    <row r="1" spans="1:14" ht="21">
      <c r="A1" s="25" t="s">
        <v>59</v>
      </c>
      <c r="B1"/>
      <c r="C1"/>
      <c r="D1"/>
      <c r="E1"/>
      <c r="F1"/>
      <c r="G1"/>
      <c r="H1"/>
      <c r="I1"/>
      <c r="J1"/>
      <c r="K1"/>
      <c r="L1"/>
      <c r="M1"/>
      <c r="N1"/>
    </row>
    <row r="2" spans="1:14" ht="15">
      <c r="A2"/>
      <c r="B2"/>
      <c r="C2"/>
      <c r="D2"/>
      <c r="E2"/>
      <c r="F2"/>
      <c r="G2"/>
      <c r="H2"/>
      <c r="I2"/>
      <c r="J2"/>
      <c r="K2"/>
      <c r="L2"/>
      <c r="M2"/>
      <c r="N2"/>
    </row>
    <row r="3" spans="1:14" ht="15">
      <c r="A3" s="2" t="s">
        <v>38</v>
      </c>
      <c r="B3" s="34" t="s">
        <v>60</v>
      </c>
      <c r="C3"/>
      <c r="D3"/>
      <c r="E3"/>
      <c r="F3"/>
      <c r="G3"/>
      <c r="H3"/>
      <c r="I3"/>
      <c r="J3"/>
      <c r="K3"/>
      <c r="L3"/>
      <c r="M3"/>
      <c r="N3"/>
    </row>
    <row r="4" spans="1:14" ht="15">
      <c r="A4" s="2" t="s">
        <v>63</v>
      </c>
      <c r="B4" s="34" t="s">
        <v>105</v>
      </c>
      <c r="C4"/>
      <c r="D4"/>
      <c r="E4"/>
      <c r="F4"/>
      <c r="G4"/>
      <c r="H4"/>
      <c r="I4"/>
      <c r="J4"/>
      <c r="K4"/>
      <c r="L4"/>
      <c r="M4"/>
      <c r="N4"/>
    </row>
    <row r="5" spans="1:14" ht="15">
      <c r="A5"/>
      <c r="B5"/>
      <c r="C5"/>
      <c r="D5"/>
      <c r="E5"/>
      <c r="F5"/>
      <c r="G5"/>
      <c r="H5"/>
      <c r="I5"/>
      <c r="J5"/>
      <c r="K5"/>
      <c r="L5"/>
      <c r="M5"/>
      <c r="N5"/>
    </row>
    <row r="6" spans="1:14" ht="15">
      <c r="A6" s="2"/>
      <c r="B6" s="71" t="s">
        <v>40</v>
      </c>
      <c r="C6" s="71"/>
      <c r="D6" s="71" t="s">
        <v>61</v>
      </c>
      <c r="E6" s="71"/>
      <c r="F6" s="71" t="s">
        <v>62</v>
      </c>
      <c r="G6" s="71"/>
      <c r="H6"/>
      <c r="I6"/>
      <c r="J6"/>
      <c r="K6"/>
      <c r="L6"/>
      <c r="M6"/>
      <c r="N6"/>
    </row>
    <row r="7" spans="1:14" ht="15">
      <c r="A7" s="2" t="s">
        <v>39</v>
      </c>
      <c r="B7" s="23" t="s">
        <v>41</v>
      </c>
      <c r="C7" s="23" t="s">
        <v>42</v>
      </c>
      <c r="D7" s="23" t="s">
        <v>41</v>
      </c>
      <c r="E7" s="23" t="s">
        <v>42</v>
      </c>
      <c r="F7" s="23" t="s">
        <v>41</v>
      </c>
      <c r="G7" s="23" t="s">
        <v>42</v>
      </c>
      <c r="H7"/>
      <c r="I7"/>
      <c r="J7"/>
      <c r="K7"/>
      <c r="L7"/>
      <c r="M7"/>
      <c r="N7"/>
    </row>
    <row r="8" spans="1:14" ht="15">
      <c r="A8" t="s">
        <v>44</v>
      </c>
      <c r="B8" s="8">
        <v>11.287448531383253</v>
      </c>
      <c r="C8" s="24">
        <v>0.010115036781010552</v>
      </c>
      <c r="D8" s="54">
        <v>0.4583288657362344</v>
      </c>
      <c r="E8" s="49">
        <v>0.00041056571289012036</v>
      </c>
      <c r="F8" s="54">
        <v>1.5422508962757604</v>
      </c>
      <c r="G8" s="49">
        <v>0.0013815305690331203</v>
      </c>
      <c r="H8"/>
      <c r="I8"/>
      <c r="J8"/>
      <c r="K8"/>
      <c r="L8"/>
      <c r="M8"/>
      <c r="N8"/>
    </row>
    <row r="9" spans="1:14" ht="15">
      <c r="A9" t="s">
        <v>45</v>
      </c>
      <c r="B9" s="8">
        <v>20.772059799105413</v>
      </c>
      <c r="C9" s="24">
        <v>0.00617905152400115</v>
      </c>
      <c r="D9" s="54">
        <v>0.844321549764189</v>
      </c>
      <c r="E9" s="49">
        <v>0.0002506326206734437</v>
      </c>
      <c r="F9" s="54">
        <v>2.841094603057671</v>
      </c>
      <c r="G9" s="49">
        <v>0.0008433646945815797</v>
      </c>
      <c r="H9"/>
      <c r="I9"/>
      <c r="J9"/>
      <c r="K9"/>
      <c r="L9"/>
      <c r="M9"/>
      <c r="N9"/>
    </row>
    <row r="10" spans="1:14" ht="15">
      <c r="A10" t="s">
        <v>46</v>
      </c>
      <c r="B10" s="8">
        <v>254.84103244764677</v>
      </c>
      <c r="C10" s="24">
        <v>1.6111770222853043</v>
      </c>
      <c r="D10" s="54">
        <v>10.351753819458933</v>
      </c>
      <c r="E10" s="50">
        <v>0.06538389449987252</v>
      </c>
      <c r="F10" s="54">
        <v>34.83307031173186</v>
      </c>
      <c r="G10" s="49">
        <v>0.22001313343519593</v>
      </c>
      <c r="H10"/>
      <c r="I10"/>
      <c r="J10"/>
      <c r="K10"/>
      <c r="L10"/>
      <c r="M10"/>
      <c r="N10"/>
    </row>
    <row r="11" spans="1:14" ht="15">
      <c r="A11" t="s">
        <v>106</v>
      </c>
      <c r="B11" s="8">
        <v>46.59788910093867</v>
      </c>
      <c r="C11" s="24">
        <v>0.08644115291532906</v>
      </c>
      <c r="D11" s="54">
        <v>1.8926358536570358</v>
      </c>
      <c r="E11" s="50">
        <v>0.003507932442398392</v>
      </c>
      <c r="F11" s="54">
        <v>6.36861336878141</v>
      </c>
      <c r="G11" s="49">
        <v>0.011803995684786796</v>
      </c>
      <c r="H11"/>
      <c r="I11"/>
      <c r="J11"/>
      <c r="K11"/>
      <c r="L11"/>
      <c r="M11"/>
      <c r="N11"/>
    </row>
    <row r="12" spans="1:14" ht="15">
      <c r="A12" t="s">
        <v>103</v>
      </c>
      <c r="B12" s="8">
        <v>1.4554917913576575</v>
      </c>
      <c r="C12" s="24">
        <v>5.1892575932168</v>
      </c>
      <c r="D12" s="54">
        <v>0.05912213114557253</v>
      </c>
      <c r="E12" s="50">
        <v>0.21058740046137261</v>
      </c>
      <c r="F12" s="54">
        <v>0.19894265137004596</v>
      </c>
      <c r="G12" s="49">
        <v>0.7086147772609256</v>
      </c>
      <c r="H12"/>
      <c r="I12"/>
      <c r="J12"/>
      <c r="K12"/>
      <c r="L12"/>
      <c r="M12"/>
      <c r="N12"/>
    </row>
    <row r="13" spans="1:14" ht="15">
      <c r="A13" t="s">
        <v>100</v>
      </c>
      <c r="B13" s="12">
        <v>2.0545440508732074</v>
      </c>
      <c r="C13" s="63">
        <v>0.7540696991666863</v>
      </c>
      <c r="D13" s="64">
        <v>0.025764434229387304</v>
      </c>
      <c r="E13" s="65">
        <v>0.10506205020777619</v>
      </c>
      <c r="F13" s="64">
        <v>0.08669587440992171</v>
      </c>
      <c r="G13" s="65">
        <v>0.35352789931140893</v>
      </c>
      <c r="H13" s="62"/>
      <c r="I13"/>
      <c r="J13"/>
      <c r="K13"/>
      <c r="L13"/>
      <c r="M13"/>
      <c r="N13"/>
    </row>
    <row r="14" spans="1:14" ht="15">
      <c r="A14" t="s">
        <v>104</v>
      </c>
      <c r="B14" s="8">
        <v>4.72506386740797</v>
      </c>
      <c r="C14" s="24">
        <v>0.04002233395222893</v>
      </c>
      <c r="D14" s="54">
        <v>0.1919072356364805</v>
      </c>
      <c r="E14" s="49">
        <v>0.0016242735345268907</v>
      </c>
      <c r="F14" s="54">
        <v>0.645757071588186</v>
      </c>
      <c r="G14" s="49">
        <v>0.0054655892344837136</v>
      </c>
      <c r="H14"/>
      <c r="I14"/>
      <c r="J14"/>
      <c r="K14"/>
      <c r="L14"/>
      <c r="M14"/>
      <c r="N14"/>
    </row>
    <row r="15" spans="1:14" ht="15">
      <c r="A15"/>
      <c r="B15" s="8"/>
      <c r="C15" s="24"/>
      <c r="D15" s="24"/>
      <c r="E15" s="49"/>
      <c r="F15" s="24"/>
      <c r="G15" s="49"/>
      <c r="H15"/>
      <c r="I15"/>
      <c r="J15"/>
      <c r="K15"/>
      <c r="L15"/>
      <c r="M15"/>
      <c r="N15"/>
    </row>
    <row r="16" spans="1:14" ht="21">
      <c r="A16" s="25" t="s">
        <v>58</v>
      </c>
      <c r="B16"/>
      <c r="C16"/>
      <c r="D16"/>
      <c r="E16"/>
      <c r="F16"/>
      <c r="G16"/>
      <c r="H16"/>
      <c r="I16"/>
      <c r="J16"/>
      <c r="K16"/>
      <c r="L16"/>
      <c r="M16"/>
      <c r="N16"/>
    </row>
    <row r="17" spans="1:26" ht="18.75">
      <c r="A17"/>
      <c r="B17" s="70">
        <v>2002</v>
      </c>
      <c r="C17" s="70"/>
      <c r="D17" s="70"/>
      <c r="E17" s="70"/>
      <c r="F17" s="70"/>
      <c r="G17" s="70"/>
      <c r="H17" s="70"/>
      <c r="I17" s="70"/>
      <c r="J17" s="70"/>
      <c r="K17" s="70"/>
      <c r="L17" s="72">
        <v>2003</v>
      </c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69">
        <v>2004</v>
      </c>
      <c r="Y17" s="69"/>
      <c r="Z17" s="69"/>
    </row>
    <row r="18" spans="1:26" s="32" customFormat="1" ht="15">
      <c r="A18" s="23" t="str">
        <f aca="true" t="shared" si="0" ref="A18:A25">A7</f>
        <v>Rate Class</v>
      </c>
      <c r="B18" s="1" t="s">
        <v>9</v>
      </c>
      <c r="C18" s="1" t="s">
        <v>16</v>
      </c>
      <c r="D18" s="1" t="s">
        <v>17</v>
      </c>
      <c r="E18" s="1" t="s">
        <v>18</v>
      </c>
      <c r="F18" s="1" t="s">
        <v>19</v>
      </c>
      <c r="G18" s="1" t="s">
        <v>47</v>
      </c>
      <c r="H18" s="1" t="s">
        <v>48</v>
      </c>
      <c r="I18" s="1" t="s">
        <v>49</v>
      </c>
      <c r="J18" s="1" t="s">
        <v>50</v>
      </c>
      <c r="K18" s="1" t="s">
        <v>51</v>
      </c>
      <c r="L18" s="1" t="s">
        <v>52</v>
      </c>
      <c r="M18" s="1" t="s">
        <v>53</v>
      </c>
      <c r="N18" s="1" t="s">
        <v>54</v>
      </c>
      <c r="O18" s="1" t="s">
        <v>16</v>
      </c>
      <c r="P18" s="1" t="s">
        <v>17</v>
      </c>
      <c r="Q18" s="1" t="s">
        <v>18</v>
      </c>
      <c r="R18" s="1" t="s">
        <v>19</v>
      </c>
      <c r="S18" s="1" t="s">
        <v>47</v>
      </c>
      <c r="T18" s="1" t="s">
        <v>48</v>
      </c>
      <c r="U18" s="1" t="s">
        <v>49</v>
      </c>
      <c r="V18" s="1" t="s">
        <v>50</v>
      </c>
      <c r="W18" s="1" t="s">
        <v>51</v>
      </c>
      <c r="X18" s="1" t="s">
        <v>52</v>
      </c>
      <c r="Y18" s="1" t="s">
        <v>53</v>
      </c>
      <c r="Z18" s="32" t="s">
        <v>99</v>
      </c>
    </row>
    <row r="19" spans="1:26" ht="15">
      <c r="A19" t="str">
        <f t="shared" si="0"/>
        <v>Residential</v>
      </c>
      <c r="B19" s="33">
        <v>17253</v>
      </c>
      <c r="C19" s="33">
        <v>17260</v>
      </c>
      <c r="D19" s="33">
        <v>17256</v>
      </c>
      <c r="E19" s="33">
        <v>17219</v>
      </c>
      <c r="F19" s="33">
        <v>17147</v>
      </c>
      <c r="G19" s="33">
        <v>16583</v>
      </c>
      <c r="H19" s="33">
        <v>15691</v>
      </c>
      <c r="I19" s="33">
        <v>15448</v>
      </c>
      <c r="J19" s="33">
        <v>15444</v>
      </c>
      <c r="K19" s="33">
        <v>15367</v>
      </c>
      <c r="L19" s="33">
        <v>15299</v>
      </c>
      <c r="M19" s="33">
        <v>15307</v>
      </c>
      <c r="N19" s="33">
        <v>15321</v>
      </c>
      <c r="O19" s="33">
        <v>15346</v>
      </c>
      <c r="P19" s="33">
        <v>15386</v>
      </c>
      <c r="Q19" s="33">
        <v>15439</v>
      </c>
      <c r="R19" s="33">
        <v>15471</v>
      </c>
      <c r="S19" s="33">
        <v>15491</v>
      </c>
      <c r="T19" s="33">
        <v>15517</v>
      </c>
      <c r="U19" s="33">
        <v>15558</v>
      </c>
      <c r="V19" s="33">
        <v>15598</v>
      </c>
      <c r="W19" s="33">
        <v>15623</v>
      </c>
      <c r="X19" s="33">
        <v>15645</v>
      </c>
      <c r="Y19" s="33">
        <v>15660</v>
      </c>
      <c r="Z19" s="60">
        <v>15678</v>
      </c>
    </row>
    <row r="20" spans="1:26" ht="15">
      <c r="A20" t="str">
        <f t="shared" si="0"/>
        <v>General Service &lt; 50 kW</v>
      </c>
      <c r="B20" s="33">
        <v>2344</v>
      </c>
      <c r="C20" s="33">
        <v>2343</v>
      </c>
      <c r="D20" s="33">
        <v>2341</v>
      </c>
      <c r="E20" s="33">
        <v>2344</v>
      </c>
      <c r="F20" s="33">
        <v>2343</v>
      </c>
      <c r="G20" s="33">
        <v>2268</v>
      </c>
      <c r="H20" s="33">
        <v>2180</v>
      </c>
      <c r="I20" s="33">
        <v>2164</v>
      </c>
      <c r="J20" s="33">
        <v>2161</v>
      </c>
      <c r="K20" s="33">
        <v>2130</v>
      </c>
      <c r="L20" s="33">
        <v>2130</v>
      </c>
      <c r="M20" s="33">
        <v>2133</v>
      </c>
      <c r="N20" s="33">
        <v>2131</v>
      </c>
      <c r="O20" s="33">
        <v>2134</v>
      </c>
      <c r="P20" s="33">
        <v>2137</v>
      </c>
      <c r="Q20" s="33">
        <v>2139</v>
      </c>
      <c r="R20" s="33">
        <v>2143</v>
      </c>
      <c r="S20" s="33">
        <v>2139</v>
      </c>
      <c r="T20" s="33">
        <v>2145</v>
      </c>
      <c r="U20" s="33">
        <v>2143</v>
      </c>
      <c r="V20" s="33">
        <v>2152</v>
      </c>
      <c r="W20" s="33">
        <v>2153</v>
      </c>
      <c r="X20" s="33">
        <v>2154</v>
      </c>
      <c r="Y20" s="33">
        <v>2152</v>
      </c>
      <c r="Z20" s="60">
        <v>2150</v>
      </c>
    </row>
    <row r="21" spans="1:26" ht="15">
      <c r="A21" t="str">
        <f t="shared" si="0"/>
        <v>General Service &gt; 50 kW</v>
      </c>
      <c r="B21" s="33">
        <v>237</v>
      </c>
      <c r="C21" s="33">
        <v>237</v>
      </c>
      <c r="D21" s="33">
        <v>241</v>
      </c>
      <c r="E21" s="33">
        <v>241</v>
      </c>
      <c r="F21" s="33">
        <v>227</v>
      </c>
      <c r="G21" s="33">
        <v>224</v>
      </c>
      <c r="H21" s="33">
        <v>213</v>
      </c>
      <c r="I21" s="33">
        <v>213</v>
      </c>
      <c r="J21" s="33">
        <v>214</v>
      </c>
      <c r="K21" s="33">
        <v>213</v>
      </c>
      <c r="L21" s="33">
        <v>210</v>
      </c>
      <c r="M21" s="33">
        <v>210</v>
      </c>
      <c r="N21" s="33">
        <v>211</v>
      </c>
      <c r="O21" s="33">
        <v>211</v>
      </c>
      <c r="P21" s="33">
        <v>212</v>
      </c>
      <c r="Q21" s="33">
        <v>212</v>
      </c>
      <c r="R21" s="33">
        <v>212</v>
      </c>
      <c r="S21" s="33">
        <v>212</v>
      </c>
      <c r="T21" s="33">
        <v>212</v>
      </c>
      <c r="U21" s="33">
        <v>212</v>
      </c>
      <c r="V21" s="33">
        <v>211</v>
      </c>
      <c r="W21" s="33">
        <v>212</v>
      </c>
      <c r="X21" s="33">
        <v>212</v>
      </c>
      <c r="Y21" s="33">
        <v>212</v>
      </c>
      <c r="Z21" s="33">
        <v>215</v>
      </c>
    </row>
    <row r="22" spans="1:26" ht="15">
      <c r="A22" t="str">
        <f t="shared" si="0"/>
        <v>General Service &gt; 50 kW - TOU</v>
      </c>
      <c r="B22" s="33">
        <v>1</v>
      </c>
      <c r="C22" s="33">
        <v>1</v>
      </c>
      <c r="D22" s="33">
        <v>1</v>
      </c>
      <c r="E22" s="33">
        <v>1</v>
      </c>
      <c r="F22" s="33">
        <v>1</v>
      </c>
      <c r="G22" s="33">
        <v>1</v>
      </c>
      <c r="H22" s="33">
        <v>1</v>
      </c>
      <c r="I22" s="33">
        <v>1</v>
      </c>
      <c r="J22" s="33">
        <v>1</v>
      </c>
      <c r="K22" s="33">
        <v>1</v>
      </c>
      <c r="L22" s="33">
        <v>1</v>
      </c>
      <c r="M22" s="33">
        <v>1</v>
      </c>
      <c r="N22" s="33">
        <v>1</v>
      </c>
      <c r="O22" s="33">
        <v>1</v>
      </c>
      <c r="P22" s="33">
        <v>1</v>
      </c>
      <c r="Q22" s="33">
        <v>1</v>
      </c>
      <c r="R22" s="33">
        <v>1</v>
      </c>
      <c r="S22" s="33">
        <v>1</v>
      </c>
      <c r="T22" s="33">
        <v>1</v>
      </c>
      <c r="U22" s="33">
        <v>1</v>
      </c>
      <c r="V22" s="33">
        <v>1</v>
      </c>
      <c r="W22" s="33">
        <v>1</v>
      </c>
      <c r="X22" s="33">
        <v>1</v>
      </c>
      <c r="Y22" s="33">
        <v>1</v>
      </c>
      <c r="Z22" s="60">
        <v>1</v>
      </c>
    </row>
    <row r="23" spans="1:26" ht="15">
      <c r="A23" t="str">
        <f t="shared" si="0"/>
        <v>Sentinel Lights</v>
      </c>
      <c r="B23" s="33">
        <v>14</v>
      </c>
      <c r="C23" s="33">
        <v>14</v>
      </c>
      <c r="D23" s="33">
        <v>14</v>
      </c>
      <c r="E23" s="33">
        <v>14</v>
      </c>
      <c r="F23" s="33">
        <v>15</v>
      </c>
      <c r="G23" s="33">
        <v>15</v>
      </c>
      <c r="H23" s="33">
        <v>15</v>
      </c>
      <c r="I23" s="33">
        <v>15</v>
      </c>
      <c r="J23" s="33">
        <v>15</v>
      </c>
      <c r="K23" s="33">
        <v>15</v>
      </c>
      <c r="L23" s="33">
        <v>15</v>
      </c>
      <c r="M23" s="33">
        <v>15</v>
      </c>
      <c r="N23" s="33">
        <v>15</v>
      </c>
      <c r="O23" s="33">
        <v>15</v>
      </c>
      <c r="P23" s="33">
        <v>15</v>
      </c>
      <c r="Q23" s="33">
        <v>15</v>
      </c>
      <c r="R23" s="33">
        <v>15</v>
      </c>
      <c r="S23" s="33">
        <v>15</v>
      </c>
      <c r="T23" s="33">
        <v>15</v>
      </c>
      <c r="U23" s="33">
        <v>15</v>
      </c>
      <c r="V23" s="33">
        <v>15</v>
      </c>
      <c r="W23" s="33">
        <v>15</v>
      </c>
      <c r="X23" s="33">
        <v>15</v>
      </c>
      <c r="Y23" s="33">
        <v>15</v>
      </c>
      <c r="Z23" s="60">
        <v>15</v>
      </c>
    </row>
    <row r="24" spans="1:26" ht="15">
      <c r="A24" t="str">
        <f t="shared" si="0"/>
        <v>Street Lights</v>
      </c>
      <c r="B24" s="33">
        <v>5978</v>
      </c>
      <c r="C24" s="33">
        <v>5978</v>
      </c>
      <c r="D24" s="33">
        <v>5978</v>
      </c>
      <c r="E24" s="33">
        <v>5978</v>
      </c>
      <c r="F24" s="33">
        <v>5978</v>
      </c>
      <c r="G24" s="33">
        <v>5978</v>
      </c>
      <c r="H24" s="33">
        <v>5978</v>
      </c>
      <c r="I24" s="33">
        <v>5978</v>
      </c>
      <c r="J24" s="33">
        <v>5978</v>
      </c>
      <c r="K24" s="33">
        <v>5978</v>
      </c>
      <c r="L24" s="33">
        <v>5978</v>
      </c>
      <c r="M24" s="33">
        <v>5978</v>
      </c>
      <c r="N24" s="33">
        <v>5978</v>
      </c>
      <c r="O24" s="33">
        <v>5978</v>
      </c>
      <c r="P24" s="33">
        <v>5978</v>
      </c>
      <c r="Q24" s="33">
        <v>5978</v>
      </c>
      <c r="R24" s="33">
        <v>5978</v>
      </c>
      <c r="S24" s="33">
        <v>5978</v>
      </c>
      <c r="T24" s="33">
        <v>5979</v>
      </c>
      <c r="U24" s="33">
        <v>5999</v>
      </c>
      <c r="V24" s="33">
        <v>5999</v>
      </c>
      <c r="W24" s="33">
        <v>5999</v>
      </c>
      <c r="X24" s="33">
        <v>5999</v>
      </c>
      <c r="Y24" s="33">
        <v>5999</v>
      </c>
      <c r="Z24" s="60">
        <v>6003</v>
      </c>
    </row>
    <row r="25" spans="1:26" ht="15">
      <c r="A25" t="str">
        <f t="shared" si="0"/>
        <v>Unmetered Scattered Load</v>
      </c>
      <c r="B25" s="33">
        <v>73</v>
      </c>
      <c r="C25" s="33">
        <v>73</v>
      </c>
      <c r="D25" s="33">
        <v>73</v>
      </c>
      <c r="E25" s="33">
        <v>72</v>
      </c>
      <c r="F25" s="33">
        <v>71</v>
      </c>
      <c r="G25" s="33">
        <v>70</v>
      </c>
      <c r="H25" s="33">
        <v>70</v>
      </c>
      <c r="I25" s="33">
        <v>70</v>
      </c>
      <c r="J25" s="33">
        <v>70</v>
      </c>
      <c r="K25" s="33">
        <v>70</v>
      </c>
      <c r="L25" s="33">
        <v>70</v>
      </c>
      <c r="M25" s="33">
        <v>70</v>
      </c>
      <c r="N25" s="33">
        <v>70</v>
      </c>
      <c r="O25" s="33">
        <v>70</v>
      </c>
      <c r="P25" s="33">
        <v>70</v>
      </c>
      <c r="Q25" s="33">
        <v>70</v>
      </c>
      <c r="R25" s="33">
        <v>70</v>
      </c>
      <c r="S25" s="33">
        <v>70</v>
      </c>
      <c r="T25" s="33">
        <v>70</v>
      </c>
      <c r="U25" s="33">
        <v>70</v>
      </c>
      <c r="V25" s="33">
        <v>70</v>
      </c>
      <c r="W25" s="33">
        <v>70</v>
      </c>
      <c r="X25" s="33">
        <v>70</v>
      </c>
      <c r="Y25" s="33">
        <v>70</v>
      </c>
      <c r="Z25" s="60">
        <v>69</v>
      </c>
    </row>
    <row r="26" spans="1:14" ht="15">
      <c r="A26"/>
      <c r="B26"/>
      <c r="C26"/>
      <c r="D26"/>
      <c r="E26"/>
      <c r="F26"/>
      <c r="G26"/>
      <c r="H26"/>
      <c r="I26"/>
      <c r="J26"/>
      <c r="K26"/>
      <c r="L26"/>
      <c r="M26"/>
      <c r="N26"/>
    </row>
    <row r="27" spans="1:14" ht="21">
      <c r="A27" s="25" t="s">
        <v>64</v>
      </c>
      <c r="B27"/>
      <c r="C27"/>
      <c r="D27"/>
      <c r="E27"/>
      <c r="F27"/>
      <c r="G27"/>
      <c r="H27"/>
      <c r="I27"/>
      <c r="J27"/>
      <c r="K27"/>
      <c r="L27"/>
      <c r="M27"/>
      <c r="N27"/>
    </row>
    <row r="28" spans="1:26" s="32" customFormat="1" ht="18.75">
      <c r="A28" s="1"/>
      <c r="B28" s="70">
        <f>B17</f>
        <v>2002</v>
      </c>
      <c r="C28" s="70"/>
      <c r="D28" s="70"/>
      <c r="E28" s="70"/>
      <c r="F28" s="70"/>
      <c r="G28" s="70"/>
      <c r="H28" s="70"/>
      <c r="I28" s="70"/>
      <c r="J28" s="70"/>
      <c r="K28" s="70"/>
      <c r="L28" s="72">
        <f>L17</f>
        <v>2003</v>
      </c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69">
        <v>2004</v>
      </c>
      <c r="Y28" s="69"/>
      <c r="Z28" s="69"/>
    </row>
    <row r="29" spans="1:26" s="32" customFormat="1" ht="15">
      <c r="A29" s="23" t="str">
        <f>A7</f>
        <v>Rate Class</v>
      </c>
      <c r="B29" s="1" t="s">
        <v>9</v>
      </c>
      <c r="C29" s="1" t="s">
        <v>16</v>
      </c>
      <c r="D29" s="1" t="s">
        <v>17</v>
      </c>
      <c r="E29" s="1" t="s">
        <v>18</v>
      </c>
      <c r="F29" s="1" t="s">
        <v>19</v>
      </c>
      <c r="G29" s="1" t="s">
        <v>47</v>
      </c>
      <c r="H29" s="1" t="s">
        <v>48</v>
      </c>
      <c r="I29" s="1" t="s">
        <v>49</v>
      </c>
      <c r="J29" s="1" t="s">
        <v>50</v>
      </c>
      <c r="K29" s="1" t="s">
        <v>51</v>
      </c>
      <c r="L29" s="1" t="s">
        <v>52</v>
      </c>
      <c r="M29" s="1" t="s">
        <v>53</v>
      </c>
      <c r="N29" s="1" t="s">
        <v>54</v>
      </c>
      <c r="O29" s="1" t="s">
        <v>16</v>
      </c>
      <c r="P29" s="1" t="s">
        <v>17</v>
      </c>
      <c r="Q29" s="1" t="s">
        <v>18</v>
      </c>
      <c r="R29" s="1" t="s">
        <v>19</v>
      </c>
      <c r="S29" s="1" t="s">
        <v>47</v>
      </c>
      <c r="T29" s="1" t="s">
        <v>48</v>
      </c>
      <c r="U29" s="1" t="s">
        <v>49</v>
      </c>
      <c r="V29" s="1" t="s">
        <v>50</v>
      </c>
      <c r="W29" s="1" t="s">
        <v>51</v>
      </c>
      <c r="X29" s="1" t="s">
        <v>52</v>
      </c>
      <c r="Y29" s="1" t="s">
        <v>53</v>
      </c>
      <c r="Z29" s="32" t="s">
        <v>99</v>
      </c>
    </row>
    <row r="30" spans="1:26" ht="15">
      <c r="A30" t="str">
        <f aca="true" t="shared" si="1" ref="A30:A36">A19</f>
        <v>Residential</v>
      </c>
      <c r="B30" s="33">
        <v>25909341.77036667</v>
      </c>
      <c r="C30" s="33">
        <v>23332964.631866634</v>
      </c>
      <c r="D30" s="33">
        <f>'[1]Statistics'!$D$9</f>
        <v>16869188</v>
      </c>
      <c r="E30" s="33">
        <f>'[1]Statistics'!$D$13</f>
        <v>89560</v>
      </c>
      <c r="F30" s="33">
        <f>'[1]Statistics'!$D$17</f>
        <v>19358438</v>
      </c>
      <c r="G30" s="33">
        <f>'[1]Statistics'!$D$21</f>
        <v>20785546</v>
      </c>
      <c r="H30" s="33">
        <f>'[1]Statistics'!$D$25</f>
        <v>21048872</v>
      </c>
      <c r="I30" s="33">
        <f>'[1]Statistics'!$D$29</f>
        <v>13356729</v>
      </c>
      <c r="J30" s="33">
        <f>'[1]Statistics'!$D$33</f>
        <v>13668423</v>
      </c>
      <c r="K30" s="33">
        <f>'[1]Statistics'!$D$37</f>
        <v>10214646</v>
      </c>
      <c r="L30" s="33">
        <f>'[1]Statistics'!$D$56</f>
        <v>16186602.58</v>
      </c>
      <c r="M30" s="33">
        <f>'[1]Statistics'!$D$60</f>
        <v>10356662.9728</v>
      </c>
      <c r="N30" s="33">
        <f>'[1]Statistics'!$D$64</f>
        <v>36575519.1422</v>
      </c>
      <c r="O30" s="33">
        <f>'[1]Statistics'!$D$68</f>
        <v>25871071.2493</v>
      </c>
      <c r="P30" s="33">
        <f>'[1]Statistics'!$D$72</f>
        <v>18297354.8788</v>
      </c>
      <c r="Q30" s="33">
        <f>'[1]Statistics'!$D$76</f>
        <v>16013068.759</v>
      </c>
      <c r="R30" s="33">
        <f>'[1]Statistics'!$D$80</f>
        <v>12070415.1511</v>
      </c>
      <c r="S30" s="33">
        <f>'[1]Statistics'!$D$84</f>
        <v>12254505.8198</v>
      </c>
      <c r="T30" s="33">
        <f>'[1]Statistics'!$D$88</f>
        <v>11644542.8479</v>
      </c>
      <c r="U30" s="33">
        <f>'[1]Statistics'!$D$92</f>
        <v>12820935.9781</v>
      </c>
      <c r="V30" s="33">
        <f>'[1]Statistics'!$D$96</f>
        <v>14831862.1562</v>
      </c>
      <c r="W30" s="33">
        <f>'[1]Statistics'!$D$100</f>
        <v>16855995.2909</v>
      </c>
      <c r="X30" s="33">
        <v>19346336.1008</v>
      </c>
      <c r="Y30" s="33">
        <v>32087423.343901098</v>
      </c>
      <c r="Z30" s="33">
        <v>27497554.4021</v>
      </c>
    </row>
    <row r="31" spans="1:26" ht="15">
      <c r="A31" t="str">
        <f t="shared" si="1"/>
        <v>General Service &lt; 50 kW</v>
      </c>
      <c r="B31" s="33">
        <v>8954205.3082</v>
      </c>
      <c r="C31" s="33">
        <v>6610522.500933333</v>
      </c>
      <c r="D31" s="33">
        <f>'[1]Statistics'!$H$9</f>
        <v>4815215</v>
      </c>
      <c r="E31" s="33">
        <f>'[1]Statistics'!$H$13</f>
        <v>1846647</v>
      </c>
      <c r="F31" s="33">
        <f>'[1]Statistics'!$H$17</f>
        <v>5895294</v>
      </c>
      <c r="G31" s="33">
        <f>'[1]Statistics'!$H$21</f>
        <v>-70509</v>
      </c>
      <c r="H31" s="33">
        <f>'[1]Statistics'!$H$25</f>
        <v>17066463</v>
      </c>
      <c r="I31" s="33">
        <f>'[1]Statistics'!$H$29</f>
        <v>4380893</v>
      </c>
      <c r="J31" s="33">
        <f>'[1]Statistics'!$H$33</f>
        <v>6201952</v>
      </c>
      <c r="K31" s="33">
        <f>'[1]Statistics'!$H$37</f>
        <v>3495964</v>
      </c>
      <c r="L31" s="33">
        <f>'[1]Statistics'!$H$56</f>
        <v>2899923.3677999997</v>
      </c>
      <c r="M31" s="33">
        <f>'[1]Statistics'!$H$60</f>
        <v>113080.3696</v>
      </c>
      <c r="N31" s="33">
        <f>'[1]Statistics'!$H$64</f>
        <v>11978516.2029</v>
      </c>
      <c r="O31" s="33">
        <f>'[1]Statistics'!$H$68</f>
        <v>7675465.2304</v>
      </c>
      <c r="P31" s="33">
        <f>'[1]Statistics'!$H$72</f>
        <v>7361996.7801</v>
      </c>
      <c r="Q31" s="33">
        <f>'[1]Statistics'!$H$76</f>
        <v>6044760.2992</v>
      </c>
      <c r="R31" s="33">
        <f>'[1]Statistics'!$H$80</f>
        <v>6045884.851</v>
      </c>
      <c r="S31" s="33">
        <f>'[1]Statistics'!$H$84</f>
        <v>5305934.7142</v>
      </c>
      <c r="T31" s="33">
        <f>'[1]Statistics'!$H$88</f>
        <v>4921012.2043</v>
      </c>
      <c r="U31" s="33">
        <f>'[1]Statistics'!$H$92</f>
        <v>6522444.825</v>
      </c>
      <c r="V31" s="33">
        <f>'[1]Statistics'!$H$96</f>
        <v>6073395.074100001</v>
      </c>
      <c r="W31" s="33">
        <f>'[1]Statistics'!$H$100</f>
        <v>5760064.4452</v>
      </c>
      <c r="X31" s="33">
        <v>6322781.9065000005</v>
      </c>
      <c r="Y31" s="33">
        <v>8989678.7371</v>
      </c>
      <c r="Z31" s="33">
        <v>8687862.718600001</v>
      </c>
    </row>
    <row r="32" spans="1:26" ht="15">
      <c r="A32" t="str">
        <f t="shared" si="1"/>
        <v>General Service &gt; 50 kW</v>
      </c>
      <c r="B32" s="33">
        <v>31467.5862</v>
      </c>
      <c r="C32" s="33">
        <v>28149.13693333333</v>
      </c>
      <c r="D32" s="33">
        <v>42046.6</v>
      </c>
      <c r="E32" s="33">
        <v>-20604.8</v>
      </c>
      <c r="F32" s="33">
        <v>3863.4</v>
      </c>
      <c r="G32" s="33">
        <v>33255.6</v>
      </c>
      <c r="H32" s="33">
        <v>72260.8</v>
      </c>
      <c r="I32" s="33">
        <v>42480.7</v>
      </c>
      <c r="J32" s="33">
        <v>33006.1</v>
      </c>
      <c r="K32" s="33">
        <v>29552.3</v>
      </c>
      <c r="L32" s="33">
        <v>5036.659</v>
      </c>
      <c r="M32" s="33">
        <v>8757.846</v>
      </c>
      <c r="N32" s="33">
        <v>35384.954000000005</v>
      </c>
      <c r="O32" s="33">
        <v>29948.754</v>
      </c>
      <c r="P32" s="33">
        <v>46271.51</v>
      </c>
      <c r="Q32" s="33">
        <v>24886.334000000003</v>
      </c>
      <c r="R32" s="33">
        <v>-10625.052</v>
      </c>
      <c r="S32" s="33">
        <v>19674.906</v>
      </c>
      <c r="T32" s="33">
        <v>14532.182</v>
      </c>
      <c r="U32" s="33">
        <v>25986.02</v>
      </c>
      <c r="V32" s="33">
        <v>26533.597</v>
      </c>
      <c r="W32" s="33">
        <v>28498.223199999997</v>
      </c>
      <c r="X32" s="33">
        <v>30464.826299999997</v>
      </c>
      <c r="Y32" s="33">
        <v>30062.975499999997</v>
      </c>
      <c r="Z32" s="33">
        <v>34973.7186</v>
      </c>
    </row>
    <row r="33" spans="1:26" ht="15">
      <c r="A33" t="str">
        <f t="shared" si="1"/>
        <v>General Service &gt; 50 kW - TOU</v>
      </c>
      <c r="B33" s="33">
        <v>434.1</v>
      </c>
      <c r="C33" s="33">
        <v>422.3</v>
      </c>
      <c r="D33" s="33">
        <v>416.4</v>
      </c>
      <c r="E33" s="33">
        <v>418.8</v>
      </c>
      <c r="F33" s="33">
        <v>428.6</v>
      </c>
      <c r="G33" s="33">
        <v>428.4</v>
      </c>
      <c r="H33" s="33">
        <v>417.2</v>
      </c>
      <c r="I33" s="33">
        <v>419.3</v>
      </c>
      <c r="J33" s="33">
        <v>425.9</v>
      </c>
      <c r="K33" s="33">
        <v>441.7</v>
      </c>
      <c r="L33" s="33">
        <v>440.1</v>
      </c>
      <c r="M33" s="33">
        <v>417</v>
      </c>
      <c r="N33" s="33">
        <v>434.1</v>
      </c>
      <c r="O33" s="33">
        <v>509.2</v>
      </c>
      <c r="P33" s="33">
        <v>407.4</v>
      </c>
      <c r="Q33" s="33">
        <v>414</v>
      </c>
      <c r="R33" s="33">
        <v>410.5</v>
      </c>
      <c r="S33" s="33">
        <v>422.4</v>
      </c>
      <c r="T33" s="33">
        <v>400.5</v>
      </c>
      <c r="U33" s="33">
        <v>403.2</v>
      </c>
      <c r="V33" s="33">
        <v>423.6</v>
      </c>
      <c r="W33" s="33">
        <v>449.7</v>
      </c>
      <c r="X33" s="33">
        <v>458.9</v>
      </c>
      <c r="Y33" s="33">
        <v>418.2</v>
      </c>
      <c r="Z33" s="33">
        <v>441.6</v>
      </c>
    </row>
    <row r="34" spans="1:26" ht="15">
      <c r="A34" t="str">
        <f t="shared" si="1"/>
        <v>Sentinel Lights</v>
      </c>
      <c r="B34" s="33">
        <v>2.74</v>
      </c>
      <c r="C34" s="33">
        <v>2.74</v>
      </c>
      <c r="D34" s="33">
        <v>2.74</v>
      </c>
      <c r="E34" s="33">
        <v>2.74</v>
      </c>
      <c r="F34" s="33">
        <v>2.74</v>
      </c>
      <c r="G34" s="33">
        <v>2.74</v>
      </c>
      <c r="H34" s="33">
        <v>2.74</v>
      </c>
      <c r="I34" s="33">
        <v>2.74</v>
      </c>
      <c r="J34" s="33">
        <v>2.74</v>
      </c>
      <c r="K34" s="33">
        <v>2.74</v>
      </c>
      <c r="L34" s="33">
        <v>2.74</v>
      </c>
      <c r="M34" s="33">
        <v>2.74</v>
      </c>
      <c r="N34" s="33">
        <v>2.74</v>
      </c>
      <c r="O34" s="33">
        <v>2.74</v>
      </c>
      <c r="P34" s="33">
        <v>2.74</v>
      </c>
      <c r="Q34" s="33">
        <v>2.74</v>
      </c>
      <c r="R34" s="33">
        <v>2.74</v>
      </c>
      <c r="S34" s="33">
        <v>2.74</v>
      </c>
      <c r="T34" s="33">
        <v>2.74</v>
      </c>
      <c r="U34" s="33">
        <v>2.74</v>
      </c>
      <c r="V34" s="33">
        <v>2.74</v>
      </c>
      <c r="W34" s="33">
        <v>2.74</v>
      </c>
      <c r="X34" s="33">
        <v>2.74</v>
      </c>
      <c r="Y34" s="33">
        <v>2.74</v>
      </c>
      <c r="Z34" s="33">
        <v>2.74</v>
      </c>
    </row>
    <row r="35" spans="1:26" ht="15">
      <c r="A35" t="str">
        <f t="shared" si="1"/>
        <v>Street Lights</v>
      </c>
      <c r="B35" s="33">
        <v>1267.78</v>
      </c>
      <c r="C35" s="33">
        <v>1021.17</v>
      </c>
      <c r="D35" s="33">
        <v>888.973</v>
      </c>
      <c r="E35" s="33">
        <v>2010.329</v>
      </c>
      <c r="F35" s="33">
        <v>560.03</v>
      </c>
      <c r="G35" s="33">
        <v>905.8</v>
      </c>
      <c r="H35" s="33">
        <v>1006.991</v>
      </c>
      <c r="I35" s="33">
        <v>1148.229</v>
      </c>
      <c r="J35" s="33">
        <v>1231.04</v>
      </c>
      <c r="K35" s="33">
        <v>1636.03</v>
      </c>
      <c r="L35" s="33">
        <v>1359.23</v>
      </c>
      <c r="M35" s="33">
        <v>1302.033</v>
      </c>
      <c r="N35" s="33">
        <v>1231.01</v>
      </c>
      <c r="O35" s="33">
        <v>1133.29</v>
      </c>
      <c r="P35" s="33">
        <v>1126.958</v>
      </c>
      <c r="Q35" s="33">
        <v>752.84</v>
      </c>
      <c r="R35" s="33">
        <v>1513.738</v>
      </c>
      <c r="S35" s="33">
        <v>1126.958</v>
      </c>
      <c r="T35" s="33">
        <v>0</v>
      </c>
      <c r="U35" s="33">
        <v>2252.69</v>
      </c>
      <c r="V35" s="33">
        <v>1131.395</v>
      </c>
      <c r="W35" s="33">
        <v>1131.395</v>
      </c>
      <c r="X35" s="33">
        <v>1131.395</v>
      </c>
      <c r="Y35" s="33">
        <v>1131.395</v>
      </c>
      <c r="Z35" s="33">
        <v>1131.395</v>
      </c>
    </row>
    <row r="36" spans="1:26" ht="15">
      <c r="A36" t="str">
        <f t="shared" si="1"/>
        <v>Unmetered Scattered Load</v>
      </c>
      <c r="B36" s="33">
        <v>63088.072421766665</v>
      </c>
      <c r="C36" s="33">
        <v>33764.62792783333</v>
      </c>
      <c r="D36" s="33">
        <f>'[1]Statistics'!$L$9</f>
        <v>35345</v>
      </c>
      <c r="E36" s="33">
        <f>'[1]Statistics'!$L$13</f>
        <v>11032</v>
      </c>
      <c r="F36" s="33">
        <f>'[1]Statistics'!$L$17</f>
        <v>83470</v>
      </c>
      <c r="G36" s="33">
        <f>'[1]Statistics'!$L$21</f>
        <v>6061</v>
      </c>
      <c r="H36" s="33">
        <f>'[1]Statistics'!$L$25</f>
        <v>52245</v>
      </c>
      <c r="I36" s="33">
        <f>'[1]Statistics'!$L$29</f>
        <v>69030</v>
      </c>
      <c r="J36" s="33">
        <f>'[1]Statistics'!$L$33</f>
        <v>51897</v>
      </c>
      <c r="K36" s="33">
        <f>'[1]Statistics'!$L$37</f>
        <v>38174</v>
      </c>
      <c r="L36" s="33">
        <f>'[1]Statistics'!$L$56</f>
        <v>450</v>
      </c>
      <c r="M36" s="33">
        <f>'[1]Statistics'!$L$60</f>
        <v>18187.5945</v>
      </c>
      <c r="N36" s="33">
        <f>'[1]Statistics'!$L$64</f>
        <v>76281.6986</v>
      </c>
      <c r="O36" s="33">
        <f>'[1]Statistics'!$L$68</f>
        <v>45286.4879</v>
      </c>
      <c r="P36" s="33">
        <f>'[1]Statistics'!$L$72</f>
        <v>62140.8329</v>
      </c>
      <c r="Q36" s="33">
        <f>'[1]Statistics'!$L$76</f>
        <v>83430.8055</v>
      </c>
      <c r="R36" s="33">
        <f>'[1]Statistics'!$L$80</f>
        <v>31196.4164</v>
      </c>
      <c r="S36" s="33">
        <f>'[1]Statistics'!$L$84</f>
        <v>33378.7726</v>
      </c>
      <c r="T36" s="33">
        <f>'[1]Statistics'!$L$88</f>
        <v>38679.4521</v>
      </c>
      <c r="U36" s="33">
        <f>'[1]Statistics'!$L$92</f>
        <v>52619.737</v>
      </c>
      <c r="V36" s="33">
        <f>'[1]Statistics'!$L$96</f>
        <v>51575.0795</v>
      </c>
      <c r="W36" s="33">
        <f>'[1]Statistics'!$L$100</f>
        <v>37275.3863</v>
      </c>
      <c r="X36" s="33">
        <v>41402.991781100005</v>
      </c>
      <c r="Y36" s="33">
        <v>52347.6164383</v>
      </c>
      <c r="Z36" s="33">
        <v>62118.9041096</v>
      </c>
    </row>
    <row r="37" spans="1:14" ht="15">
      <c r="A37"/>
      <c r="B37"/>
      <c r="C37"/>
      <c r="D37"/>
      <c r="E37"/>
      <c r="F37"/>
      <c r="G37"/>
      <c r="H37"/>
      <c r="I37"/>
      <c r="J37"/>
      <c r="K37"/>
      <c r="L37"/>
      <c r="M37"/>
      <c r="N37"/>
    </row>
    <row r="38" spans="1:14" ht="21">
      <c r="A38" s="25" t="s">
        <v>56</v>
      </c>
      <c r="B38"/>
      <c r="C38"/>
      <c r="D38"/>
      <c r="E38"/>
      <c r="F38"/>
      <c r="G38"/>
      <c r="H38"/>
      <c r="I38"/>
      <c r="J38"/>
      <c r="K38"/>
      <c r="L38"/>
      <c r="M38"/>
      <c r="N38"/>
    </row>
    <row r="39" spans="1:14" ht="15">
      <c r="A39"/>
      <c r="B39"/>
      <c r="C39"/>
      <c r="D39"/>
      <c r="E39"/>
      <c r="F39"/>
      <c r="G39"/>
      <c r="H39"/>
      <c r="I39"/>
      <c r="J39"/>
      <c r="K39"/>
      <c r="L39"/>
      <c r="M39"/>
      <c r="N39"/>
    </row>
    <row r="40" spans="1:26" ht="18.75">
      <c r="A40"/>
      <c r="B40" s="70">
        <f>B28</f>
        <v>2002</v>
      </c>
      <c r="C40" s="70"/>
      <c r="D40" s="70"/>
      <c r="E40" s="70"/>
      <c r="F40" s="70"/>
      <c r="G40" s="70"/>
      <c r="H40" s="70"/>
      <c r="I40" s="70"/>
      <c r="J40" s="70"/>
      <c r="K40" s="70"/>
      <c r="L40" s="72">
        <f>L28</f>
        <v>2003</v>
      </c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69">
        <v>2004</v>
      </c>
      <c r="Y40" s="69"/>
      <c r="Z40" s="69"/>
    </row>
    <row r="41" spans="1:26" s="32" customFormat="1" ht="15">
      <c r="A41" s="23" t="str">
        <f aca="true" t="shared" si="2" ref="A41:A48">A29</f>
        <v>Rate Class</v>
      </c>
      <c r="B41" s="1" t="s">
        <v>9</v>
      </c>
      <c r="C41" s="1" t="s">
        <v>16</v>
      </c>
      <c r="D41" s="1" t="s">
        <v>17</v>
      </c>
      <c r="E41" s="1" t="s">
        <v>18</v>
      </c>
      <c r="F41" s="1" t="s">
        <v>19</v>
      </c>
      <c r="G41" s="1" t="s">
        <v>47</v>
      </c>
      <c r="H41" s="1" t="s">
        <v>48</v>
      </c>
      <c r="I41" s="1" t="s">
        <v>49</v>
      </c>
      <c r="J41" s="1" t="s">
        <v>50</v>
      </c>
      <c r="K41" s="1" t="s">
        <v>51</v>
      </c>
      <c r="L41" s="1" t="s">
        <v>52</v>
      </c>
      <c r="M41" s="1" t="s">
        <v>53</v>
      </c>
      <c r="N41" s="1" t="s">
        <v>54</v>
      </c>
      <c r="O41" s="1" t="s">
        <v>16</v>
      </c>
      <c r="P41" s="1" t="s">
        <v>17</v>
      </c>
      <c r="Q41" s="1" t="s">
        <v>18</v>
      </c>
      <c r="R41" s="1" t="s">
        <v>19</v>
      </c>
      <c r="S41" s="1" t="s">
        <v>47</v>
      </c>
      <c r="T41" s="1" t="s">
        <v>48</v>
      </c>
      <c r="U41" s="1" t="s">
        <v>49</v>
      </c>
      <c r="V41" s="1" t="s">
        <v>50</v>
      </c>
      <c r="W41" s="1" t="s">
        <v>51</v>
      </c>
      <c r="X41" s="1" t="s">
        <v>52</v>
      </c>
      <c r="Y41" s="1" t="s">
        <v>53</v>
      </c>
      <c r="Z41" s="32" t="s">
        <v>99</v>
      </c>
    </row>
    <row r="42" spans="1:26" ht="15">
      <c r="A42" s="27" t="str">
        <f t="shared" si="2"/>
        <v>Residential</v>
      </c>
      <c r="B42" s="26">
        <f aca="true" t="shared" si="3" ref="B42:B48">(B19*($D8+$F8)+B30*($E8+$G8))*0.5</f>
        <v>40474.01884387278</v>
      </c>
      <c r="C42" s="26">
        <f aca="true" t="shared" si="4" ref="C42:Y42">(C19*($D8+$F8)+C30*($E8+$G8))</f>
        <v>76344.9258553417</v>
      </c>
      <c r="D42" s="26">
        <f t="shared" si="4"/>
        <v>64753.213467143134</v>
      </c>
      <c r="E42" s="26">
        <f t="shared" si="4"/>
        <v>34608.48306509359</v>
      </c>
      <c r="F42" s="26">
        <f t="shared" si="4"/>
        <v>68996.12594286125</v>
      </c>
      <c r="G42" s="26">
        <f t="shared" si="4"/>
        <v>70425.3138977894</v>
      </c>
      <c r="H42" s="26">
        <f t="shared" si="4"/>
        <v>69112.70229560843</v>
      </c>
      <c r="I42" s="26">
        <f t="shared" si="4"/>
        <v>54841.500543117625</v>
      </c>
      <c r="J42" s="26">
        <f t="shared" si="4"/>
        <v>55392.083882567356</v>
      </c>
      <c r="K42" s="26">
        <f t="shared" si="4"/>
        <v>49048.53832060043</v>
      </c>
      <c r="L42" s="26">
        <f t="shared" si="4"/>
        <v>59614.820079608646</v>
      </c>
      <c r="M42" s="26">
        <f t="shared" si="4"/>
        <v>49183.01162380458</v>
      </c>
      <c r="N42" s="26">
        <f t="shared" si="4"/>
        <v>96197.7343979347</v>
      </c>
      <c r="O42" s="26">
        <f t="shared" si="4"/>
        <v>77064.34762307785</v>
      </c>
      <c r="P42" s="26">
        <f t="shared" si="4"/>
        <v>63571.5418656441</v>
      </c>
      <c r="Q42" s="26">
        <f t="shared" si="4"/>
        <v>59583.91193088829</v>
      </c>
      <c r="R42" s="26">
        <f t="shared" si="4"/>
        <v>52582.31561164383</v>
      </c>
      <c r="S42" s="26">
        <f t="shared" si="4"/>
        <v>52952.23540979811</v>
      </c>
      <c r="T42" s="26">
        <f t="shared" si="4"/>
        <v>51911.13810955758</v>
      </c>
      <c r="U42" s="26">
        <f t="shared" si="4"/>
        <v>54101.37163451154</v>
      </c>
      <c r="V42" s="26">
        <f t="shared" si="4"/>
        <v>57785.168151987134</v>
      </c>
      <c r="W42" s="26">
        <f t="shared" si="4"/>
        <v>61462.62411085094</v>
      </c>
      <c r="X42" s="26">
        <f t="shared" si="4"/>
        <v>65969.5673717587</v>
      </c>
      <c r="Y42" s="26">
        <f t="shared" si="4"/>
        <v>88832.83114421</v>
      </c>
      <c r="Z42" s="57">
        <f aca="true" t="shared" si="5" ref="Z42:Z48">(Z19*($D8+$F8)+Z30*($E8+$G8))*0.5</f>
        <v>40321.67725740475</v>
      </c>
    </row>
    <row r="43" spans="1:26" ht="15">
      <c r="A43" s="27" t="str">
        <f t="shared" si="2"/>
        <v>General Service &lt; 50 kW</v>
      </c>
      <c r="B43" s="26">
        <f t="shared" si="3"/>
        <v>9217.24601481376</v>
      </c>
      <c r="C43" s="26">
        <f aca="true" t="shared" si="6" ref="C43:Y43">(C20*($D9+$F9)+C31*($E9+$G9))</f>
        <v>15866.823914515608</v>
      </c>
      <c r="D43" s="26">
        <f t="shared" si="6"/>
        <v>13895.391496131691</v>
      </c>
      <c r="E43" s="26">
        <f t="shared" si="6"/>
        <v>10658.842322438184</v>
      </c>
      <c r="F43" s="26">
        <f t="shared" si="6"/>
        <v>15084.365854700667</v>
      </c>
      <c r="G43" s="26">
        <f t="shared" si="6"/>
        <v>8281.387177898663</v>
      </c>
      <c r="H43" s="26">
        <f t="shared" si="6"/>
        <v>26704.871916050848</v>
      </c>
      <c r="I43" s="26">
        <f t="shared" si="6"/>
        <v>12767.925735126031</v>
      </c>
      <c r="J43" s="26">
        <f t="shared" si="6"/>
        <v>14749.103143588563</v>
      </c>
      <c r="K43" s="26">
        <f t="shared" si="6"/>
        <v>11674.511635738774</v>
      </c>
      <c r="L43" s="26">
        <f t="shared" si="6"/>
        <v>11022.444784329067</v>
      </c>
      <c r="M43" s="26">
        <f t="shared" si="6"/>
        <v>7984.702274719473</v>
      </c>
      <c r="N43" s="26">
        <f t="shared" si="6"/>
        <v>20958.08638837478</v>
      </c>
      <c r="O43" s="26">
        <f t="shared" si="6"/>
        <v>16261.61642551273</v>
      </c>
      <c r="P43" s="26">
        <f t="shared" si="6"/>
        <v>15929.73903092584</v>
      </c>
      <c r="Q43" s="26">
        <f t="shared" si="6"/>
        <v>14496.056689570913</v>
      </c>
      <c r="R43" s="26">
        <f t="shared" si="6"/>
        <v>14512.028610832263</v>
      </c>
      <c r="S43" s="26">
        <f t="shared" si="6"/>
        <v>13687.783483139188</v>
      </c>
      <c r="T43" s="26">
        <f t="shared" si="6"/>
        <v>13288.791787644295</v>
      </c>
      <c r="U43" s="26">
        <f t="shared" si="6"/>
        <v>15033.383942946268</v>
      </c>
      <c r="V43" s="26">
        <f t="shared" si="6"/>
        <v>14575.293466421128</v>
      </c>
      <c r="W43" s="26">
        <f t="shared" si="6"/>
        <v>14236.19601577018</v>
      </c>
      <c r="X43" s="26">
        <f t="shared" si="6"/>
        <v>14855.492823832326</v>
      </c>
      <c r="Y43" s="26">
        <f t="shared" si="6"/>
        <v>17765.69996426521</v>
      </c>
      <c r="Z43" s="57">
        <f t="shared" si="5"/>
        <v>8714.071609009805</v>
      </c>
    </row>
    <row r="44" spans="1:26" ht="15">
      <c r="A44" s="27" t="str">
        <f t="shared" si="2"/>
        <v>General Service &gt; 50 kW</v>
      </c>
      <c r="B44" s="26">
        <f t="shared" si="3"/>
        <v>9844.779448431396</v>
      </c>
      <c r="C44" s="26">
        <f aca="true" t="shared" si="7" ref="C44:Y44">(C21*($D10+$F10)+C32*($E10+$G10))</f>
        <v>18742.483338802816</v>
      </c>
      <c r="D44" s="26">
        <f t="shared" si="7"/>
        <v>22889.517290391632</v>
      </c>
      <c r="E44" s="26">
        <f t="shared" si="7"/>
        <v>5008.993934420483</v>
      </c>
      <c r="F44" s="26">
        <f t="shared" si="7"/>
        <v>11359.557955504653</v>
      </c>
      <c r="G44" s="26">
        <f t="shared" si="7"/>
        <v>19612.4500075842</v>
      </c>
      <c r="H44" s="26">
        <f t="shared" si="7"/>
        <v>30247.385096154034</v>
      </c>
      <c r="I44" s="26">
        <f t="shared" si="7"/>
        <v>21748.2330645449</v>
      </c>
      <c r="J44" s="26">
        <f t="shared" si="7"/>
        <v>19089.395207802492</v>
      </c>
      <c r="K44" s="26">
        <f t="shared" si="7"/>
        <v>18058.506128589164</v>
      </c>
      <c r="L44" s="26">
        <f t="shared" si="7"/>
        <v>10926.26057687248</v>
      </c>
      <c r="M44" s="26">
        <f t="shared" si="7"/>
        <v>11988.276287063094</v>
      </c>
      <c r="N44" s="26">
        <f t="shared" si="7"/>
        <v>19632.75859690037</v>
      </c>
      <c r="O44" s="26">
        <f t="shared" si="7"/>
        <v>18081.28327363975</v>
      </c>
      <c r="P44" s="26">
        <f t="shared" si="7"/>
        <v>22784.934147880245</v>
      </c>
      <c r="Q44" s="26">
        <f t="shared" si="7"/>
        <v>16681.668475611892</v>
      </c>
      <c r="R44" s="26">
        <f t="shared" si="7"/>
        <v>6546.824453356894</v>
      </c>
      <c r="S44" s="26">
        <f t="shared" si="7"/>
        <v>15194.342413114293</v>
      </c>
      <c r="T44" s="26">
        <f t="shared" si="7"/>
        <v>13726.624268023948</v>
      </c>
      <c r="U44" s="26">
        <f t="shared" si="7"/>
        <v>16995.515591673695</v>
      </c>
      <c r="V44" s="26">
        <f t="shared" si="7"/>
        <v>17106.607615908106</v>
      </c>
      <c r="W44" s="26">
        <f t="shared" si="7"/>
        <v>17712.490918522664</v>
      </c>
      <c r="X44" s="26">
        <f t="shared" si="7"/>
        <v>18273.753598390555</v>
      </c>
      <c r="Y44" s="26">
        <f t="shared" si="7"/>
        <v>18159.066574397228</v>
      </c>
      <c r="Z44" s="57">
        <f t="shared" si="5"/>
        <v>9848.066266241722</v>
      </c>
    </row>
    <row r="45" spans="1:26" ht="15">
      <c r="A45" s="27" t="str">
        <f t="shared" si="2"/>
        <v>General Service &gt; 50 kW - TOU</v>
      </c>
      <c r="B45" s="26">
        <f t="shared" si="3"/>
        <v>7.454078611224768</v>
      </c>
      <c r="C45" s="26">
        <f aca="true" t="shared" si="8" ref="C45:Y45">(C22*($D11+$F11)+C33*($E11+$G11))</f>
        <v>14.727476470548751</v>
      </c>
      <c r="D45" s="26">
        <f t="shared" si="8"/>
        <v>14.637136094598358</v>
      </c>
      <c r="E45" s="26">
        <f t="shared" si="8"/>
        <v>14.673884722103603</v>
      </c>
      <c r="F45" s="26">
        <f t="shared" si="8"/>
        <v>14.823941617750018</v>
      </c>
      <c r="G45" s="26">
        <f t="shared" si="8"/>
        <v>14.820879232124579</v>
      </c>
      <c r="H45" s="26">
        <f t="shared" si="8"/>
        <v>14.649385637100107</v>
      </c>
      <c r="I45" s="26">
        <f t="shared" si="8"/>
        <v>14.681540686167196</v>
      </c>
      <c r="J45" s="26">
        <f t="shared" si="8"/>
        <v>14.782599411806618</v>
      </c>
      <c r="K45" s="26">
        <f t="shared" si="8"/>
        <v>15.024527876216144</v>
      </c>
      <c r="L45" s="26">
        <f t="shared" si="8"/>
        <v>15.000028791212648</v>
      </c>
      <c r="M45" s="26">
        <f t="shared" si="8"/>
        <v>14.64632325147467</v>
      </c>
      <c r="N45" s="26">
        <f t="shared" si="8"/>
        <v>14.908157222449535</v>
      </c>
      <c r="O45" s="26">
        <f t="shared" si="8"/>
        <v>16.058083024801142</v>
      </c>
      <c r="P45" s="26">
        <f t="shared" si="8"/>
        <v>14.499328741453692</v>
      </c>
      <c r="Q45" s="26">
        <f t="shared" si="8"/>
        <v>14.600387467093114</v>
      </c>
      <c r="R45" s="26">
        <f t="shared" si="8"/>
        <v>14.546795718647966</v>
      </c>
      <c r="S45" s="26">
        <f t="shared" si="8"/>
        <v>14.729007663361468</v>
      </c>
      <c r="T45" s="26">
        <f t="shared" si="8"/>
        <v>14.393676437376115</v>
      </c>
      <c r="U45" s="26">
        <f t="shared" si="8"/>
        <v>14.435018643319513</v>
      </c>
      <c r="V45" s="26">
        <f t="shared" si="8"/>
        <v>14.747381977114092</v>
      </c>
      <c r="W45" s="26">
        <f t="shared" si="8"/>
        <v>15.147023301233624</v>
      </c>
      <c r="X45" s="26">
        <f t="shared" si="8"/>
        <v>15.287893040003729</v>
      </c>
      <c r="Y45" s="26">
        <f t="shared" si="8"/>
        <v>14.664697565227291</v>
      </c>
      <c r="Z45" s="57">
        <f t="shared" si="5"/>
        <v>7.511498341701713</v>
      </c>
    </row>
    <row r="46" spans="1:26" ht="15">
      <c r="A46" s="27" t="str">
        <f t="shared" si="2"/>
        <v>Sentinel Lights</v>
      </c>
      <c r="B46" s="26">
        <f t="shared" si="3"/>
        <v>3.065760461088878</v>
      </c>
      <c r="C46" s="26">
        <f aca="true" t="shared" si="9" ref="C46:Y46">(C23*($D12+$F12)+C34*($E12+$G12))</f>
        <v>6.131520922177756</v>
      </c>
      <c r="D46" s="26">
        <f t="shared" si="9"/>
        <v>6.131520922177756</v>
      </c>
      <c r="E46" s="26">
        <f t="shared" si="9"/>
        <v>6.131520922177756</v>
      </c>
      <c r="F46" s="26">
        <f t="shared" si="9"/>
        <v>6.389585704693374</v>
      </c>
      <c r="G46" s="26">
        <f t="shared" si="9"/>
        <v>6.389585704693374</v>
      </c>
      <c r="H46" s="26">
        <f t="shared" si="9"/>
        <v>6.389585704693374</v>
      </c>
      <c r="I46" s="26">
        <f t="shared" si="9"/>
        <v>6.389585704693374</v>
      </c>
      <c r="J46" s="26">
        <f t="shared" si="9"/>
        <v>6.389585704693374</v>
      </c>
      <c r="K46" s="26">
        <f t="shared" si="9"/>
        <v>6.389585704693374</v>
      </c>
      <c r="L46" s="26">
        <f t="shared" si="9"/>
        <v>6.389585704693374</v>
      </c>
      <c r="M46" s="26">
        <f t="shared" si="9"/>
        <v>6.389585704693374</v>
      </c>
      <c r="N46" s="26">
        <f t="shared" si="9"/>
        <v>6.389585704693374</v>
      </c>
      <c r="O46" s="26">
        <f t="shared" si="9"/>
        <v>6.389585704693374</v>
      </c>
      <c r="P46" s="26">
        <f t="shared" si="9"/>
        <v>6.389585704693374</v>
      </c>
      <c r="Q46" s="26">
        <f t="shared" si="9"/>
        <v>6.389585704693374</v>
      </c>
      <c r="R46" s="26">
        <f t="shared" si="9"/>
        <v>6.389585704693374</v>
      </c>
      <c r="S46" s="26">
        <f t="shared" si="9"/>
        <v>6.389585704693374</v>
      </c>
      <c r="T46" s="26">
        <f t="shared" si="9"/>
        <v>6.389585704693374</v>
      </c>
      <c r="U46" s="26">
        <f t="shared" si="9"/>
        <v>6.389585704693374</v>
      </c>
      <c r="V46" s="26">
        <f t="shared" si="9"/>
        <v>6.389585704693374</v>
      </c>
      <c r="W46" s="26">
        <f t="shared" si="9"/>
        <v>6.389585704693374</v>
      </c>
      <c r="X46" s="26">
        <f t="shared" si="9"/>
        <v>6.389585704693374</v>
      </c>
      <c r="Y46" s="26">
        <f t="shared" si="9"/>
        <v>6.389585704693374</v>
      </c>
      <c r="Z46" s="57">
        <f t="shared" si="5"/>
        <v>3.194792852346687</v>
      </c>
    </row>
    <row r="47" spans="1:26" ht="15">
      <c r="A47" s="45" t="str">
        <f t="shared" si="2"/>
        <v>Street Lights</v>
      </c>
      <c r="B47" s="57">
        <f t="shared" si="3"/>
        <v>626.8394456236109</v>
      </c>
      <c r="C47" s="26">
        <f aca="true" t="shared" si="10" ref="C47:Y47">(C24*($D13+$F13)+C35*($E13+$G13))</f>
        <v>1140.5860237962956</v>
      </c>
      <c r="D47" s="26">
        <f t="shared" si="10"/>
        <v>1079.9618082397078</v>
      </c>
      <c r="E47" s="26">
        <f t="shared" si="10"/>
        <v>1594.2043996727432</v>
      </c>
      <c r="F47" s="26">
        <f t="shared" si="10"/>
        <v>929.1118544750186</v>
      </c>
      <c r="G47" s="26">
        <f t="shared" si="10"/>
        <v>1087.6785013202673</v>
      </c>
      <c r="H47" s="26">
        <f t="shared" si="10"/>
        <v>1134.083676902063</v>
      </c>
      <c r="I47" s="26">
        <f t="shared" si="10"/>
        <v>1198.8540041922538</v>
      </c>
      <c r="J47" s="26">
        <f t="shared" si="10"/>
        <v>1236.830296501887</v>
      </c>
      <c r="K47" s="26">
        <f t="shared" si="10"/>
        <v>1422.5546401576617</v>
      </c>
      <c r="L47" s="26">
        <f t="shared" si="10"/>
        <v>1295.6169421307513</v>
      </c>
      <c r="M47" s="26">
        <f t="shared" si="10"/>
        <v>1269.3869727881024</v>
      </c>
      <c r="N47" s="26">
        <f t="shared" si="10"/>
        <v>1236.8165388034013</v>
      </c>
      <c r="O47" s="26">
        <f t="shared" si="10"/>
        <v>1192.0031289363865</v>
      </c>
      <c r="P47" s="26">
        <f t="shared" si="10"/>
        <v>1189.0993373760311</v>
      </c>
      <c r="Q47" s="26">
        <f t="shared" si="10"/>
        <v>1017.5325826418127</v>
      </c>
      <c r="R47" s="26">
        <f t="shared" si="10"/>
        <v>1366.4727580510616</v>
      </c>
      <c r="S47" s="26">
        <f t="shared" si="10"/>
        <v>1189.0993373760311</v>
      </c>
      <c r="T47" s="26">
        <f t="shared" si="10"/>
        <v>672.4001853544286</v>
      </c>
      <c r="U47" s="26">
        <f t="shared" si="10"/>
        <v>1707.710384909588</v>
      </c>
      <c r="V47" s="26">
        <f t="shared" si="10"/>
        <v>1193.4957674634734</v>
      </c>
      <c r="W47" s="26">
        <f t="shared" si="10"/>
        <v>1193.4957674634734</v>
      </c>
      <c r="X47" s="26">
        <f t="shared" si="10"/>
        <v>1193.4957674634734</v>
      </c>
      <c r="Y47" s="26">
        <f t="shared" si="10"/>
        <v>1193.4957674634734</v>
      </c>
      <c r="Z47" s="57">
        <f t="shared" si="5"/>
        <v>596.9728043490152</v>
      </c>
    </row>
    <row r="48" spans="1:26" ht="15">
      <c r="A48" s="28" t="str">
        <f t="shared" si="2"/>
        <v>Unmetered Scattered Load</v>
      </c>
      <c r="B48" s="29">
        <f t="shared" si="3"/>
        <v>254.2176351295644</v>
      </c>
      <c r="C48" s="29">
        <f aca="true" t="shared" si="11" ref="C48:Y48">(C25*($D14+$F14)+C36*($E14+$G14))</f>
        <v>300.53607288244183</v>
      </c>
      <c r="D48" s="29">
        <f t="shared" si="11"/>
        <v>311.7406939980805</v>
      </c>
      <c r="E48" s="29">
        <f t="shared" si="11"/>
        <v>138.52719618790098</v>
      </c>
      <c r="F48" s="29">
        <f t="shared" si="11"/>
        <v>651.2650111422665</v>
      </c>
      <c r="G48" s="29">
        <f t="shared" si="11"/>
        <v>101.60815974869992</v>
      </c>
      <c r="H48" s="29">
        <f t="shared" si="11"/>
        <v>429.04638187268563</v>
      </c>
      <c r="I48" s="29">
        <f t="shared" si="11"/>
        <v>548.0497284505286</v>
      </c>
      <c r="J48" s="29">
        <f t="shared" si="11"/>
        <v>426.57910962906993</v>
      </c>
      <c r="K48" s="29">
        <f t="shared" si="11"/>
        <v>329.28492284993746</v>
      </c>
      <c r="L48" s="29">
        <f t="shared" si="11"/>
        <v>61.826939751781424</v>
      </c>
      <c r="M48" s="29">
        <f t="shared" si="11"/>
        <v>187.58405060913867</v>
      </c>
      <c r="N48" s="29">
        <f t="shared" si="11"/>
        <v>599.4632763667549</v>
      </c>
      <c r="O48" s="29">
        <f t="shared" si="11"/>
        <v>379.71148600718584</v>
      </c>
      <c r="P48" s="29">
        <f t="shared" si="11"/>
        <v>499.2064791187459</v>
      </c>
      <c r="Q48" s="29">
        <f t="shared" si="11"/>
        <v>650.1494632087417</v>
      </c>
      <c r="R48" s="29">
        <f t="shared" si="11"/>
        <v>279.8148126666385</v>
      </c>
      <c r="S48" s="29">
        <f t="shared" si="11"/>
        <v>295.2874186377379</v>
      </c>
      <c r="T48" s="29">
        <f t="shared" si="11"/>
        <v>332.8685088752457</v>
      </c>
      <c r="U48" s="29">
        <f t="shared" si="11"/>
        <v>431.7032157771564</v>
      </c>
      <c r="V48" s="29">
        <f t="shared" si="11"/>
        <v>424.29673746153867</v>
      </c>
      <c r="W48" s="29">
        <f t="shared" si="11"/>
        <v>322.9138750345846</v>
      </c>
      <c r="X48" s="29">
        <f t="shared" si="11"/>
        <v>352.1780314601996</v>
      </c>
      <c r="Y48" s="29">
        <f t="shared" si="11"/>
        <v>429.7739183380773</v>
      </c>
      <c r="Z48" s="29">
        <f t="shared" si="5"/>
        <v>249.1066713484474</v>
      </c>
    </row>
    <row r="49" spans="1:26" ht="15">
      <c r="A49" t="s">
        <v>13</v>
      </c>
      <c r="B49" s="26">
        <f aca="true" t="shared" si="12" ref="B49:Z49">SUM(B42:B47)</f>
        <v>60173.40359181386</v>
      </c>
      <c r="C49" s="26">
        <f t="shared" si="12"/>
        <v>112115.67812984916</v>
      </c>
      <c r="D49" s="26">
        <f t="shared" si="12"/>
        <v>102638.85271892294</v>
      </c>
      <c r="E49" s="26">
        <f t="shared" si="12"/>
        <v>51891.32912726929</v>
      </c>
      <c r="F49" s="26">
        <f t="shared" si="12"/>
        <v>96390.37513486404</v>
      </c>
      <c r="G49" s="26">
        <f t="shared" si="12"/>
        <v>99428.04004952934</v>
      </c>
      <c r="H49" s="26">
        <f t="shared" si="12"/>
        <v>127220.08195605715</v>
      </c>
      <c r="I49" s="26">
        <f t="shared" si="12"/>
        <v>90577.58447337167</v>
      </c>
      <c r="J49" s="26">
        <f t="shared" si="12"/>
        <v>90488.58471557678</v>
      </c>
      <c r="K49" s="26">
        <f t="shared" si="12"/>
        <v>80225.52483866693</v>
      </c>
      <c r="L49" s="26">
        <f t="shared" si="12"/>
        <v>82880.53199743685</v>
      </c>
      <c r="M49" s="26">
        <f t="shared" si="12"/>
        <v>70446.4130673314</v>
      </c>
      <c r="N49" s="26">
        <f t="shared" si="12"/>
        <v>138046.6936649404</v>
      </c>
      <c r="O49" s="26">
        <f t="shared" si="12"/>
        <v>112621.6981198962</v>
      </c>
      <c r="P49" s="26">
        <f t="shared" si="12"/>
        <v>103496.20329627236</v>
      </c>
      <c r="Q49" s="26">
        <f t="shared" si="12"/>
        <v>91800.15965188468</v>
      </c>
      <c r="R49" s="26">
        <f t="shared" si="12"/>
        <v>75028.57781530739</v>
      </c>
      <c r="S49" s="26">
        <f t="shared" si="12"/>
        <v>83044.57923679567</v>
      </c>
      <c r="T49" s="26">
        <f t="shared" si="12"/>
        <v>79619.73761272233</v>
      </c>
      <c r="U49" s="26">
        <f t="shared" si="12"/>
        <v>87858.8061583891</v>
      </c>
      <c r="V49" s="26">
        <f t="shared" si="12"/>
        <v>90681.70196946166</v>
      </c>
      <c r="W49" s="26">
        <f t="shared" si="12"/>
        <v>94626.34342161319</v>
      </c>
      <c r="X49" s="26">
        <f t="shared" si="12"/>
        <v>100313.98704018976</v>
      </c>
      <c r="Y49" s="26">
        <f t="shared" si="12"/>
        <v>125972.14773360583</v>
      </c>
      <c r="Z49" s="26">
        <f t="shared" si="12"/>
        <v>59491.49422819934</v>
      </c>
    </row>
    <row r="50" spans="2:11" ht="12.75">
      <c r="B50" s="31"/>
      <c r="C50" s="31"/>
      <c r="D50" s="31"/>
      <c r="E50" s="31"/>
      <c r="F50" s="31"/>
      <c r="G50" s="31"/>
      <c r="H50" s="31"/>
      <c r="I50" s="31"/>
      <c r="J50" s="31"/>
      <c r="K50" s="31"/>
    </row>
    <row r="51" spans="2:11" ht="12.75">
      <c r="B51" s="31"/>
      <c r="C51" s="31"/>
      <c r="D51" s="31"/>
      <c r="E51" s="31"/>
      <c r="F51" s="31"/>
      <c r="G51" s="31"/>
      <c r="H51" s="31"/>
      <c r="I51" s="31"/>
      <c r="J51" s="31"/>
      <c r="K51" s="31"/>
    </row>
    <row r="52" spans="2:11" ht="12.75">
      <c r="B52" s="31"/>
      <c r="C52" s="31"/>
      <c r="D52" s="31"/>
      <c r="E52" s="31"/>
      <c r="F52" s="31"/>
      <c r="G52" s="31"/>
      <c r="H52" s="31"/>
      <c r="I52" s="31"/>
      <c r="J52" s="31"/>
      <c r="K52" s="31"/>
    </row>
    <row r="53" spans="2:11" ht="12.75">
      <c r="B53" s="31"/>
      <c r="C53" s="31"/>
      <c r="D53" s="31"/>
      <c r="E53" s="31"/>
      <c r="F53" s="31"/>
      <c r="G53" s="31"/>
      <c r="H53" s="31"/>
      <c r="I53" s="31"/>
      <c r="J53" s="31"/>
      <c r="K53" s="31"/>
    </row>
    <row r="54" spans="2:11" ht="12.75">
      <c r="B54" s="31"/>
      <c r="C54" s="31"/>
      <c r="D54" s="31"/>
      <c r="E54" s="31"/>
      <c r="F54" s="31"/>
      <c r="G54" s="31"/>
      <c r="H54" s="31"/>
      <c r="I54" s="31"/>
      <c r="J54" s="31"/>
      <c r="K54" s="31"/>
    </row>
    <row r="55" spans="2:11" ht="12.75">
      <c r="B55" s="31"/>
      <c r="C55" s="31"/>
      <c r="D55" s="31"/>
      <c r="E55" s="31"/>
      <c r="F55" s="31"/>
      <c r="G55" s="31"/>
      <c r="H55" s="31"/>
      <c r="I55" s="31"/>
      <c r="J55" s="31"/>
      <c r="K55" s="31"/>
    </row>
    <row r="56" spans="2:11" ht="12.75">
      <c r="B56" s="31"/>
      <c r="C56" s="31"/>
      <c r="D56" s="31"/>
      <c r="E56" s="31"/>
      <c r="F56" s="31"/>
      <c r="G56" s="31"/>
      <c r="H56" s="31"/>
      <c r="I56" s="31"/>
      <c r="J56" s="31"/>
      <c r="K56" s="31"/>
    </row>
    <row r="57" spans="2:11" ht="12.75">
      <c r="B57" s="31"/>
      <c r="C57" s="31"/>
      <c r="D57" s="31"/>
      <c r="E57" s="31"/>
      <c r="F57" s="31"/>
      <c r="G57" s="31"/>
      <c r="H57" s="31"/>
      <c r="I57" s="31"/>
      <c r="J57" s="31"/>
      <c r="K57" s="31"/>
    </row>
    <row r="58" spans="2:11" ht="12.75">
      <c r="B58" s="31"/>
      <c r="C58" s="31"/>
      <c r="D58" s="31"/>
      <c r="E58" s="31"/>
      <c r="F58" s="31"/>
      <c r="G58" s="31"/>
      <c r="H58" s="31"/>
      <c r="I58" s="31"/>
      <c r="J58" s="31"/>
      <c r="K58" s="31"/>
    </row>
    <row r="59" spans="2:11" ht="12.75">
      <c r="B59" s="31"/>
      <c r="C59" s="31"/>
      <c r="D59" s="31"/>
      <c r="E59" s="31"/>
      <c r="F59" s="31"/>
      <c r="G59" s="31"/>
      <c r="H59" s="31"/>
      <c r="I59" s="31"/>
      <c r="J59" s="31"/>
      <c r="K59" s="31"/>
    </row>
    <row r="60" spans="2:11" ht="12.75">
      <c r="B60" s="31"/>
      <c r="C60" s="31"/>
      <c r="D60" s="31"/>
      <c r="E60" s="31"/>
      <c r="F60" s="31"/>
      <c r="G60" s="31"/>
      <c r="H60" s="31"/>
      <c r="I60" s="31"/>
      <c r="J60" s="31"/>
      <c r="K60" s="31"/>
    </row>
    <row r="61" spans="2:11" ht="12.75">
      <c r="B61" s="31"/>
      <c r="C61" s="31"/>
      <c r="D61" s="31"/>
      <c r="E61" s="31"/>
      <c r="F61" s="31"/>
      <c r="G61" s="31"/>
      <c r="H61" s="31"/>
      <c r="I61" s="31"/>
      <c r="J61" s="31"/>
      <c r="K61" s="31"/>
    </row>
    <row r="62" spans="2:11" ht="12.75">
      <c r="B62" s="31"/>
      <c r="C62" s="31"/>
      <c r="D62" s="31"/>
      <c r="E62" s="31"/>
      <c r="F62" s="31"/>
      <c r="G62" s="31"/>
      <c r="H62" s="31"/>
      <c r="I62" s="31"/>
      <c r="J62" s="31"/>
      <c r="K62" s="31"/>
    </row>
    <row r="63" spans="2:11" ht="12.75">
      <c r="B63" s="31"/>
      <c r="C63" s="31"/>
      <c r="D63" s="31"/>
      <c r="E63" s="31"/>
      <c r="F63" s="31"/>
      <c r="G63" s="31"/>
      <c r="H63" s="31"/>
      <c r="I63" s="31"/>
      <c r="J63" s="31"/>
      <c r="K63" s="31"/>
    </row>
    <row r="64" spans="2:11" ht="12.75">
      <c r="B64" s="31"/>
      <c r="C64" s="31"/>
      <c r="D64" s="31"/>
      <c r="E64" s="31"/>
      <c r="F64" s="31"/>
      <c r="G64" s="31"/>
      <c r="H64" s="31"/>
      <c r="I64" s="31"/>
      <c r="J64" s="31"/>
      <c r="K64" s="31"/>
    </row>
    <row r="65" spans="2:11" ht="12.75">
      <c r="B65" s="31"/>
      <c r="C65" s="31"/>
      <c r="D65" s="31"/>
      <c r="E65" s="31"/>
      <c r="F65" s="31"/>
      <c r="G65" s="31"/>
      <c r="H65" s="31"/>
      <c r="I65" s="31"/>
      <c r="J65" s="31"/>
      <c r="K65" s="31"/>
    </row>
    <row r="66" spans="2:11" ht="12.75">
      <c r="B66" s="31"/>
      <c r="C66" s="31"/>
      <c r="D66" s="31"/>
      <c r="E66" s="31"/>
      <c r="F66" s="31"/>
      <c r="G66" s="31"/>
      <c r="H66" s="31"/>
      <c r="I66" s="31"/>
      <c r="J66" s="31"/>
      <c r="K66" s="31"/>
    </row>
    <row r="67" spans="2:11" ht="12.75">
      <c r="B67" s="31"/>
      <c r="C67" s="31"/>
      <c r="D67" s="31"/>
      <c r="E67" s="31"/>
      <c r="F67" s="31"/>
      <c r="G67" s="31"/>
      <c r="H67" s="31"/>
      <c r="I67" s="31"/>
      <c r="J67" s="31"/>
      <c r="K67" s="31"/>
    </row>
    <row r="68" spans="2:11" ht="12.75">
      <c r="B68" s="31"/>
      <c r="C68" s="31"/>
      <c r="D68" s="31"/>
      <c r="E68" s="31"/>
      <c r="F68" s="31"/>
      <c r="G68" s="31"/>
      <c r="H68" s="31"/>
      <c r="I68" s="31"/>
      <c r="J68" s="31"/>
      <c r="K68" s="31"/>
    </row>
    <row r="69" spans="2:11" ht="12.75">
      <c r="B69" s="31"/>
      <c r="C69" s="31"/>
      <c r="D69" s="31"/>
      <c r="E69" s="31"/>
      <c r="F69" s="31"/>
      <c r="G69" s="31"/>
      <c r="H69" s="31"/>
      <c r="I69" s="31"/>
      <c r="J69" s="31"/>
      <c r="K69" s="31"/>
    </row>
    <row r="70" spans="2:11" ht="12.75">
      <c r="B70" s="31"/>
      <c r="C70" s="31"/>
      <c r="D70" s="31"/>
      <c r="E70" s="31"/>
      <c r="F70" s="31"/>
      <c r="G70" s="31"/>
      <c r="H70" s="31"/>
      <c r="I70" s="31"/>
      <c r="J70" s="31"/>
      <c r="K70" s="31"/>
    </row>
    <row r="71" spans="2:11" ht="12.75">
      <c r="B71" s="31"/>
      <c r="C71" s="31"/>
      <c r="D71" s="31"/>
      <c r="E71" s="31"/>
      <c r="F71" s="31"/>
      <c r="G71" s="31"/>
      <c r="H71" s="31"/>
      <c r="I71" s="31"/>
      <c r="J71" s="31"/>
      <c r="K71" s="31"/>
    </row>
    <row r="72" spans="2:11" ht="12.75">
      <c r="B72" s="31"/>
      <c r="C72" s="31"/>
      <c r="D72" s="31"/>
      <c r="E72" s="31"/>
      <c r="F72" s="31"/>
      <c r="G72" s="31"/>
      <c r="H72" s="31"/>
      <c r="I72" s="31"/>
      <c r="J72" s="31"/>
      <c r="K72" s="31"/>
    </row>
    <row r="73" spans="2:11" ht="12.75">
      <c r="B73" s="31"/>
      <c r="C73" s="31"/>
      <c r="D73" s="31"/>
      <c r="E73" s="31"/>
      <c r="F73" s="31"/>
      <c r="G73" s="31"/>
      <c r="H73" s="31"/>
      <c r="I73" s="31"/>
      <c r="J73" s="31"/>
      <c r="K73" s="31"/>
    </row>
    <row r="74" spans="2:11" ht="12.75">
      <c r="B74" s="31"/>
      <c r="C74" s="31"/>
      <c r="D74" s="31"/>
      <c r="E74" s="31"/>
      <c r="F74" s="31"/>
      <c r="G74" s="31"/>
      <c r="H74" s="31"/>
      <c r="I74" s="31"/>
      <c r="J74" s="31"/>
      <c r="K74" s="31"/>
    </row>
    <row r="75" spans="2:11" ht="12.75">
      <c r="B75" s="31"/>
      <c r="C75" s="31"/>
      <c r="D75" s="31"/>
      <c r="E75" s="31"/>
      <c r="F75" s="31"/>
      <c r="G75" s="31"/>
      <c r="H75" s="31"/>
      <c r="I75" s="31"/>
      <c r="J75" s="31"/>
      <c r="K75" s="31"/>
    </row>
    <row r="76" spans="2:11" ht="12.75">
      <c r="B76" s="31"/>
      <c r="C76" s="31"/>
      <c r="D76" s="31"/>
      <c r="E76" s="31"/>
      <c r="F76" s="31"/>
      <c r="G76" s="31"/>
      <c r="H76" s="31"/>
      <c r="I76" s="31"/>
      <c r="J76" s="31"/>
      <c r="K76" s="31"/>
    </row>
    <row r="77" spans="2:11" ht="12.75">
      <c r="B77" s="31"/>
      <c r="C77" s="31"/>
      <c r="D77" s="31"/>
      <c r="E77" s="31"/>
      <c r="F77" s="31"/>
      <c r="G77" s="31"/>
      <c r="H77" s="31"/>
      <c r="I77" s="31"/>
      <c r="J77" s="31"/>
      <c r="K77" s="31"/>
    </row>
    <row r="78" spans="2:11" ht="12.75">
      <c r="B78" s="31"/>
      <c r="C78" s="31"/>
      <c r="D78" s="31"/>
      <c r="E78" s="31"/>
      <c r="F78" s="31"/>
      <c r="G78" s="31"/>
      <c r="H78" s="31"/>
      <c r="I78" s="31"/>
      <c r="J78" s="31"/>
      <c r="K78" s="31"/>
    </row>
    <row r="79" spans="2:11" ht="12.75">
      <c r="B79" s="31"/>
      <c r="C79" s="31"/>
      <c r="D79" s="31"/>
      <c r="E79" s="31"/>
      <c r="F79" s="31"/>
      <c r="G79" s="31"/>
      <c r="H79" s="31"/>
      <c r="I79" s="31"/>
      <c r="J79" s="31"/>
      <c r="K79" s="31"/>
    </row>
    <row r="80" spans="2:11" ht="12.75">
      <c r="B80" s="31"/>
      <c r="C80" s="31"/>
      <c r="D80" s="31"/>
      <c r="E80" s="31"/>
      <c r="F80" s="31"/>
      <c r="G80" s="31"/>
      <c r="H80" s="31"/>
      <c r="I80" s="31"/>
      <c r="J80" s="31"/>
      <c r="K80" s="31"/>
    </row>
    <row r="81" spans="2:11" ht="12.75">
      <c r="B81" s="31"/>
      <c r="C81" s="31"/>
      <c r="D81" s="31"/>
      <c r="E81" s="31"/>
      <c r="F81" s="31"/>
      <c r="G81" s="31"/>
      <c r="H81" s="31"/>
      <c r="I81" s="31"/>
      <c r="J81" s="31"/>
      <c r="K81" s="31"/>
    </row>
    <row r="82" spans="2:11" ht="12.75">
      <c r="B82" s="31"/>
      <c r="C82" s="31"/>
      <c r="D82" s="31"/>
      <c r="E82" s="31"/>
      <c r="F82" s="31"/>
      <c r="G82" s="31"/>
      <c r="H82" s="31"/>
      <c r="I82" s="31"/>
      <c r="J82" s="31"/>
      <c r="K82" s="31"/>
    </row>
    <row r="83" spans="2:11" ht="12.75">
      <c r="B83" s="31"/>
      <c r="C83" s="31"/>
      <c r="D83" s="31"/>
      <c r="E83" s="31"/>
      <c r="F83" s="31"/>
      <c r="G83" s="31"/>
      <c r="H83" s="31"/>
      <c r="I83" s="31"/>
      <c r="J83" s="31"/>
      <c r="K83" s="31"/>
    </row>
    <row r="84" spans="2:11" ht="12.75">
      <c r="B84" s="31"/>
      <c r="C84" s="31"/>
      <c r="D84" s="31"/>
      <c r="E84" s="31"/>
      <c r="F84" s="31"/>
      <c r="G84" s="31"/>
      <c r="H84" s="31"/>
      <c r="I84" s="31"/>
      <c r="J84" s="31"/>
      <c r="K84" s="31"/>
    </row>
    <row r="85" spans="2:11" ht="12.75">
      <c r="B85" s="31"/>
      <c r="C85" s="31"/>
      <c r="D85" s="31"/>
      <c r="E85" s="31"/>
      <c r="F85" s="31"/>
      <c r="G85" s="31"/>
      <c r="H85" s="31"/>
      <c r="I85" s="31"/>
      <c r="J85" s="31"/>
      <c r="K85" s="31"/>
    </row>
    <row r="86" spans="2:11" ht="12.75">
      <c r="B86" s="31"/>
      <c r="C86" s="31"/>
      <c r="D86" s="31"/>
      <c r="E86" s="31"/>
      <c r="F86" s="31"/>
      <c r="G86" s="31"/>
      <c r="H86" s="31"/>
      <c r="I86" s="31"/>
      <c r="J86" s="31"/>
      <c r="K86" s="31"/>
    </row>
    <row r="87" spans="2:11" ht="12.75">
      <c r="B87" s="31"/>
      <c r="C87" s="31"/>
      <c r="D87" s="31"/>
      <c r="E87" s="31"/>
      <c r="F87" s="31"/>
      <c r="G87" s="31"/>
      <c r="H87" s="31"/>
      <c r="I87" s="31"/>
      <c r="J87" s="31"/>
      <c r="K87" s="31"/>
    </row>
    <row r="88" spans="2:11" ht="12.75">
      <c r="B88" s="31"/>
      <c r="C88" s="31"/>
      <c r="D88" s="31"/>
      <c r="E88" s="31"/>
      <c r="F88" s="31"/>
      <c r="G88" s="31"/>
      <c r="H88" s="31"/>
      <c r="I88" s="31"/>
      <c r="J88" s="31"/>
      <c r="K88" s="31"/>
    </row>
    <row r="89" spans="2:11" ht="12.75">
      <c r="B89" s="31"/>
      <c r="C89" s="31"/>
      <c r="D89" s="31"/>
      <c r="E89" s="31"/>
      <c r="F89" s="31"/>
      <c r="G89" s="31"/>
      <c r="H89" s="31"/>
      <c r="I89" s="31"/>
      <c r="J89" s="31"/>
      <c r="K89" s="31"/>
    </row>
    <row r="90" spans="2:11" ht="12.75">
      <c r="B90" s="31"/>
      <c r="C90" s="31"/>
      <c r="D90" s="31"/>
      <c r="E90" s="31"/>
      <c r="F90" s="31"/>
      <c r="G90" s="31"/>
      <c r="H90" s="31"/>
      <c r="I90" s="31"/>
      <c r="J90" s="31"/>
      <c r="K90" s="31"/>
    </row>
    <row r="91" spans="2:11" ht="12.75">
      <c r="B91" s="31"/>
      <c r="C91" s="31"/>
      <c r="D91" s="31"/>
      <c r="E91" s="31"/>
      <c r="F91" s="31"/>
      <c r="G91" s="31"/>
      <c r="H91" s="31"/>
      <c r="I91" s="31"/>
      <c r="J91" s="31"/>
      <c r="K91" s="31"/>
    </row>
    <row r="92" spans="2:11" ht="12.75">
      <c r="B92" s="31"/>
      <c r="C92" s="31"/>
      <c r="D92" s="31"/>
      <c r="E92" s="31"/>
      <c r="F92" s="31"/>
      <c r="G92" s="31"/>
      <c r="H92" s="31"/>
      <c r="I92" s="31"/>
      <c r="J92" s="31"/>
      <c r="K92" s="31"/>
    </row>
    <row r="93" spans="2:11" ht="12.75">
      <c r="B93" s="31"/>
      <c r="C93" s="31"/>
      <c r="D93" s="31"/>
      <c r="E93" s="31"/>
      <c r="F93" s="31"/>
      <c r="G93" s="31"/>
      <c r="H93" s="31"/>
      <c r="I93" s="31"/>
      <c r="J93" s="31"/>
      <c r="K93" s="31"/>
    </row>
    <row r="94" spans="2:11" ht="12.75">
      <c r="B94" s="31"/>
      <c r="C94" s="31"/>
      <c r="D94" s="31"/>
      <c r="E94" s="31"/>
      <c r="F94" s="31"/>
      <c r="G94" s="31"/>
      <c r="H94" s="31"/>
      <c r="I94" s="31"/>
      <c r="J94" s="31"/>
      <c r="K94" s="31"/>
    </row>
    <row r="95" spans="2:11" ht="12.75">
      <c r="B95" s="31"/>
      <c r="C95" s="31"/>
      <c r="D95" s="31"/>
      <c r="E95" s="31"/>
      <c r="F95" s="31"/>
      <c r="G95" s="31"/>
      <c r="H95" s="31"/>
      <c r="I95" s="31"/>
      <c r="J95" s="31"/>
      <c r="K95" s="31"/>
    </row>
    <row r="96" spans="2:11" ht="12.75">
      <c r="B96" s="31"/>
      <c r="C96" s="31"/>
      <c r="D96" s="31"/>
      <c r="E96" s="31"/>
      <c r="F96" s="31"/>
      <c r="G96" s="31"/>
      <c r="H96" s="31"/>
      <c r="I96" s="31"/>
      <c r="J96" s="31"/>
      <c r="K96" s="31"/>
    </row>
    <row r="97" spans="2:11" ht="12.75">
      <c r="B97" s="31"/>
      <c r="C97" s="31"/>
      <c r="D97" s="31"/>
      <c r="E97" s="31"/>
      <c r="F97" s="31"/>
      <c r="G97" s="31"/>
      <c r="H97" s="31"/>
      <c r="I97" s="31"/>
      <c r="J97" s="31"/>
      <c r="K97" s="31"/>
    </row>
    <row r="98" spans="2:11" ht="12.75">
      <c r="B98" s="31"/>
      <c r="C98" s="31"/>
      <c r="D98" s="31"/>
      <c r="E98" s="31"/>
      <c r="F98" s="31"/>
      <c r="G98" s="31"/>
      <c r="H98" s="31"/>
      <c r="I98" s="31"/>
      <c r="J98" s="31"/>
      <c r="K98" s="31"/>
    </row>
    <row r="99" spans="2:11" ht="12.75">
      <c r="B99" s="31"/>
      <c r="C99" s="31"/>
      <c r="D99" s="31"/>
      <c r="E99" s="31"/>
      <c r="F99" s="31"/>
      <c r="G99" s="31"/>
      <c r="H99" s="31"/>
      <c r="I99" s="31"/>
      <c r="J99" s="31"/>
      <c r="K99" s="31"/>
    </row>
    <row r="100" spans="2:11" ht="12.75">
      <c r="B100" s="31"/>
      <c r="C100" s="31"/>
      <c r="D100" s="31"/>
      <c r="E100" s="31"/>
      <c r="F100" s="31"/>
      <c r="G100" s="31"/>
      <c r="H100" s="31"/>
      <c r="I100" s="31"/>
      <c r="J100" s="31"/>
      <c r="K100" s="31"/>
    </row>
    <row r="101" spans="2:11" ht="12.75">
      <c r="B101" s="31"/>
      <c r="C101" s="31"/>
      <c r="D101" s="31"/>
      <c r="E101" s="31"/>
      <c r="F101" s="31"/>
      <c r="G101" s="31"/>
      <c r="H101" s="31"/>
      <c r="I101" s="31"/>
      <c r="J101" s="31"/>
      <c r="K101" s="31"/>
    </row>
    <row r="102" spans="2:11" ht="12.75">
      <c r="B102" s="31"/>
      <c r="C102" s="31"/>
      <c r="D102" s="31"/>
      <c r="E102" s="31"/>
      <c r="F102" s="31"/>
      <c r="G102" s="31"/>
      <c r="H102" s="31"/>
      <c r="I102" s="31"/>
      <c r="J102" s="31"/>
      <c r="K102" s="31"/>
    </row>
    <row r="103" spans="2:11" ht="12.75">
      <c r="B103" s="31"/>
      <c r="C103" s="31"/>
      <c r="D103" s="31"/>
      <c r="E103" s="31"/>
      <c r="F103" s="31"/>
      <c r="G103" s="31"/>
      <c r="H103" s="31"/>
      <c r="I103" s="31"/>
      <c r="J103" s="31"/>
      <c r="K103" s="31"/>
    </row>
    <row r="104" spans="2:11" ht="12.75">
      <c r="B104" s="31"/>
      <c r="C104" s="31"/>
      <c r="D104" s="31"/>
      <c r="E104" s="31"/>
      <c r="F104" s="31"/>
      <c r="G104" s="31"/>
      <c r="H104" s="31"/>
      <c r="I104" s="31"/>
      <c r="J104" s="31"/>
      <c r="K104" s="31"/>
    </row>
    <row r="105" spans="2:11" ht="12.75">
      <c r="B105" s="31"/>
      <c r="C105" s="31"/>
      <c r="D105" s="31"/>
      <c r="E105" s="31"/>
      <c r="F105" s="31"/>
      <c r="G105" s="31"/>
      <c r="H105" s="31"/>
      <c r="I105" s="31"/>
      <c r="J105" s="31"/>
      <c r="K105" s="31"/>
    </row>
    <row r="106" spans="2:11" ht="12.75">
      <c r="B106" s="31"/>
      <c r="C106" s="31"/>
      <c r="D106" s="31"/>
      <c r="E106" s="31"/>
      <c r="F106" s="31"/>
      <c r="G106" s="31"/>
      <c r="H106" s="31"/>
      <c r="I106" s="31"/>
      <c r="J106" s="31"/>
      <c r="K106" s="31"/>
    </row>
    <row r="107" spans="2:11" ht="12.75">
      <c r="B107" s="31"/>
      <c r="C107" s="31"/>
      <c r="D107" s="31"/>
      <c r="E107" s="31"/>
      <c r="F107" s="31"/>
      <c r="G107" s="31"/>
      <c r="H107" s="31"/>
      <c r="I107" s="31"/>
      <c r="J107" s="31"/>
      <c r="K107" s="31"/>
    </row>
    <row r="108" spans="2:11" ht="12.75">
      <c r="B108" s="31"/>
      <c r="C108" s="31"/>
      <c r="D108" s="31"/>
      <c r="E108" s="31"/>
      <c r="F108" s="31"/>
      <c r="G108" s="31"/>
      <c r="H108" s="31"/>
      <c r="I108" s="31"/>
      <c r="J108" s="31"/>
      <c r="K108" s="31"/>
    </row>
    <row r="109" spans="2:11" ht="12.75">
      <c r="B109" s="31"/>
      <c r="C109" s="31"/>
      <c r="D109" s="31"/>
      <c r="E109" s="31"/>
      <c r="F109" s="31"/>
      <c r="G109" s="31"/>
      <c r="H109" s="31"/>
      <c r="I109" s="31"/>
      <c r="J109" s="31"/>
      <c r="K109" s="31"/>
    </row>
    <row r="110" spans="2:11" ht="12.75">
      <c r="B110" s="31"/>
      <c r="C110" s="31"/>
      <c r="D110" s="31"/>
      <c r="E110" s="31"/>
      <c r="F110" s="31"/>
      <c r="G110" s="31"/>
      <c r="H110" s="31"/>
      <c r="I110" s="31"/>
      <c r="J110" s="31"/>
      <c r="K110" s="31"/>
    </row>
    <row r="111" spans="2:11" ht="12.75">
      <c r="B111" s="31"/>
      <c r="C111" s="31"/>
      <c r="D111" s="31"/>
      <c r="E111" s="31"/>
      <c r="F111" s="31"/>
      <c r="G111" s="31"/>
      <c r="H111" s="31"/>
      <c r="I111" s="31"/>
      <c r="J111" s="31"/>
      <c r="K111" s="31"/>
    </row>
    <row r="112" spans="2:11" ht="12.75">
      <c r="B112" s="31"/>
      <c r="C112" s="31"/>
      <c r="D112" s="31"/>
      <c r="E112" s="31"/>
      <c r="F112" s="31"/>
      <c r="G112" s="31"/>
      <c r="H112" s="31"/>
      <c r="I112" s="31"/>
      <c r="J112" s="31"/>
      <c r="K112" s="31"/>
    </row>
    <row r="113" spans="2:11" ht="12.75">
      <c r="B113" s="31"/>
      <c r="C113" s="31"/>
      <c r="D113" s="31"/>
      <c r="E113" s="31"/>
      <c r="F113" s="31"/>
      <c r="G113" s="31"/>
      <c r="H113" s="31"/>
      <c r="I113" s="31"/>
      <c r="J113" s="31"/>
      <c r="K113" s="31"/>
    </row>
    <row r="114" spans="2:11" ht="12.75">
      <c r="B114" s="31"/>
      <c r="C114" s="31"/>
      <c r="D114" s="31"/>
      <c r="E114" s="31"/>
      <c r="F114" s="31"/>
      <c r="G114" s="31"/>
      <c r="H114" s="31"/>
      <c r="I114" s="31"/>
      <c r="J114" s="31"/>
      <c r="K114" s="31"/>
    </row>
    <row r="115" spans="2:11" ht="12.75">
      <c r="B115" s="31"/>
      <c r="C115" s="31"/>
      <c r="D115" s="31"/>
      <c r="E115" s="31"/>
      <c r="F115" s="31"/>
      <c r="G115" s="31"/>
      <c r="H115" s="31"/>
      <c r="I115" s="31"/>
      <c r="J115" s="31"/>
      <c r="K115" s="31"/>
    </row>
    <row r="116" spans="2:11" ht="12.75">
      <c r="B116" s="31"/>
      <c r="C116" s="31"/>
      <c r="D116" s="31"/>
      <c r="E116" s="31"/>
      <c r="F116" s="31"/>
      <c r="G116" s="31"/>
      <c r="H116" s="31"/>
      <c r="I116" s="31"/>
      <c r="J116" s="31"/>
      <c r="K116" s="31"/>
    </row>
    <row r="117" spans="2:11" ht="12.75">
      <c r="B117" s="31"/>
      <c r="C117" s="31"/>
      <c r="D117" s="31"/>
      <c r="E117" s="31"/>
      <c r="F117" s="31"/>
      <c r="G117" s="31"/>
      <c r="H117" s="31"/>
      <c r="I117" s="31"/>
      <c r="J117" s="31"/>
      <c r="K117" s="31"/>
    </row>
    <row r="118" spans="2:11" ht="12.75">
      <c r="B118" s="31"/>
      <c r="C118" s="31"/>
      <c r="D118" s="31"/>
      <c r="E118" s="31"/>
      <c r="F118" s="31"/>
      <c r="G118" s="31"/>
      <c r="H118" s="31"/>
      <c r="I118" s="31"/>
      <c r="J118" s="31"/>
      <c r="K118" s="31"/>
    </row>
    <row r="119" spans="2:11" ht="12.75">
      <c r="B119" s="31"/>
      <c r="C119" s="31"/>
      <c r="D119" s="31"/>
      <c r="E119" s="31"/>
      <c r="F119" s="31"/>
      <c r="G119" s="31"/>
      <c r="H119" s="31"/>
      <c r="I119" s="31"/>
      <c r="J119" s="31"/>
      <c r="K119" s="31"/>
    </row>
    <row r="120" spans="2:11" ht="12.75">
      <c r="B120" s="31"/>
      <c r="C120" s="31"/>
      <c r="D120" s="31"/>
      <c r="E120" s="31"/>
      <c r="F120" s="31"/>
      <c r="G120" s="31"/>
      <c r="H120" s="31"/>
      <c r="I120" s="31"/>
      <c r="J120" s="31"/>
      <c r="K120" s="31"/>
    </row>
    <row r="121" spans="2:11" ht="12.75">
      <c r="B121" s="31"/>
      <c r="C121" s="31"/>
      <c r="D121" s="31"/>
      <c r="E121" s="31"/>
      <c r="F121" s="31"/>
      <c r="G121" s="31"/>
      <c r="H121" s="31"/>
      <c r="I121" s="31"/>
      <c r="J121" s="31"/>
      <c r="K121" s="31"/>
    </row>
    <row r="122" spans="2:11" ht="12.75">
      <c r="B122" s="31"/>
      <c r="C122" s="31"/>
      <c r="D122" s="31"/>
      <c r="E122" s="31"/>
      <c r="F122" s="31"/>
      <c r="G122" s="31"/>
      <c r="H122" s="31"/>
      <c r="I122" s="31"/>
      <c r="J122" s="31"/>
      <c r="K122" s="31"/>
    </row>
    <row r="123" spans="2:11" ht="12.75">
      <c r="B123" s="31"/>
      <c r="C123" s="31"/>
      <c r="D123" s="31"/>
      <c r="E123" s="31"/>
      <c r="F123" s="31"/>
      <c r="G123" s="31"/>
      <c r="H123" s="31"/>
      <c r="I123" s="31"/>
      <c r="J123" s="31"/>
      <c r="K123" s="31"/>
    </row>
    <row r="124" spans="2:11" ht="12.75">
      <c r="B124" s="31"/>
      <c r="C124" s="31"/>
      <c r="D124" s="31"/>
      <c r="E124" s="31"/>
      <c r="F124" s="31"/>
      <c r="G124" s="31"/>
      <c r="H124" s="31"/>
      <c r="I124" s="31"/>
      <c r="J124" s="31"/>
      <c r="K124" s="31"/>
    </row>
    <row r="125" spans="2:11" ht="12.75">
      <c r="B125" s="31"/>
      <c r="C125" s="31"/>
      <c r="D125" s="31"/>
      <c r="E125" s="31"/>
      <c r="F125" s="31"/>
      <c r="G125" s="31"/>
      <c r="H125" s="31"/>
      <c r="I125" s="31"/>
      <c r="J125" s="31"/>
      <c r="K125" s="31"/>
    </row>
    <row r="126" spans="2:11" ht="12.75">
      <c r="B126" s="31"/>
      <c r="C126" s="31"/>
      <c r="D126" s="31"/>
      <c r="E126" s="31"/>
      <c r="F126" s="31"/>
      <c r="G126" s="31"/>
      <c r="H126" s="31"/>
      <c r="I126" s="31"/>
      <c r="J126" s="31"/>
      <c r="K126" s="31"/>
    </row>
    <row r="127" spans="2:11" ht="12.75">
      <c r="B127" s="31"/>
      <c r="C127" s="31"/>
      <c r="D127" s="31"/>
      <c r="E127" s="31"/>
      <c r="F127" s="31"/>
      <c r="G127" s="31"/>
      <c r="H127" s="31"/>
      <c r="I127" s="31"/>
      <c r="J127" s="31"/>
      <c r="K127" s="31"/>
    </row>
    <row r="128" spans="2:11" ht="12.75">
      <c r="B128" s="31"/>
      <c r="C128" s="31"/>
      <c r="D128" s="31"/>
      <c r="E128" s="31"/>
      <c r="F128" s="31"/>
      <c r="G128" s="31"/>
      <c r="H128" s="31"/>
      <c r="I128" s="31"/>
      <c r="J128" s="31"/>
      <c r="K128" s="31"/>
    </row>
    <row r="129" spans="2:11" ht="12.75">
      <c r="B129" s="31"/>
      <c r="C129" s="31"/>
      <c r="D129" s="31"/>
      <c r="E129" s="31"/>
      <c r="F129" s="31"/>
      <c r="G129" s="31"/>
      <c r="H129" s="31"/>
      <c r="I129" s="31"/>
      <c r="J129" s="31"/>
      <c r="K129" s="31"/>
    </row>
    <row r="130" spans="2:11" ht="12.75">
      <c r="B130" s="31"/>
      <c r="C130" s="31"/>
      <c r="D130" s="31"/>
      <c r="E130" s="31"/>
      <c r="F130" s="31"/>
      <c r="G130" s="31"/>
      <c r="H130" s="31"/>
      <c r="I130" s="31"/>
      <c r="J130" s="31"/>
      <c r="K130" s="31"/>
    </row>
    <row r="131" spans="2:11" ht="12.75">
      <c r="B131" s="31"/>
      <c r="C131" s="31"/>
      <c r="D131" s="31"/>
      <c r="E131" s="31"/>
      <c r="F131" s="31"/>
      <c r="G131" s="31"/>
      <c r="H131" s="31"/>
      <c r="I131" s="31"/>
      <c r="J131" s="31"/>
      <c r="K131" s="31"/>
    </row>
    <row r="132" spans="2:11" ht="12.75">
      <c r="B132" s="31"/>
      <c r="C132" s="31"/>
      <c r="D132" s="31"/>
      <c r="E132" s="31"/>
      <c r="F132" s="31"/>
      <c r="G132" s="31"/>
      <c r="H132" s="31"/>
      <c r="I132" s="31"/>
      <c r="J132" s="31"/>
      <c r="K132" s="31"/>
    </row>
    <row r="133" spans="2:11" ht="12.75">
      <c r="B133" s="31"/>
      <c r="C133" s="31"/>
      <c r="D133" s="31"/>
      <c r="E133" s="31"/>
      <c r="F133" s="31"/>
      <c r="G133" s="31"/>
      <c r="H133" s="31"/>
      <c r="I133" s="31"/>
      <c r="J133" s="31"/>
      <c r="K133" s="31"/>
    </row>
    <row r="134" spans="2:11" ht="12.75">
      <c r="B134" s="31"/>
      <c r="C134" s="31"/>
      <c r="D134" s="31"/>
      <c r="E134" s="31"/>
      <c r="F134" s="31"/>
      <c r="G134" s="31"/>
      <c r="H134" s="31"/>
      <c r="I134" s="31"/>
      <c r="J134" s="31"/>
      <c r="K134" s="31"/>
    </row>
    <row r="135" spans="2:11" ht="12.75">
      <c r="B135" s="31"/>
      <c r="C135" s="31"/>
      <c r="D135" s="31"/>
      <c r="E135" s="31"/>
      <c r="F135" s="31"/>
      <c r="G135" s="31"/>
      <c r="H135" s="31"/>
      <c r="I135" s="31"/>
      <c r="J135" s="31"/>
      <c r="K135" s="31"/>
    </row>
    <row r="136" spans="2:11" ht="12.75">
      <c r="B136" s="31"/>
      <c r="C136" s="31"/>
      <c r="D136" s="31"/>
      <c r="E136" s="31"/>
      <c r="F136" s="31"/>
      <c r="G136" s="31"/>
      <c r="H136" s="31"/>
      <c r="I136" s="31"/>
      <c r="J136" s="31"/>
      <c r="K136" s="31"/>
    </row>
    <row r="137" spans="2:11" ht="12.75">
      <c r="B137" s="31"/>
      <c r="C137" s="31"/>
      <c r="D137" s="31"/>
      <c r="E137" s="31"/>
      <c r="F137" s="31"/>
      <c r="G137" s="31"/>
      <c r="H137" s="31"/>
      <c r="I137" s="31"/>
      <c r="J137" s="31"/>
      <c r="K137" s="31"/>
    </row>
    <row r="138" spans="2:11" ht="12.75">
      <c r="B138" s="31"/>
      <c r="C138" s="31"/>
      <c r="D138" s="31"/>
      <c r="E138" s="31"/>
      <c r="F138" s="31"/>
      <c r="G138" s="31"/>
      <c r="H138" s="31"/>
      <c r="I138" s="31"/>
      <c r="J138" s="31"/>
      <c r="K138" s="31"/>
    </row>
    <row r="139" spans="2:11" ht="12.75">
      <c r="B139" s="31"/>
      <c r="C139" s="31"/>
      <c r="D139" s="31"/>
      <c r="E139" s="31"/>
      <c r="F139" s="31"/>
      <c r="G139" s="31"/>
      <c r="H139" s="31"/>
      <c r="I139" s="31"/>
      <c r="J139" s="31"/>
      <c r="K139" s="31"/>
    </row>
    <row r="140" spans="2:11" ht="12.75">
      <c r="B140" s="31"/>
      <c r="C140" s="31"/>
      <c r="D140" s="31"/>
      <c r="E140" s="31"/>
      <c r="F140" s="31"/>
      <c r="G140" s="31"/>
      <c r="H140" s="31"/>
      <c r="I140" s="31"/>
      <c r="J140" s="31"/>
      <c r="K140" s="31"/>
    </row>
    <row r="141" spans="2:11" ht="12.75">
      <c r="B141" s="31"/>
      <c r="C141" s="31"/>
      <c r="D141" s="31"/>
      <c r="E141" s="31"/>
      <c r="F141" s="31"/>
      <c r="G141" s="31"/>
      <c r="H141" s="31"/>
      <c r="I141" s="31"/>
      <c r="J141" s="31"/>
      <c r="K141" s="31"/>
    </row>
    <row r="142" spans="2:11" ht="12.75">
      <c r="B142" s="31"/>
      <c r="C142" s="31"/>
      <c r="D142" s="31"/>
      <c r="E142" s="31"/>
      <c r="F142" s="31"/>
      <c r="G142" s="31"/>
      <c r="H142" s="31"/>
      <c r="I142" s="31"/>
      <c r="J142" s="31"/>
      <c r="K142" s="31"/>
    </row>
    <row r="143" spans="2:11" ht="12.75">
      <c r="B143" s="31"/>
      <c r="C143" s="31"/>
      <c r="D143" s="31"/>
      <c r="E143" s="31"/>
      <c r="F143" s="31"/>
      <c r="G143" s="31"/>
      <c r="H143" s="31"/>
      <c r="I143" s="31"/>
      <c r="J143" s="31"/>
      <c r="K143" s="31"/>
    </row>
    <row r="144" spans="2:11" ht="12.75">
      <c r="B144" s="31"/>
      <c r="C144" s="31"/>
      <c r="D144" s="31"/>
      <c r="E144" s="31"/>
      <c r="F144" s="31"/>
      <c r="G144" s="31"/>
      <c r="H144" s="31"/>
      <c r="I144" s="31"/>
      <c r="J144" s="31"/>
      <c r="K144" s="31"/>
    </row>
    <row r="145" spans="2:11" ht="12.75">
      <c r="B145" s="31"/>
      <c r="C145" s="31"/>
      <c r="D145" s="31"/>
      <c r="E145" s="31"/>
      <c r="F145" s="31"/>
      <c r="G145" s="31"/>
      <c r="H145" s="31"/>
      <c r="I145" s="31"/>
      <c r="J145" s="31"/>
      <c r="K145" s="31"/>
    </row>
    <row r="146" spans="2:11" ht="12.75">
      <c r="B146" s="31"/>
      <c r="C146" s="31"/>
      <c r="D146" s="31"/>
      <c r="E146" s="31"/>
      <c r="F146" s="31"/>
      <c r="G146" s="31"/>
      <c r="H146" s="31"/>
      <c r="I146" s="31"/>
      <c r="J146" s="31"/>
      <c r="K146" s="31"/>
    </row>
    <row r="147" spans="2:11" ht="12.75">
      <c r="B147" s="31"/>
      <c r="C147" s="31"/>
      <c r="D147" s="31"/>
      <c r="E147" s="31"/>
      <c r="F147" s="31"/>
      <c r="G147" s="31"/>
      <c r="H147" s="31"/>
      <c r="I147" s="31"/>
      <c r="J147" s="31"/>
      <c r="K147" s="31"/>
    </row>
    <row r="148" spans="2:11" ht="12.75">
      <c r="B148" s="31"/>
      <c r="C148" s="31"/>
      <c r="D148" s="31"/>
      <c r="E148" s="31"/>
      <c r="F148" s="31"/>
      <c r="G148" s="31"/>
      <c r="H148" s="31"/>
      <c r="I148" s="31"/>
      <c r="J148" s="31"/>
      <c r="K148" s="31"/>
    </row>
    <row r="149" spans="2:11" ht="12.75">
      <c r="B149" s="31"/>
      <c r="C149" s="31"/>
      <c r="D149" s="31"/>
      <c r="E149" s="31"/>
      <c r="F149" s="31"/>
      <c r="G149" s="31"/>
      <c r="H149" s="31"/>
      <c r="I149" s="31"/>
      <c r="J149" s="31"/>
      <c r="K149" s="31"/>
    </row>
    <row r="150" spans="2:11" ht="12.75">
      <c r="B150" s="31"/>
      <c r="C150" s="31"/>
      <c r="D150" s="31"/>
      <c r="E150" s="31"/>
      <c r="F150" s="31"/>
      <c r="G150" s="31"/>
      <c r="H150" s="31"/>
      <c r="I150" s="31"/>
      <c r="J150" s="31"/>
      <c r="K150" s="31"/>
    </row>
    <row r="151" spans="2:11" ht="12.75">
      <c r="B151" s="31"/>
      <c r="C151" s="31"/>
      <c r="D151" s="31"/>
      <c r="E151" s="31"/>
      <c r="F151" s="31"/>
      <c r="G151" s="31"/>
      <c r="H151" s="31"/>
      <c r="I151" s="31"/>
      <c r="J151" s="31"/>
      <c r="K151" s="31"/>
    </row>
    <row r="152" spans="2:11" ht="12.75">
      <c r="B152" s="31"/>
      <c r="C152" s="31"/>
      <c r="D152" s="31"/>
      <c r="E152" s="31"/>
      <c r="F152" s="31"/>
      <c r="G152" s="31"/>
      <c r="H152" s="31"/>
      <c r="I152" s="31"/>
      <c r="J152" s="31"/>
      <c r="K152" s="31"/>
    </row>
    <row r="153" spans="2:11" ht="12.75">
      <c r="B153" s="31"/>
      <c r="C153" s="31"/>
      <c r="D153" s="31"/>
      <c r="E153" s="31"/>
      <c r="F153" s="31"/>
      <c r="G153" s="31"/>
      <c r="H153" s="31"/>
      <c r="I153" s="31"/>
      <c r="J153" s="31"/>
      <c r="K153" s="31"/>
    </row>
    <row r="154" spans="2:11" ht="12.75">
      <c r="B154" s="31"/>
      <c r="C154" s="31"/>
      <c r="D154" s="31"/>
      <c r="E154" s="31"/>
      <c r="F154" s="31"/>
      <c r="G154" s="31"/>
      <c r="H154" s="31"/>
      <c r="I154" s="31"/>
      <c r="J154" s="31"/>
      <c r="K154" s="31"/>
    </row>
    <row r="155" spans="2:11" ht="12.75">
      <c r="B155" s="31"/>
      <c r="C155" s="31"/>
      <c r="D155" s="31"/>
      <c r="E155" s="31"/>
      <c r="F155" s="31"/>
      <c r="G155" s="31"/>
      <c r="H155" s="31"/>
      <c r="I155" s="31"/>
      <c r="J155" s="31"/>
      <c r="K155" s="31"/>
    </row>
    <row r="156" spans="2:11" ht="12.75">
      <c r="B156" s="31"/>
      <c r="C156" s="31"/>
      <c r="D156" s="31"/>
      <c r="E156" s="31"/>
      <c r="F156" s="31"/>
      <c r="G156" s="31"/>
      <c r="H156" s="31"/>
      <c r="I156" s="31"/>
      <c r="J156" s="31"/>
      <c r="K156" s="31"/>
    </row>
    <row r="157" spans="2:11" ht="12.75">
      <c r="B157" s="31"/>
      <c r="C157" s="31"/>
      <c r="D157" s="31"/>
      <c r="E157" s="31"/>
      <c r="F157" s="31"/>
      <c r="G157" s="31"/>
      <c r="H157" s="31"/>
      <c r="I157" s="31"/>
      <c r="J157" s="31"/>
      <c r="K157" s="31"/>
    </row>
    <row r="158" spans="2:11" ht="12.75">
      <c r="B158" s="31"/>
      <c r="C158" s="31"/>
      <c r="D158" s="31"/>
      <c r="E158" s="31"/>
      <c r="F158" s="31"/>
      <c r="G158" s="31"/>
      <c r="H158" s="31"/>
      <c r="I158" s="31"/>
      <c r="J158" s="31"/>
      <c r="K158" s="31"/>
    </row>
    <row r="159" spans="2:11" ht="12.75">
      <c r="B159" s="31"/>
      <c r="C159" s="31"/>
      <c r="D159" s="31"/>
      <c r="E159" s="31"/>
      <c r="F159" s="31"/>
      <c r="G159" s="31"/>
      <c r="H159" s="31"/>
      <c r="I159" s="31"/>
      <c r="J159" s="31"/>
      <c r="K159" s="31"/>
    </row>
    <row r="160" spans="2:11" ht="12.75">
      <c r="B160" s="31"/>
      <c r="C160" s="31"/>
      <c r="D160" s="31"/>
      <c r="E160" s="31"/>
      <c r="F160" s="31"/>
      <c r="G160" s="31"/>
      <c r="H160" s="31"/>
      <c r="I160" s="31"/>
      <c r="J160" s="31"/>
      <c r="K160" s="31"/>
    </row>
    <row r="161" spans="2:11" ht="12.75">
      <c r="B161" s="31"/>
      <c r="C161" s="31"/>
      <c r="D161" s="31"/>
      <c r="E161" s="31"/>
      <c r="F161" s="31"/>
      <c r="G161" s="31"/>
      <c r="H161" s="31"/>
      <c r="I161" s="31"/>
      <c r="J161" s="31"/>
      <c r="K161" s="31"/>
    </row>
    <row r="162" spans="2:11" ht="12.75">
      <c r="B162" s="31"/>
      <c r="C162" s="31"/>
      <c r="D162" s="31"/>
      <c r="E162" s="31"/>
      <c r="F162" s="31"/>
      <c r="G162" s="31"/>
      <c r="H162" s="31"/>
      <c r="I162" s="31"/>
      <c r="J162" s="31"/>
      <c r="K162" s="31"/>
    </row>
    <row r="163" spans="2:11" ht="12.75">
      <c r="B163" s="31"/>
      <c r="C163" s="31"/>
      <c r="D163" s="31"/>
      <c r="E163" s="31"/>
      <c r="F163" s="31"/>
      <c r="G163" s="31"/>
      <c r="H163" s="31"/>
      <c r="I163" s="31"/>
      <c r="J163" s="31"/>
      <c r="K163" s="31"/>
    </row>
    <row r="164" spans="2:11" ht="12.75">
      <c r="B164" s="31"/>
      <c r="C164" s="31"/>
      <c r="D164" s="31"/>
      <c r="E164" s="31"/>
      <c r="F164" s="31"/>
      <c r="G164" s="31"/>
      <c r="H164" s="31"/>
      <c r="I164" s="31"/>
      <c r="J164" s="31"/>
      <c r="K164" s="31"/>
    </row>
    <row r="165" spans="2:11" ht="12.75">
      <c r="B165" s="31"/>
      <c r="C165" s="31"/>
      <c r="D165" s="31"/>
      <c r="E165" s="31"/>
      <c r="F165" s="31"/>
      <c r="G165" s="31"/>
      <c r="H165" s="31"/>
      <c r="I165" s="31"/>
      <c r="J165" s="31"/>
      <c r="K165" s="31"/>
    </row>
    <row r="166" spans="2:11" ht="12.75">
      <c r="B166" s="31"/>
      <c r="C166" s="31"/>
      <c r="D166" s="31"/>
      <c r="E166" s="31"/>
      <c r="F166" s="31"/>
      <c r="G166" s="31"/>
      <c r="H166" s="31"/>
      <c r="I166" s="31"/>
      <c r="J166" s="31"/>
      <c r="K166" s="31"/>
    </row>
    <row r="167" spans="2:11" ht="12.75">
      <c r="B167" s="31"/>
      <c r="C167" s="31"/>
      <c r="D167" s="31"/>
      <c r="E167" s="31"/>
      <c r="F167" s="31"/>
      <c r="G167" s="31"/>
      <c r="H167" s="31"/>
      <c r="I167" s="31"/>
      <c r="J167" s="31"/>
      <c r="K167" s="31"/>
    </row>
    <row r="168" spans="2:11" ht="12.75">
      <c r="B168" s="31"/>
      <c r="C168" s="31"/>
      <c r="D168" s="31"/>
      <c r="E168" s="31"/>
      <c r="F168" s="31"/>
      <c r="G168" s="31"/>
      <c r="H168" s="31"/>
      <c r="I168" s="31"/>
      <c r="J168" s="31"/>
      <c r="K168" s="31"/>
    </row>
    <row r="169" spans="2:11" ht="12.75">
      <c r="B169" s="31"/>
      <c r="C169" s="31"/>
      <c r="D169" s="31"/>
      <c r="E169" s="31"/>
      <c r="F169" s="31"/>
      <c r="G169" s="31"/>
      <c r="H169" s="31"/>
      <c r="I169" s="31"/>
      <c r="J169" s="31"/>
      <c r="K169" s="31"/>
    </row>
    <row r="170" spans="2:11" ht="12.75">
      <c r="B170" s="31"/>
      <c r="C170" s="31"/>
      <c r="D170" s="31"/>
      <c r="E170" s="31"/>
      <c r="F170" s="31"/>
      <c r="G170" s="31"/>
      <c r="H170" s="31"/>
      <c r="I170" s="31"/>
      <c r="J170" s="31"/>
      <c r="K170" s="31"/>
    </row>
    <row r="171" spans="2:11" ht="12.75">
      <c r="B171" s="31"/>
      <c r="C171" s="31"/>
      <c r="D171" s="31"/>
      <c r="E171" s="31"/>
      <c r="F171" s="31"/>
      <c r="G171" s="31"/>
      <c r="H171" s="31"/>
      <c r="I171" s="31"/>
      <c r="J171" s="31"/>
      <c r="K171" s="31"/>
    </row>
    <row r="172" spans="2:11" ht="12.75">
      <c r="B172" s="31"/>
      <c r="C172" s="31"/>
      <c r="D172" s="31"/>
      <c r="E172" s="31"/>
      <c r="F172" s="31"/>
      <c r="G172" s="31"/>
      <c r="H172" s="31"/>
      <c r="I172" s="31"/>
      <c r="J172" s="31"/>
      <c r="K172" s="31"/>
    </row>
    <row r="173" spans="2:11" ht="12.75">
      <c r="B173" s="31"/>
      <c r="C173" s="31"/>
      <c r="D173" s="31"/>
      <c r="E173" s="31"/>
      <c r="F173" s="31"/>
      <c r="G173" s="31"/>
      <c r="H173" s="31"/>
      <c r="I173" s="31"/>
      <c r="J173" s="31"/>
      <c r="K173" s="31"/>
    </row>
    <row r="174" spans="2:11" ht="12.75">
      <c r="B174" s="31"/>
      <c r="C174" s="31"/>
      <c r="D174" s="31"/>
      <c r="E174" s="31"/>
      <c r="F174" s="31"/>
      <c r="G174" s="31"/>
      <c r="H174" s="31"/>
      <c r="I174" s="31"/>
      <c r="J174" s="31"/>
      <c r="K174" s="31"/>
    </row>
    <row r="175" spans="2:11" ht="12.75">
      <c r="B175" s="31"/>
      <c r="C175" s="31"/>
      <c r="D175" s="31"/>
      <c r="E175" s="31"/>
      <c r="F175" s="31"/>
      <c r="G175" s="31"/>
      <c r="H175" s="31"/>
      <c r="I175" s="31"/>
      <c r="J175" s="31"/>
      <c r="K175" s="31"/>
    </row>
    <row r="176" spans="2:11" ht="12.75">
      <c r="B176" s="31"/>
      <c r="C176" s="31"/>
      <c r="D176" s="31"/>
      <c r="E176" s="31"/>
      <c r="F176" s="31"/>
      <c r="G176" s="31"/>
      <c r="H176" s="31"/>
      <c r="I176" s="31"/>
      <c r="J176" s="31"/>
      <c r="K176" s="31"/>
    </row>
    <row r="177" spans="2:11" ht="12.75">
      <c r="B177" s="31"/>
      <c r="C177" s="31"/>
      <c r="D177" s="31"/>
      <c r="E177" s="31"/>
      <c r="F177" s="31"/>
      <c r="G177" s="31"/>
      <c r="H177" s="31"/>
      <c r="I177" s="31"/>
      <c r="J177" s="31"/>
      <c r="K177" s="31"/>
    </row>
    <row r="178" spans="2:11" ht="12.75">
      <c r="B178" s="31"/>
      <c r="C178" s="31"/>
      <c r="D178" s="31"/>
      <c r="E178" s="31"/>
      <c r="F178" s="31"/>
      <c r="G178" s="31"/>
      <c r="H178" s="31"/>
      <c r="I178" s="31"/>
      <c r="J178" s="31"/>
      <c r="K178" s="31"/>
    </row>
    <row r="179" spans="2:11" ht="12.75">
      <c r="B179" s="31"/>
      <c r="C179" s="31"/>
      <c r="D179" s="31"/>
      <c r="E179" s="31"/>
      <c r="F179" s="31"/>
      <c r="G179" s="31"/>
      <c r="H179" s="31"/>
      <c r="I179" s="31"/>
      <c r="J179" s="31"/>
      <c r="K179" s="31"/>
    </row>
    <row r="180" spans="2:11" ht="12.75">
      <c r="B180" s="31"/>
      <c r="C180" s="31"/>
      <c r="D180" s="31"/>
      <c r="E180" s="31"/>
      <c r="F180" s="31"/>
      <c r="G180" s="31"/>
      <c r="H180" s="31"/>
      <c r="I180" s="31"/>
      <c r="J180" s="31"/>
      <c r="K180" s="31"/>
    </row>
    <row r="181" spans="2:11" ht="12.75">
      <c r="B181" s="31"/>
      <c r="C181" s="31"/>
      <c r="D181" s="31"/>
      <c r="E181" s="31"/>
      <c r="F181" s="31"/>
      <c r="G181" s="31"/>
      <c r="H181" s="31"/>
      <c r="I181" s="31"/>
      <c r="J181" s="31"/>
      <c r="K181" s="31"/>
    </row>
    <row r="182" spans="2:11" ht="12.75">
      <c r="B182" s="31"/>
      <c r="C182" s="31"/>
      <c r="D182" s="31"/>
      <c r="E182" s="31"/>
      <c r="F182" s="31"/>
      <c r="G182" s="31"/>
      <c r="H182" s="31"/>
      <c r="I182" s="31"/>
      <c r="J182" s="31"/>
      <c r="K182" s="31"/>
    </row>
    <row r="183" spans="2:11" ht="12.75">
      <c r="B183" s="31"/>
      <c r="C183" s="31"/>
      <c r="D183" s="31"/>
      <c r="E183" s="31"/>
      <c r="F183" s="31"/>
      <c r="G183" s="31"/>
      <c r="H183" s="31"/>
      <c r="I183" s="31"/>
      <c r="J183" s="31"/>
      <c r="K183" s="31"/>
    </row>
    <row r="184" spans="2:11" ht="12.75">
      <c r="B184" s="31"/>
      <c r="C184" s="31"/>
      <c r="D184" s="31"/>
      <c r="E184" s="31"/>
      <c r="F184" s="31"/>
      <c r="G184" s="31"/>
      <c r="H184" s="31"/>
      <c r="I184" s="31"/>
      <c r="J184" s="31"/>
      <c r="K184" s="31"/>
    </row>
    <row r="185" spans="2:11" ht="12.75">
      <c r="B185" s="31"/>
      <c r="C185" s="31"/>
      <c r="D185" s="31"/>
      <c r="E185" s="31"/>
      <c r="F185" s="31"/>
      <c r="G185" s="31"/>
      <c r="H185" s="31"/>
      <c r="I185" s="31"/>
      <c r="J185" s="31"/>
      <c r="K185" s="31"/>
    </row>
    <row r="186" spans="2:11" ht="12.75">
      <c r="B186" s="31"/>
      <c r="C186" s="31"/>
      <c r="D186" s="31"/>
      <c r="E186" s="31"/>
      <c r="F186" s="31"/>
      <c r="G186" s="31"/>
      <c r="H186" s="31"/>
      <c r="I186" s="31"/>
      <c r="J186" s="31"/>
      <c r="K186" s="31"/>
    </row>
    <row r="187" spans="2:11" ht="12.75">
      <c r="B187" s="31"/>
      <c r="C187" s="31"/>
      <c r="D187" s="31"/>
      <c r="E187" s="31"/>
      <c r="F187" s="31"/>
      <c r="G187" s="31"/>
      <c r="H187" s="31"/>
      <c r="I187" s="31"/>
      <c r="J187" s="31"/>
      <c r="K187" s="31"/>
    </row>
    <row r="188" spans="2:11" ht="12.75">
      <c r="B188" s="31"/>
      <c r="C188" s="31"/>
      <c r="D188" s="31"/>
      <c r="E188" s="31"/>
      <c r="F188" s="31"/>
      <c r="G188" s="31"/>
      <c r="H188" s="31"/>
      <c r="I188" s="31"/>
      <c r="J188" s="31"/>
      <c r="K188" s="31"/>
    </row>
    <row r="189" spans="2:11" ht="12.75">
      <c r="B189" s="31"/>
      <c r="C189" s="31"/>
      <c r="D189" s="31"/>
      <c r="E189" s="31"/>
      <c r="F189" s="31"/>
      <c r="G189" s="31"/>
      <c r="H189" s="31"/>
      <c r="I189" s="31"/>
      <c r="J189" s="31"/>
      <c r="K189" s="31"/>
    </row>
    <row r="190" spans="2:11" ht="12.75">
      <c r="B190" s="31"/>
      <c r="C190" s="31"/>
      <c r="D190" s="31"/>
      <c r="E190" s="31"/>
      <c r="F190" s="31"/>
      <c r="G190" s="31"/>
      <c r="H190" s="31"/>
      <c r="I190" s="31"/>
      <c r="J190" s="31"/>
      <c r="K190" s="31"/>
    </row>
    <row r="191" spans="2:11" ht="12.75">
      <c r="B191" s="31"/>
      <c r="C191" s="31"/>
      <c r="D191" s="31"/>
      <c r="E191" s="31"/>
      <c r="F191" s="31"/>
      <c r="G191" s="31"/>
      <c r="H191" s="31"/>
      <c r="I191" s="31"/>
      <c r="J191" s="31"/>
      <c r="K191" s="31"/>
    </row>
    <row r="192" spans="2:11" ht="12.75">
      <c r="B192" s="31"/>
      <c r="C192" s="31"/>
      <c r="D192" s="31"/>
      <c r="E192" s="31"/>
      <c r="F192" s="31"/>
      <c r="G192" s="31"/>
      <c r="H192" s="31"/>
      <c r="I192" s="31"/>
      <c r="J192" s="31"/>
      <c r="K192" s="31"/>
    </row>
    <row r="193" spans="2:11" ht="12.75">
      <c r="B193" s="31"/>
      <c r="C193" s="31"/>
      <c r="D193" s="31"/>
      <c r="E193" s="31"/>
      <c r="F193" s="31"/>
      <c r="G193" s="31"/>
      <c r="H193" s="31"/>
      <c r="I193" s="31"/>
      <c r="J193" s="31"/>
      <c r="K193" s="31"/>
    </row>
    <row r="194" spans="2:11" ht="12.75">
      <c r="B194" s="31"/>
      <c r="C194" s="31"/>
      <c r="D194" s="31"/>
      <c r="E194" s="31"/>
      <c r="F194" s="31"/>
      <c r="G194" s="31"/>
      <c r="H194" s="31"/>
      <c r="I194" s="31"/>
      <c r="J194" s="31"/>
      <c r="K194" s="31"/>
    </row>
    <row r="195" spans="2:11" ht="12.75">
      <c r="B195" s="31"/>
      <c r="C195" s="31"/>
      <c r="D195" s="31"/>
      <c r="E195" s="31"/>
      <c r="F195" s="31"/>
      <c r="G195" s="31"/>
      <c r="H195" s="31"/>
      <c r="I195" s="31"/>
      <c r="J195" s="31"/>
      <c r="K195" s="31"/>
    </row>
    <row r="196" spans="2:11" ht="12.75">
      <c r="B196" s="31"/>
      <c r="C196" s="31"/>
      <c r="D196" s="31"/>
      <c r="E196" s="31"/>
      <c r="F196" s="31"/>
      <c r="G196" s="31"/>
      <c r="H196" s="31"/>
      <c r="I196" s="31"/>
      <c r="J196" s="31"/>
      <c r="K196" s="31"/>
    </row>
    <row r="197" spans="2:11" ht="12.75">
      <c r="B197" s="31"/>
      <c r="C197" s="31"/>
      <c r="D197" s="31"/>
      <c r="E197" s="31"/>
      <c r="F197" s="31"/>
      <c r="G197" s="31"/>
      <c r="H197" s="31"/>
      <c r="I197" s="31"/>
      <c r="J197" s="31"/>
      <c r="K197" s="31"/>
    </row>
    <row r="198" spans="2:11" ht="12.75">
      <c r="B198" s="31"/>
      <c r="C198" s="31"/>
      <c r="D198" s="31"/>
      <c r="E198" s="31"/>
      <c r="F198" s="31"/>
      <c r="G198" s="31"/>
      <c r="H198" s="31"/>
      <c r="I198" s="31"/>
      <c r="J198" s="31"/>
      <c r="K198" s="31"/>
    </row>
    <row r="199" spans="2:11" ht="12.75">
      <c r="B199" s="31"/>
      <c r="C199" s="31"/>
      <c r="D199" s="31"/>
      <c r="E199" s="31"/>
      <c r="F199" s="31"/>
      <c r="G199" s="31"/>
      <c r="H199" s="31"/>
      <c r="I199" s="31"/>
      <c r="J199" s="31"/>
      <c r="K199" s="31"/>
    </row>
    <row r="200" spans="2:11" ht="12.75">
      <c r="B200" s="31"/>
      <c r="C200" s="31"/>
      <c r="D200" s="31"/>
      <c r="E200" s="31"/>
      <c r="F200" s="31"/>
      <c r="G200" s="31"/>
      <c r="H200" s="31"/>
      <c r="I200" s="31"/>
      <c r="J200" s="31"/>
      <c r="K200" s="31"/>
    </row>
    <row r="201" spans="2:11" ht="12.75">
      <c r="B201" s="31"/>
      <c r="C201" s="31"/>
      <c r="D201" s="31"/>
      <c r="E201" s="31"/>
      <c r="F201" s="31"/>
      <c r="G201" s="31"/>
      <c r="H201" s="31"/>
      <c r="I201" s="31"/>
      <c r="J201" s="31"/>
      <c r="K201" s="31"/>
    </row>
    <row r="202" spans="2:11" ht="12.75">
      <c r="B202" s="31"/>
      <c r="C202" s="31"/>
      <c r="D202" s="31"/>
      <c r="E202" s="31"/>
      <c r="F202" s="31"/>
      <c r="G202" s="31"/>
      <c r="H202" s="31"/>
      <c r="I202" s="31"/>
      <c r="J202" s="31"/>
      <c r="K202" s="31"/>
    </row>
    <row r="203" spans="2:11" ht="12.75">
      <c r="B203" s="31"/>
      <c r="C203" s="31"/>
      <c r="D203" s="31"/>
      <c r="E203" s="31"/>
      <c r="F203" s="31"/>
      <c r="G203" s="31"/>
      <c r="H203" s="31"/>
      <c r="I203" s="31"/>
      <c r="J203" s="31"/>
      <c r="K203" s="31"/>
    </row>
    <row r="204" spans="2:11" ht="12.75">
      <c r="B204" s="31"/>
      <c r="C204" s="31"/>
      <c r="D204" s="31"/>
      <c r="E204" s="31"/>
      <c r="F204" s="31"/>
      <c r="G204" s="31"/>
      <c r="H204" s="31"/>
      <c r="I204" s="31"/>
      <c r="J204" s="31"/>
      <c r="K204" s="31"/>
    </row>
    <row r="205" spans="2:11" ht="12.75">
      <c r="B205" s="31"/>
      <c r="C205" s="31"/>
      <c r="D205" s="31"/>
      <c r="E205" s="31"/>
      <c r="F205" s="31"/>
      <c r="G205" s="31"/>
      <c r="H205" s="31"/>
      <c r="I205" s="31"/>
      <c r="J205" s="31"/>
      <c r="K205" s="31"/>
    </row>
    <row r="206" spans="2:11" ht="12.75">
      <c r="B206" s="31"/>
      <c r="C206" s="31"/>
      <c r="D206" s="31"/>
      <c r="E206" s="31"/>
      <c r="F206" s="31"/>
      <c r="G206" s="31"/>
      <c r="H206" s="31"/>
      <c r="I206" s="31"/>
      <c r="J206" s="31"/>
      <c r="K206" s="31"/>
    </row>
    <row r="207" spans="2:11" ht="12.75">
      <c r="B207" s="31"/>
      <c r="C207" s="31"/>
      <c r="D207" s="31"/>
      <c r="E207" s="31"/>
      <c r="F207" s="31"/>
      <c r="G207" s="31"/>
      <c r="H207" s="31"/>
      <c r="I207" s="31"/>
      <c r="J207" s="31"/>
      <c r="K207" s="31"/>
    </row>
    <row r="208" spans="2:11" ht="12.75">
      <c r="B208" s="31"/>
      <c r="C208" s="31"/>
      <c r="D208" s="31"/>
      <c r="E208" s="31"/>
      <c r="F208" s="31"/>
      <c r="G208" s="31"/>
      <c r="H208" s="31"/>
      <c r="I208" s="31"/>
      <c r="J208" s="31"/>
      <c r="K208" s="31"/>
    </row>
    <row r="209" spans="2:11" ht="12.75">
      <c r="B209" s="31"/>
      <c r="C209" s="31"/>
      <c r="D209" s="31"/>
      <c r="E209" s="31"/>
      <c r="F209" s="31"/>
      <c r="G209" s="31"/>
      <c r="H209" s="31"/>
      <c r="I209" s="31"/>
      <c r="J209" s="31"/>
      <c r="K209" s="31"/>
    </row>
    <row r="210" spans="2:11" ht="12.75">
      <c r="B210" s="31"/>
      <c r="C210" s="31"/>
      <c r="D210" s="31"/>
      <c r="E210" s="31"/>
      <c r="F210" s="31"/>
      <c r="G210" s="31"/>
      <c r="H210" s="31"/>
      <c r="I210" s="31"/>
      <c r="J210" s="31"/>
      <c r="K210" s="31"/>
    </row>
    <row r="211" spans="2:11" ht="12.75">
      <c r="B211" s="31"/>
      <c r="C211" s="31"/>
      <c r="D211" s="31"/>
      <c r="E211" s="31"/>
      <c r="F211" s="31"/>
      <c r="G211" s="31"/>
      <c r="H211" s="31"/>
      <c r="I211" s="31"/>
      <c r="J211" s="31"/>
      <c r="K211" s="31"/>
    </row>
    <row r="212" spans="2:11" ht="12.75">
      <c r="B212" s="31"/>
      <c r="C212" s="31"/>
      <c r="D212" s="31"/>
      <c r="E212" s="31"/>
      <c r="F212" s="31"/>
      <c r="G212" s="31"/>
      <c r="H212" s="31"/>
      <c r="I212" s="31"/>
      <c r="J212" s="31"/>
      <c r="K212" s="31"/>
    </row>
    <row r="213" spans="2:11" ht="12.75">
      <c r="B213" s="31"/>
      <c r="C213" s="31"/>
      <c r="D213" s="31"/>
      <c r="E213" s="31"/>
      <c r="F213" s="31"/>
      <c r="G213" s="31"/>
      <c r="H213" s="31"/>
      <c r="I213" s="31"/>
      <c r="J213" s="31"/>
      <c r="K213" s="31"/>
    </row>
    <row r="214" spans="2:11" ht="12.75">
      <c r="B214" s="31"/>
      <c r="C214" s="31"/>
      <c r="D214" s="31"/>
      <c r="E214" s="31"/>
      <c r="F214" s="31"/>
      <c r="G214" s="31"/>
      <c r="H214" s="31"/>
      <c r="I214" s="31"/>
      <c r="J214" s="31"/>
      <c r="K214" s="31"/>
    </row>
    <row r="215" spans="2:11" ht="12.75">
      <c r="B215" s="31"/>
      <c r="C215" s="31"/>
      <c r="D215" s="31"/>
      <c r="E215" s="31"/>
      <c r="F215" s="31"/>
      <c r="G215" s="31"/>
      <c r="H215" s="31"/>
      <c r="I215" s="31"/>
      <c r="J215" s="31"/>
      <c r="K215" s="31"/>
    </row>
    <row r="216" spans="2:11" ht="12.75">
      <c r="B216" s="31"/>
      <c r="C216" s="31"/>
      <c r="D216" s="31"/>
      <c r="E216" s="31"/>
      <c r="F216" s="31"/>
      <c r="G216" s="31"/>
      <c r="H216" s="31"/>
      <c r="I216" s="31"/>
      <c r="J216" s="31"/>
      <c r="K216" s="31"/>
    </row>
    <row r="217" spans="2:11" ht="12.75">
      <c r="B217" s="31"/>
      <c r="C217" s="31"/>
      <c r="D217" s="31"/>
      <c r="E217" s="31"/>
      <c r="F217" s="31"/>
      <c r="G217" s="31"/>
      <c r="H217" s="31"/>
      <c r="I217" s="31"/>
      <c r="J217" s="31"/>
      <c r="K217" s="31"/>
    </row>
    <row r="218" spans="2:11" ht="12.75">
      <c r="B218" s="31"/>
      <c r="C218" s="31"/>
      <c r="D218" s="31"/>
      <c r="E218" s="31"/>
      <c r="F218" s="31"/>
      <c r="G218" s="31"/>
      <c r="H218" s="31"/>
      <c r="I218" s="31"/>
      <c r="J218" s="31"/>
      <c r="K218" s="31"/>
    </row>
    <row r="219" spans="2:11" ht="12.75">
      <c r="B219" s="31"/>
      <c r="C219" s="31"/>
      <c r="D219" s="31"/>
      <c r="E219" s="31"/>
      <c r="F219" s="31"/>
      <c r="G219" s="31"/>
      <c r="H219" s="31"/>
      <c r="I219" s="31"/>
      <c r="J219" s="31"/>
      <c r="K219" s="31"/>
    </row>
    <row r="220" spans="2:11" ht="12.75">
      <c r="B220" s="31"/>
      <c r="C220" s="31"/>
      <c r="D220" s="31"/>
      <c r="E220" s="31"/>
      <c r="F220" s="31"/>
      <c r="G220" s="31"/>
      <c r="H220" s="31"/>
      <c r="I220" s="31"/>
      <c r="J220" s="31"/>
      <c r="K220" s="31"/>
    </row>
    <row r="221" spans="2:11" ht="12.75">
      <c r="B221" s="31"/>
      <c r="C221" s="31"/>
      <c r="D221" s="31"/>
      <c r="E221" s="31"/>
      <c r="F221" s="31"/>
      <c r="G221" s="31"/>
      <c r="H221" s="31"/>
      <c r="I221" s="31"/>
      <c r="J221" s="31"/>
      <c r="K221" s="31"/>
    </row>
    <row r="222" spans="2:11" ht="12.75">
      <c r="B222" s="31"/>
      <c r="C222" s="31"/>
      <c r="D222" s="31"/>
      <c r="E222" s="31"/>
      <c r="F222" s="31"/>
      <c r="G222" s="31"/>
      <c r="H222" s="31"/>
      <c r="I222" s="31"/>
      <c r="J222" s="31"/>
      <c r="K222" s="31"/>
    </row>
    <row r="223" spans="2:11" ht="12.75">
      <c r="B223" s="31"/>
      <c r="C223" s="31"/>
      <c r="D223" s="31"/>
      <c r="E223" s="31"/>
      <c r="F223" s="31"/>
      <c r="G223" s="31"/>
      <c r="H223" s="31"/>
      <c r="I223" s="31"/>
      <c r="J223" s="31"/>
      <c r="K223" s="31"/>
    </row>
    <row r="224" spans="2:11" ht="12.75">
      <c r="B224" s="31"/>
      <c r="C224" s="31"/>
      <c r="D224" s="31"/>
      <c r="E224" s="31"/>
      <c r="F224" s="31"/>
      <c r="G224" s="31"/>
      <c r="H224" s="31"/>
      <c r="I224" s="31"/>
      <c r="J224" s="31"/>
      <c r="K224" s="31"/>
    </row>
    <row r="225" spans="2:11" ht="12.75">
      <c r="B225" s="31"/>
      <c r="C225" s="31"/>
      <c r="D225" s="31"/>
      <c r="E225" s="31"/>
      <c r="F225" s="31"/>
      <c r="G225" s="31"/>
      <c r="H225" s="31"/>
      <c r="I225" s="31"/>
      <c r="J225" s="31"/>
      <c r="K225" s="31"/>
    </row>
    <row r="226" spans="2:11" ht="12.75">
      <c r="B226" s="31"/>
      <c r="C226" s="31"/>
      <c r="D226" s="31"/>
      <c r="E226" s="31"/>
      <c r="F226" s="31"/>
      <c r="G226" s="31"/>
      <c r="H226" s="31"/>
      <c r="I226" s="31"/>
      <c r="J226" s="31"/>
      <c r="K226" s="31"/>
    </row>
    <row r="227" spans="2:11" ht="12.75">
      <c r="B227" s="31"/>
      <c r="C227" s="31"/>
      <c r="D227" s="31"/>
      <c r="E227" s="31"/>
      <c r="F227" s="31"/>
      <c r="G227" s="31"/>
      <c r="H227" s="31"/>
      <c r="I227" s="31"/>
      <c r="J227" s="31"/>
      <c r="K227" s="31"/>
    </row>
    <row r="228" spans="2:11" ht="12.75">
      <c r="B228" s="31"/>
      <c r="C228" s="31"/>
      <c r="D228" s="31"/>
      <c r="E228" s="31"/>
      <c r="F228" s="31"/>
      <c r="G228" s="31"/>
      <c r="H228" s="31"/>
      <c r="I228" s="31"/>
      <c r="J228" s="31"/>
      <c r="K228" s="31"/>
    </row>
    <row r="229" spans="2:11" ht="12.75">
      <c r="B229" s="31"/>
      <c r="C229" s="31"/>
      <c r="D229" s="31"/>
      <c r="E229" s="31"/>
      <c r="F229" s="31"/>
      <c r="G229" s="31"/>
      <c r="H229" s="31"/>
      <c r="I229" s="31"/>
      <c r="J229" s="31"/>
      <c r="K229" s="31"/>
    </row>
    <row r="230" spans="2:11" ht="12.75">
      <c r="B230" s="31"/>
      <c r="C230" s="31"/>
      <c r="D230" s="31"/>
      <c r="E230" s="31"/>
      <c r="F230" s="31"/>
      <c r="G230" s="31"/>
      <c r="H230" s="31"/>
      <c r="I230" s="31"/>
      <c r="J230" s="31"/>
      <c r="K230" s="31"/>
    </row>
    <row r="231" spans="2:11" ht="12.75">
      <c r="B231" s="31"/>
      <c r="C231" s="31"/>
      <c r="D231" s="31"/>
      <c r="E231" s="31"/>
      <c r="F231" s="31"/>
      <c r="G231" s="31"/>
      <c r="H231" s="31"/>
      <c r="I231" s="31"/>
      <c r="J231" s="31"/>
      <c r="K231" s="31"/>
    </row>
    <row r="232" spans="2:11" ht="12.75">
      <c r="B232" s="31"/>
      <c r="C232" s="31"/>
      <c r="D232" s="31"/>
      <c r="E232" s="31"/>
      <c r="F232" s="31"/>
      <c r="G232" s="31"/>
      <c r="H232" s="31"/>
      <c r="I232" s="31"/>
      <c r="J232" s="31"/>
      <c r="K232" s="31"/>
    </row>
    <row r="233" spans="2:11" ht="12.75">
      <c r="B233" s="31"/>
      <c r="C233" s="31"/>
      <c r="D233" s="31"/>
      <c r="E233" s="31"/>
      <c r="F233" s="31"/>
      <c r="G233" s="31"/>
      <c r="H233" s="31"/>
      <c r="I233" s="31"/>
      <c r="J233" s="31"/>
      <c r="K233" s="31"/>
    </row>
    <row r="234" spans="2:11" ht="12.75">
      <c r="B234" s="31"/>
      <c r="C234" s="31"/>
      <c r="D234" s="31"/>
      <c r="E234" s="31"/>
      <c r="F234" s="31"/>
      <c r="G234" s="31"/>
      <c r="H234" s="31"/>
      <c r="I234" s="31"/>
      <c r="J234" s="31"/>
      <c r="K234" s="31"/>
    </row>
    <row r="235" spans="2:11" ht="12.75">
      <c r="B235" s="31"/>
      <c r="C235" s="31"/>
      <c r="D235" s="31"/>
      <c r="E235" s="31"/>
      <c r="F235" s="31"/>
      <c r="G235" s="31"/>
      <c r="H235" s="31"/>
      <c r="I235" s="31"/>
      <c r="J235" s="31"/>
      <c r="K235" s="31"/>
    </row>
    <row r="236" spans="2:11" ht="12.75">
      <c r="B236" s="31"/>
      <c r="C236" s="31"/>
      <c r="D236" s="31"/>
      <c r="E236" s="31"/>
      <c r="F236" s="31"/>
      <c r="G236" s="31"/>
      <c r="H236" s="31"/>
      <c r="I236" s="31"/>
      <c r="J236" s="31"/>
      <c r="K236" s="31"/>
    </row>
    <row r="237" spans="2:11" ht="12.75">
      <c r="B237" s="31"/>
      <c r="C237" s="31"/>
      <c r="D237" s="31"/>
      <c r="E237" s="31"/>
      <c r="F237" s="31"/>
      <c r="G237" s="31"/>
      <c r="H237" s="31"/>
      <c r="I237" s="31"/>
      <c r="J237" s="31"/>
      <c r="K237" s="31"/>
    </row>
    <row r="238" spans="2:11" ht="12.75">
      <c r="B238" s="31"/>
      <c r="C238" s="31"/>
      <c r="D238" s="31"/>
      <c r="E238" s="31"/>
      <c r="F238" s="31"/>
      <c r="G238" s="31"/>
      <c r="H238" s="31"/>
      <c r="I238" s="31"/>
      <c r="J238" s="31"/>
      <c r="K238" s="31"/>
    </row>
    <row r="239" spans="2:11" ht="12.75">
      <c r="B239" s="31"/>
      <c r="C239" s="31"/>
      <c r="D239" s="31"/>
      <c r="E239" s="31"/>
      <c r="F239" s="31"/>
      <c r="G239" s="31"/>
      <c r="H239" s="31"/>
      <c r="I239" s="31"/>
      <c r="J239" s="31"/>
      <c r="K239" s="31"/>
    </row>
    <row r="240" spans="2:11" ht="12.75">
      <c r="B240" s="31"/>
      <c r="C240" s="31"/>
      <c r="D240" s="31"/>
      <c r="E240" s="31"/>
      <c r="F240" s="31"/>
      <c r="G240" s="31"/>
      <c r="H240" s="31"/>
      <c r="I240" s="31"/>
      <c r="J240" s="31"/>
      <c r="K240" s="31"/>
    </row>
    <row r="241" spans="2:11" ht="12.75">
      <c r="B241" s="31"/>
      <c r="C241" s="31"/>
      <c r="D241" s="31"/>
      <c r="E241" s="31"/>
      <c r="F241" s="31"/>
      <c r="G241" s="31"/>
      <c r="H241" s="31"/>
      <c r="I241" s="31"/>
      <c r="J241" s="31"/>
      <c r="K241" s="31"/>
    </row>
    <row r="242" spans="2:11" ht="12.75">
      <c r="B242" s="31"/>
      <c r="C242" s="31"/>
      <c r="D242" s="31"/>
      <c r="E242" s="31"/>
      <c r="F242" s="31"/>
      <c r="G242" s="31"/>
      <c r="H242" s="31"/>
      <c r="I242" s="31"/>
      <c r="J242" s="31"/>
      <c r="K242" s="31"/>
    </row>
    <row r="243" spans="2:11" ht="12.75">
      <c r="B243" s="31"/>
      <c r="C243" s="31"/>
      <c r="D243" s="31"/>
      <c r="E243" s="31"/>
      <c r="F243" s="31"/>
      <c r="G243" s="31"/>
      <c r="H243" s="31"/>
      <c r="I243" s="31"/>
      <c r="J243" s="31"/>
      <c r="K243" s="31"/>
    </row>
    <row r="244" spans="2:11" ht="12.75">
      <c r="B244" s="31"/>
      <c r="C244" s="31"/>
      <c r="D244" s="31"/>
      <c r="E244" s="31"/>
      <c r="F244" s="31"/>
      <c r="G244" s="31"/>
      <c r="H244" s="31"/>
      <c r="I244" s="31"/>
      <c r="J244" s="31"/>
      <c r="K244" s="31"/>
    </row>
    <row r="245" spans="2:11" ht="12.75">
      <c r="B245" s="31"/>
      <c r="C245" s="31"/>
      <c r="D245" s="31"/>
      <c r="E245" s="31"/>
      <c r="F245" s="31"/>
      <c r="G245" s="31"/>
      <c r="H245" s="31"/>
      <c r="I245" s="31"/>
      <c r="J245" s="31"/>
      <c r="K245" s="31"/>
    </row>
    <row r="246" spans="2:11" ht="12.75">
      <c r="B246" s="31"/>
      <c r="C246" s="31"/>
      <c r="D246" s="31"/>
      <c r="E246" s="31"/>
      <c r="F246" s="31"/>
      <c r="G246" s="31"/>
      <c r="H246" s="31"/>
      <c r="I246" s="31"/>
      <c r="J246" s="31"/>
      <c r="K246" s="31"/>
    </row>
    <row r="247" spans="2:11" ht="12.75">
      <c r="B247" s="31"/>
      <c r="C247" s="31"/>
      <c r="D247" s="31"/>
      <c r="E247" s="31"/>
      <c r="F247" s="31"/>
      <c r="G247" s="31"/>
      <c r="H247" s="31"/>
      <c r="I247" s="31"/>
      <c r="J247" s="31"/>
      <c r="K247" s="31"/>
    </row>
    <row r="248" spans="2:11" ht="12.75">
      <c r="B248" s="31"/>
      <c r="C248" s="31"/>
      <c r="D248" s="31"/>
      <c r="E248" s="31"/>
      <c r="F248" s="31"/>
      <c r="G248" s="31"/>
      <c r="H248" s="31"/>
      <c r="I248" s="31"/>
      <c r="J248" s="31"/>
      <c r="K248" s="31"/>
    </row>
    <row r="249" spans="2:11" ht="12.75">
      <c r="B249" s="31"/>
      <c r="C249" s="31"/>
      <c r="D249" s="31"/>
      <c r="E249" s="31"/>
      <c r="F249" s="31"/>
      <c r="G249" s="31"/>
      <c r="H249" s="31"/>
      <c r="I249" s="31"/>
      <c r="J249" s="31"/>
      <c r="K249" s="31"/>
    </row>
    <row r="250" spans="2:11" ht="12.75">
      <c r="B250" s="31"/>
      <c r="C250" s="31"/>
      <c r="D250" s="31"/>
      <c r="E250" s="31"/>
      <c r="F250" s="31"/>
      <c r="G250" s="31"/>
      <c r="H250" s="31"/>
      <c r="I250" s="31"/>
      <c r="J250" s="31"/>
      <c r="K250" s="31"/>
    </row>
    <row r="251" spans="2:11" ht="12.75">
      <c r="B251" s="31"/>
      <c r="C251" s="31"/>
      <c r="D251" s="31"/>
      <c r="E251" s="31"/>
      <c r="F251" s="31"/>
      <c r="G251" s="31"/>
      <c r="H251" s="31"/>
      <c r="I251" s="31"/>
      <c r="J251" s="31"/>
      <c r="K251" s="31"/>
    </row>
    <row r="252" spans="2:11" ht="12.75">
      <c r="B252" s="31"/>
      <c r="C252" s="31"/>
      <c r="D252" s="31"/>
      <c r="E252" s="31"/>
      <c r="F252" s="31"/>
      <c r="G252" s="31"/>
      <c r="H252" s="31"/>
      <c r="I252" s="31"/>
      <c r="J252" s="31"/>
      <c r="K252" s="31"/>
    </row>
    <row r="253" spans="2:11" ht="12.75">
      <c r="B253" s="31"/>
      <c r="C253" s="31"/>
      <c r="D253" s="31"/>
      <c r="E253" s="31"/>
      <c r="F253" s="31"/>
      <c r="G253" s="31"/>
      <c r="H253" s="31"/>
      <c r="I253" s="31"/>
      <c r="J253" s="31"/>
      <c r="K253" s="31"/>
    </row>
    <row r="254" spans="2:11" ht="12.75">
      <c r="B254" s="31"/>
      <c r="C254" s="31"/>
      <c r="D254" s="31"/>
      <c r="E254" s="31"/>
      <c r="F254" s="31"/>
      <c r="G254" s="31"/>
      <c r="H254" s="31"/>
      <c r="I254" s="31"/>
      <c r="J254" s="31"/>
      <c r="K254" s="31"/>
    </row>
    <row r="255" spans="2:11" ht="12.75">
      <c r="B255" s="31"/>
      <c r="C255" s="31"/>
      <c r="D255" s="31"/>
      <c r="E255" s="31"/>
      <c r="F255" s="31"/>
      <c r="G255" s="31"/>
      <c r="H255" s="31"/>
      <c r="I255" s="31"/>
      <c r="J255" s="31"/>
      <c r="K255" s="31"/>
    </row>
    <row r="256" spans="2:11" ht="12.75">
      <c r="B256" s="31"/>
      <c r="C256" s="31"/>
      <c r="D256" s="31"/>
      <c r="E256" s="31"/>
      <c r="F256" s="31"/>
      <c r="G256" s="31"/>
      <c r="H256" s="31"/>
      <c r="I256" s="31"/>
      <c r="J256" s="31"/>
      <c r="K256" s="31"/>
    </row>
    <row r="257" spans="2:11" ht="12.75">
      <c r="B257" s="31"/>
      <c r="C257" s="31"/>
      <c r="D257" s="31"/>
      <c r="E257" s="31"/>
      <c r="F257" s="31"/>
      <c r="G257" s="31"/>
      <c r="H257" s="31"/>
      <c r="I257" s="31"/>
      <c r="J257" s="31"/>
      <c r="K257" s="31"/>
    </row>
    <row r="258" spans="2:11" ht="12.75">
      <c r="B258" s="31"/>
      <c r="C258" s="31"/>
      <c r="D258" s="31"/>
      <c r="E258" s="31"/>
      <c r="F258" s="31"/>
      <c r="G258" s="31"/>
      <c r="H258" s="31"/>
      <c r="I258" s="31"/>
      <c r="J258" s="31"/>
      <c r="K258" s="31"/>
    </row>
    <row r="259" spans="2:11" ht="12.75">
      <c r="B259" s="31"/>
      <c r="C259" s="31"/>
      <c r="D259" s="31"/>
      <c r="E259" s="31"/>
      <c r="F259" s="31"/>
      <c r="G259" s="31"/>
      <c r="H259" s="31"/>
      <c r="I259" s="31"/>
      <c r="J259" s="31"/>
      <c r="K259" s="31"/>
    </row>
    <row r="260" spans="2:11" ht="12.75">
      <c r="B260" s="31"/>
      <c r="C260" s="31"/>
      <c r="D260" s="31"/>
      <c r="E260" s="31"/>
      <c r="F260" s="31"/>
      <c r="G260" s="31"/>
      <c r="H260" s="31"/>
      <c r="I260" s="31"/>
      <c r="J260" s="31"/>
      <c r="K260" s="31"/>
    </row>
    <row r="261" spans="2:11" ht="12.75">
      <c r="B261" s="31"/>
      <c r="C261" s="31"/>
      <c r="D261" s="31"/>
      <c r="E261" s="31"/>
      <c r="F261" s="31"/>
      <c r="G261" s="31"/>
      <c r="H261" s="31"/>
      <c r="I261" s="31"/>
      <c r="J261" s="31"/>
      <c r="K261" s="31"/>
    </row>
    <row r="262" spans="2:11" ht="12.75">
      <c r="B262" s="31"/>
      <c r="C262" s="31"/>
      <c r="D262" s="31"/>
      <c r="E262" s="31"/>
      <c r="F262" s="31"/>
      <c r="G262" s="31"/>
      <c r="H262" s="31"/>
      <c r="I262" s="31"/>
      <c r="J262" s="31"/>
      <c r="K262" s="31"/>
    </row>
    <row r="263" spans="2:11" ht="12.75">
      <c r="B263" s="31"/>
      <c r="C263" s="31"/>
      <c r="D263" s="31"/>
      <c r="E263" s="31"/>
      <c r="F263" s="31"/>
      <c r="G263" s="31"/>
      <c r="H263" s="31"/>
      <c r="I263" s="31"/>
      <c r="J263" s="31"/>
      <c r="K263" s="31"/>
    </row>
    <row r="264" spans="2:11" ht="12.75">
      <c r="B264" s="31"/>
      <c r="C264" s="31"/>
      <c r="D264" s="31"/>
      <c r="E264" s="31"/>
      <c r="F264" s="31"/>
      <c r="G264" s="31"/>
      <c r="H264" s="31"/>
      <c r="I264" s="31"/>
      <c r="J264" s="31"/>
      <c r="K264" s="31"/>
    </row>
    <row r="265" spans="2:11" ht="12.75">
      <c r="B265" s="31"/>
      <c r="C265" s="31"/>
      <c r="D265" s="31"/>
      <c r="E265" s="31"/>
      <c r="F265" s="31"/>
      <c r="G265" s="31"/>
      <c r="H265" s="31"/>
      <c r="I265" s="31"/>
      <c r="J265" s="31"/>
      <c r="K265" s="31"/>
    </row>
    <row r="266" spans="2:11" ht="12.75">
      <c r="B266" s="31"/>
      <c r="C266" s="31"/>
      <c r="D266" s="31"/>
      <c r="E266" s="31"/>
      <c r="F266" s="31"/>
      <c r="G266" s="31"/>
      <c r="H266" s="31"/>
      <c r="I266" s="31"/>
      <c r="J266" s="31"/>
      <c r="K266" s="31"/>
    </row>
    <row r="267" spans="2:11" ht="12.75">
      <c r="B267" s="31"/>
      <c r="C267" s="31"/>
      <c r="D267" s="31"/>
      <c r="E267" s="31"/>
      <c r="F267" s="31"/>
      <c r="G267" s="31"/>
      <c r="H267" s="31"/>
      <c r="I267" s="31"/>
      <c r="J267" s="31"/>
      <c r="K267" s="31"/>
    </row>
    <row r="268" spans="2:11" ht="12.75">
      <c r="B268" s="31"/>
      <c r="C268" s="31"/>
      <c r="D268" s="31"/>
      <c r="E268" s="31"/>
      <c r="F268" s="31"/>
      <c r="G268" s="31"/>
      <c r="H268" s="31"/>
      <c r="I268" s="31"/>
      <c r="J268" s="31"/>
      <c r="K268" s="31"/>
    </row>
    <row r="269" spans="2:11" ht="12.75">
      <c r="B269" s="31"/>
      <c r="C269" s="31"/>
      <c r="D269" s="31"/>
      <c r="E269" s="31"/>
      <c r="F269" s="31"/>
      <c r="G269" s="31"/>
      <c r="H269" s="31"/>
      <c r="I269" s="31"/>
      <c r="J269" s="31"/>
      <c r="K269" s="31"/>
    </row>
    <row r="270" spans="2:11" ht="12.75">
      <c r="B270" s="31"/>
      <c r="C270" s="31"/>
      <c r="D270" s="31"/>
      <c r="E270" s="31"/>
      <c r="F270" s="31"/>
      <c r="G270" s="31"/>
      <c r="H270" s="31"/>
      <c r="I270" s="31"/>
      <c r="J270" s="31"/>
      <c r="K270" s="31"/>
    </row>
    <row r="271" spans="2:11" ht="12.75">
      <c r="B271" s="31"/>
      <c r="C271" s="31"/>
      <c r="D271" s="31"/>
      <c r="E271" s="31"/>
      <c r="F271" s="31"/>
      <c r="G271" s="31"/>
      <c r="H271" s="31"/>
      <c r="I271" s="31"/>
      <c r="J271" s="31"/>
      <c r="K271" s="31"/>
    </row>
    <row r="272" spans="2:11" ht="12.75">
      <c r="B272" s="31"/>
      <c r="C272" s="31"/>
      <c r="D272" s="31"/>
      <c r="E272" s="31"/>
      <c r="F272" s="31"/>
      <c r="G272" s="31"/>
      <c r="H272" s="31"/>
      <c r="I272" s="31"/>
      <c r="J272" s="31"/>
      <c r="K272" s="31"/>
    </row>
    <row r="273" spans="2:11" ht="12.75">
      <c r="B273" s="31"/>
      <c r="C273" s="31"/>
      <c r="D273" s="31"/>
      <c r="E273" s="31"/>
      <c r="F273" s="31"/>
      <c r="G273" s="31"/>
      <c r="H273" s="31"/>
      <c r="I273" s="31"/>
      <c r="J273" s="31"/>
      <c r="K273" s="31"/>
    </row>
    <row r="274" spans="2:11" ht="12.75">
      <c r="B274" s="31"/>
      <c r="C274" s="31"/>
      <c r="D274" s="31"/>
      <c r="E274" s="31"/>
      <c r="F274" s="31"/>
      <c r="G274" s="31"/>
      <c r="H274" s="31"/>
      <c r="I274" s="31"/>
      <c r="J274" s="31"/>
      <c r="K274" s="31"/>
    </row>
    <row r="275" spans="2:11" ht="12.75">
      <c r="B275" s="31"/>
      <c r="C275" s="31"/>
      <c r="D275" s="31"/>
      <c r="E275" s="31"/>
      <c r="F275" s="31"/>
      <c r="G275" s="31"/>
      <c r="H275" s="31"/>
      <c r="I275" s="31"/>
      <c r="J275" s="31"/>
      <c r="K275" s="31"/>
    </row>
    <row r="276" spans="2:11" ht="12.75">
      <c r="B276" s="31"/>
      <c r="C276" s="31"/>
      <c r="D276" s="31"/>
      <c r="E276" s="31"/>
      <c r="F276" s="31"/>
      <c r="G276" s="31"/>
      <c r="H276" s="31"/>
      <c r="I276" s="31"/>
      <c r="J276" s="31"/>
      <c r="K276" s="31"/>
    </row>
    <row r="277" spans="2:11" ht="12.75">
      <c r="B277" s="31"/>
      <c r="C277" s="31"/>
      <c r="D277" s="31"/>
      <c r="E277" s="31"/>
      <c r="F277" s="31"/>
      <c r="G277" s="31"/>
      <c r="H277" s="31"/>
      <c r="I277" s="31"/>
      <c r="J277" s="31"/>
      <c r="K277" s="31"/>
    </row>
    <row r="278" spans="2:11" ht="12.75">
      <c r="B278" s="31"/>
      <c r="C278" s="31"/>
      <c r="D278" s="31"/>
      <c r="E278" s="31"/>
      <c r="F278" s="31"/>
      <c r="G278" s="31"/>
      <c r="H278" s="31"/>
      <c r="I278" s="31"/>
      <c r="J278" s="31"/>
      <c r="K278" s="31"/>
    </row>
    <row r="279" spans="2:11" ht="12.75">
      <c r="B279" s="31"/>
      <c r="C279" s="31"/>
      <c r="D279" s="31"/>
      <c r="E279" s="31"/>
      <c r="F279" s="31"/>
      <c r="G279" s="31"/>
      <c r="H279" s="31"/>
      <c r="I279" s="31"/>
      <c r="J279" s="31"/>
      <c r="K279" s="31"/>
    </row>
    <row r="280" spans="2:11" ht="12.75">
      <c r="B280" s="31"/>
      <c r="C280" s="31"/>
      <c r="D280" s="31"/>
      <c r="E280" s="31"/>
      <c r="F280" s="31"/>
      <c r="G280" s="31"/>
      <c r="H280" s="31"/>
      <c r="I280" s="31"/>
      <c r="J280" s="31"/>
      <c r="K280" s="31"/>
    </row>
    <row r="281" spans="2:11" ht="12.75">
      <c r="B281" s="31"/>
      <c r="C281" s="31"/>
      <c r="D281" s="31"/>
      <c r="E281" s="31"/>
      <c r="F281" s="31"/>
      <c r="G281" s="31"/>
      <c r="H281" s="31"/>
      <c r="I281" s="31"/>
      <c r="J281" s="31"/>
      <c r="K281" s="31"/>
    </row>
    <row r="282" spans="2:11" ht="12.75">
      <c r="B282" s="31"/>
      <c r="C282" s="31"/>
      <c r="D282" s="31"/>
      <c r="E282" s="31"/>
      <c r="F282" s="31"/>
      <c r="G282" s="31"/>
      <c r="H282" s="31"/>
      <c r="I282" s="31"/>
      <c r="J282" s="31"/>
      <c r="K282" s="31"/>
    </row>
    <row r="283" spans="2:11" ht="12.75">
      <c r="B283" s="31"/>
      <c r="C283" s="31"/>
      <c r="D283" s="31"/>
      <c r="E283" s="31"/>
      <c r="F283" s="31"/>
      <c r="G283" s="31"/>
      <c r="H283" s="31"/>
      <c r="I283" s="31"/>
      <c r="J283" s="31"/>
      <c r="K283" s="31"/>
    </row>
    <row r="284" spans="2:11" ht="12.75">
      <c r="B284" s="31"/>
      <c r="C284" s="31"/>
      <c r="D284" s="31"/>
      <c r="E284" s="31"/>
      <c r="F284" s="31"/>
      <c r="G284" s="31"/>
      <c r="H284" s="31"/>
      <c r="I284" s="31"/>
      <c r="J284" s="31"/>
      <c r="K284" s="31"/>
    </row>
    <row r="285" spans="2:11" ht="12.75">
      <c r="B285" s="31"/>
      <c r="C285" s="31"/>
      <c r="D285" s="31"/>
      <c r="E285" s="31"/>
      <c r="F285" s="31"/>
      <c r="G285" s="31"/>
      <c r="H285" s="31"/>
      <c r="I285" s="31"/>
      <c r="J285" s="31"/>
      <c r="K285" s="31"/>
    </row>
    <row r="286" spans="2:11" ht="12.75">
      <c r="B286" s="31"/>
      <c r="C286" s="31"/>
      <c r="D286" s="31"/>
      <c r="E286" s="31"/>
      <c r="F286" s="31"/>
      <c r="G286" s="31"/>
      <c r="H286" s="31"/>
      <c r="I286" s="31"/>
      <c r="J286" s="31"/>
      <c r="K286" s="31"/>
    </row>
    <row r="287" spans="2:11" ht="12.75">
      <c r="B287" s="31"/>
      <c r="C287" s="31"/>
      <c r="D287" s="31"/>
      <c r="E287" s="31"/>
      <c r="F287" s="31"/>
      <c r="G287" s="31"/>
      <c r="H287" s="31"/>
      <c r="I287" s="31"/>
      <c r="J287" s="31"/>
      <c r="K287" s="31"/>
    </row>
    <row r="288" spans="2:11" ht="12.75">
      <c r="B288" s="31"/>
      <c r="C288" s="31"/>
      <c r="D288" s="31"/>
      <c r="E288" s="31"/>
      <c r="F288" s="31"/>
      <c r="G288" s="31"/>
      <c r="H288" s="31"/>
      <c r="I288" s="31"/>
      <c r="J288" s="31"/>
      <c r="K288" s="31"/>
    </row>
    <row r="289" spans="2:11" ht="12.75">
      <c r="B289" s="31"/>
      <c r="C289" s="31"/>
      <c r="D289" s="31"/>
      <c r="E289" s="31"/>
      <c r="F289" s="31"/>
      <c r="G289" s="31"/>
      <c r="H289" s="31"/>
      <c r="I289" s="31"/>
      <c r="J289" s="31"/>
      <c r="K289" s="31"/>
    </row>
    <row r="290" spans="2:11" ht="12.75">
      <c r="B290" s="31"/>
      <c r="C290" s="31"/>
      <c r="D290" s="31"/>
      <c r="E290" s="31"/>
      <c r="F290" s="31"/>
      <c r="G290" s="31"/>
      <c r="H290" s="31"/>
      <c r="I290" s="31"/>
      <c r="J290" s="31"/>
      <c r="K290" s="31"/>
    </row>
    <row r="291" spans="2:11" ht="12.75">
      <c r="B291" s="31"/>
      <c r="C291" s="31"/>
      <c r="D291" s="31"/>
      <c r="E291" s="31"/>
      <c r="F291" s="31"/>
      <c r="G291" s="31"/>
      <c r="H291" s="31"/>
      <c r="I291" s="31"/>
      <c r="J291" s="31"/>
      <c r="K291" s="31"/>
    </row>
    <row r="292" spans="2:11" ht="12.75">
      <c r="B292" s="31"/>
      <c r="C292" s="31"/>
      <c r="D292" s="31"/>
      <c r="E292" s="31"/>
      <c r="F292" s="31"/>
      <c r="G292" s="31"/>
      <c r="H292" s="31"/>
      <c r="I292" s="31"/>
      <c r="J292" s="31"/>
      <c r="K292" s="31"/>
    </row>
    <row r="293" spans="2:11" ht="12.75">
      <c r="B293" s="31"/>
      <c r="C293" s="31"/>
      <c r="D293" s="31"/>
      <c r="E293" s="31"/>
      <c r="F293" s="31"/>
      <c r="G293" s="31"/>
      <c r="H293" s="31"/>
      <c r="I293" s="31"/>
      <c r="J293" s="31"/>
      <c r="K293" s="31"/>
    </row>
    <row r="294" spans="2:11" ht="12.75">
      <c r="B294" s="31"/>
      <c r="C294" s="31"/>
      <c r="D294" s="31"/>
      <c r="E294" s="31"/>
      <c r="F294" s="31"/>
      <c r="G294" s="31"/>
      <c r="H294" s="31"/>
      <c r="I294" s="31"/>
      <c r="J294" s="31"/>
      <c r="K294" s="31"/>
    </row>
    <row r="295" spans="2:11" ht="12.75">
      <c r="B295" s="31"/>
      <c r="C295" s="31"/>
      <c r="D295" s="31"/>
      <c r="E295" s="31"/>
      <c r="F295" s="31"/>
      <c r="G295" s="31"/>
      <c r="H295" s="31"/>
      <c r="I295" s="31"/>
      <c r="J295" s="31"/>
      <c r="K295" s="31"/>
    </row>
    <row r="296" spans="2:11" ht="12.75">
      <c r="B296" s="31"/>
      <c r="C296" s="31"/>
      <c r="D296" s="31"/>
      <c r="E296" s="31"/>
      <c r="F296" s="31"/>
      <c r="G296" s="31"/>
      <c r="H296" s="31"/>
      <c r="I296" s="31"/>
      <c r="J296" s="31"/>
      <c r="K296" s="31"/>
    </row>
    <row r="297" spans="2:11" ht="12.75">
      <c r="B297" s="31"/>
      <c r="C297" s="31"/>
      <c r="D297" s="31"/>
      <c r="E297" s="31"/>
      <c r="F297" s="31"/>
      <c r="G297" s="31"/>
      <c r="H297" s="31"/>
      <c r="I297" s="31"/>
      <c r="J297" s="31"/>
      <c r="K297" s="31"/>
    </row>
    <row r="298" spans="2:11" ht="12.75">
      <c r="B298" s="31"/>
      <c r="C298" s="31"/>
      <c r="D298" s="31"/>
      <c r="E298" s="31"/>
      <c r="F298" s="31"/>
      <c r="G298" s="31"/>
      <c r="H298" s="31"/>
      <c r="I298" s="31"/>
      <c r="J298" s="31"/>
      <c r="K298" s="31"/>
    </row>
    <row r="299" spans="2:11" ht="12.75">
      <c r="B299" s="31"/>
      <c r="C299" s="31"/>
      <c r="D299" s="31"/>
      <c r="E299" s="31"/>
      <c r="F299" s="31"/>
      <c r="G299" s="31"/>
      <c r="H299" s="31"/>
      <c r="I299" s="31"/>
      <c r="J299" s="31"/>
      <c r="K299" s="31"/>
    </row>
    <row r="300" spans="2:11" ht="12.75">
      <c r="B300" s="31"/>
      <c r="C300" s="31"/>
      <c r="D300" s="31"/>
      <c r="E300" s="31"/>
      <c r="F300" s="31"/>
      <c r="G300" s="31"/>
      <c r="H300" s="31"/>
      <c r="I300" s="31"/>
      <c r="J300" s="31"/>
      <c r="K300" s="31"/>
    </row>
    <row r="301" spans="2:11" ht="12.75">
      <c r="B301" s="31"/>
      <c r="C301" s="31"/>
      <c r="D301" s="31"/>
      <c r="E301" s="31"/>
      <c r="F301" s="31"/>
      <c r="G301" s="31"/>
      <c r="H301" s="31"/>
      <c r="I301" s="31"/>
      <c r="J301" s="31"/>
      <c r="K301" s="31"/>
    </row>
    <row r="302" spans="2:11" ht="12.75">
      <c r="B302" s="31"/>
      <c r="C302" s="31"/>
      <c r="D302" s="31"/>
      <c r="E302" s="31"/>
      <c r="F302" s="31"/>
      <c r="G302" s="31"/>
      <c r="H302" s="31"/>
      <c r="I302" s="31"/>
      <c r="J302" s="31"/>
      <c r="K302" s="31"/>
    </row>
    <row r="303" spans="2:11" ht="12.75">
      <c r="B303" s="31"/>
      <c r="C303" s="31"/>
      <c r="D303" s="31"/>
      <c r="E303" s="31"/>
      <c r="F303" s="31"/>
      <c r="G303" s="31"/>
      <c r="H303" s="31"/>
      <c r="I303" s="31"/>
      <c r="J303" s="31"/>
      <c r="K303" s="31"/>
    </row>
    <row r="304" spans="2:11" ht="12.75">
      <c r="B304" s="31"/>
      <c r="C304" s="31"/>
      <c r="D304" s="31"/>
      <c r="E304" s="31"/>
      <c r="F304" s="31"/>
      <c r="G304" s="31"/>
      <c r="H304" s="31"/>
      <c r="I304" s="31"/>
      <c r="J304" s="31"/>
      <c r="K304" s="31"/>
    </row>
    <row r="305" spans="2:11" ht="12.75">
      <c r="B305" s="31"/>
      <c r="C305" s="31"/>
      <c r="D305" s="31"/>
      <c r="E305" s="31"/>
      <c r="F305" s="31"/>
      <c r="G305" s="31"/>
      <c r="H305" s="31"/>
      <c r="I305" s="31"/>
      <c r="J305" s="31"/>
      <c r="K305" s="31"/>
    </row>
    <row r="306" spans="2:11" ht="12.75">
      <c r="B306" s="31"/>
      <c r="C306" s="31"/>
      <c r="D306" s="31"/>
      <c r="E306" s="31"/>
      <c r="F306" s="31"/>
      <c r="G306" s="31"/>
      <c r="H306" s="31"/>
      <c r="I306" s="31"/>
      <c r="J306" s="31"/>
      <c r="K306" s="31"/>
    </row>
    <row r="307" spans="2:11" ht="12.75">
      <c r="B307" s="31"/>
      <c r="C307" s="31"/>
      <c r="D307" s="31"/>
      <c r="E307" s="31"/>
      <c r="F307" s="31"/>
      <c r="G307" s="31"/>
      <c r="H307" s="31"/>
      <c r="I307" s="31"/>
      <c r="J307" s="31"/>
      <c r="K307" s="31"/>
    </row>
    <row r="308" spans="2:11" ht="12.75">
      <c r="B308" s="31"/>
      <c r="C308" s="31"/>
      <c r="D308" s="31"/>
      <c r="E308" s="31"/>
      <c r="F308" s="31"/>
      <c r="G308" s="31"/>
      <c r="H308" s="31"/>
      <c r="I308" s="31"/>
      <c r="J308" s="31"/>
      <c r="K308" s="31"/>
    </row>
    <row r="309" spans="2:11" ht="12.75">
      <c r="B309" s="31"/>
      <c r="C309" s="31"/>
      <c r="D309" s="31"/>
      <c r="E309" s="31"/>
      <c r="F309" s="31"/>
      <c r="G309" s="31"/>
      <c r="H309" s="31"/>
      <c r="I309" s="31"/>
      <c r="J309" s="31"/>
      <c r="K309" s="31"/>
    </row>
    <row r="310" spans="2:11" ht="12.75">
      <c r="B310" s="31"/>
      <c r="C310" s="31"/>
      <c r="D310" s="31"/>
      <c r="E310" s="31"/>
      <c r="F310" s="31"/>
      <c r="G310" s="31"/>
      <c r="H310" s="31"/>
      <c r="I310" s="31"/>
      <c r="J310" s="31"/>
      <c r="K310" s="31"/>
    </row>
    <row r="311" spans="2:11" ht="12.75">
      <c r="B311" s="31"/>
      <c r="C311" s="31"/>
      <c r="D311" s="31"/>
      <c r="E311" s="31"/>
      <c r="F311" s="31"/>
      <c r="G311" s="31"/>
      <c r="H311" s="31"/>
      <c r="I311" s="31"/>
      <c r="J311" s="31"/>
      <c r="K311" s="31"/>
    </row>
    <row r="312" spans="2:11" ht="12.75">
      <c r="B312" s="31"/>
      <c r="C312" s="31"/>
      <c r="D312" s="31"/>
      <c r="E312" s="31"/>
      <c r="F312" s="31"/>
      <c r="G312" s="31"/>
      <c r="H312" s="31"/>
      <c r="I312" s="31"/>
      <c r="J312" s="31"/>
      <c r="K312" s="31"/>
    </row>
    <row r="313" spans="2:11" ht="12.75">
      <c r="B313" s="31"/>
      <c r="C313" s="31"/>
      <c r="D313" s="31"/>
      <c r="E313" s="31"/>
      <c r="F313" s="31"/>
      <c r="G313" s="31"/>
      <c r="H313" s="31"/>
      <c r="I313" s="31"/>
      <c r="J313" s="31"/>
      <c r="K313" s="31"/>
    </row>
    <row r="314" spans="2:11" ht="12.75">
      <c r="B314" s="31"/>
      <c r="C314" s="31"/>
      <c r="D314" s="31"/>
      <c r="E314" s="31"/>
      <c r="F314" s="31"/>
      <c r="G314" s="31"/>
      <c r="H314" s="31"/>
      <c r="I314" s="31"/>
      <c r="J314" s="31"/>
      <c r="K314" s="31"/>
    </row>
    <row r="315" spans="2:11" ht="12.75">
      <c r="B315" s="31"/>
      <c r="C315" s="31"/>
      <c r="D315" s="31"/>
      <c r="E315" s="31"/>
      <c r="F315" s="31"/>
      <c r="G315" s="31"/>
      <c r="H315" s="31"/>
      <c r="I315" s="31"/>
      <c r="J315" s="31"/>
      <c r="K315" s="31"/>
    </row>
    <row r="316" spans="2:11" ht="12.75">
      <c r="B316" s="31"/>
      <c r="C316" s="31"/>
      <c r="D316" s="31"/>
      <c r="E316" s="31"/>
      <c r="F316" s="31"/>
      <c r="G316" s="31"/>
      <c r="H316" s="31"/>
      <c r="I316" s="31"/>
      <c r="J316" s="31"/>
      <c r="K316" s="31"/>
    </row>
    <row r="317" spans="2:11" ht="12.75">
      <c r="B317" s="31"/>
      <c r="C317" s="31"/>
      <c r="D317" s="31"/>
      <c r="E317" s="31"/>
      <c r="F317" s="31"/>
      <c r="G317" s="31"/>
      <c r="H317" s="31"/>
      <c r="I317" s="31"/>
      <c r="J317" s="31"/>
      <c r="K317" s="31"/>
    </row>
    <row r="318" spans="2:11" ht="12.75">
      <c r="B318" s="31"/>
      <c r="C318" s="31"/>
      <c r="D318" s="31"/>
      <c r="E318" s="31"/>
      <c r="F318" s="31"/>
      <c r="G318" s="31"/>
      <c r="H318" s="31"/>
      <c r="I318" s="31"/>
      <c r="J318" s="31"/>
      <c r="K318" s="31"/>
    </row>
    <row r="319" spans="2:11" ht="12.75">
      <c r="B319" s="31"/>
      <c r="C319" s="31"/>
      <c r="D319" s="31"/>
      <c r="E319" s="31"/>
      <c r="F319" s="31"/>
      <c r="G319" s="31"/>
      <c r="H319" s="31"/>
      <c r="I319" s="31"/>
      <c r="J319" s="31"/>
      <c r="K319" s="31"/>
    </row>
    <row r="320" spans="2:11" ht="12.75">
      <c r="B320" s="31"/>
      <c r="C320" s="31"/>
      <c r="D320" s="31"/>
      <c r="E320" s="31"/>
      <c r="F320" s="31"/>
      <c r="G320" s="31"/>
      <c r="H320" s="31"/>
      <c r="I320" s="31"/>
      <c r="J320" s="31"/>
      <c r="K320" s="31"/>
    </row>
    <row r="321" spans="2:11" ht="12.75">
      <c r="B321" s="31"/>
      <c r="C321" s="31"/>
      <c r="D321" s="31"/>
      <c r="E321" s="31"/>
      <c r="F321" s="31"/>
      <c r="G321" s="31"/>
      <c r="H321" s="31"/>
      <c r="I321" s="31"/>
      <c r="J321" s="31"/>
      <c r="K321" s="31"/>
    </row>
    <row r="322" spans="2:11" ht="12.75">
      <c r="B322" s="31"/>
      <c r="C322" s="31"/>
      <c r="D322" s="31"/>
      <c r="E322" s="31"/>
      <c r="F322" s="31"/>
      <c r="G322" s="31"/>
      <c r="H322" s="31"/>
      <c r="I322" s="31"/>
      <c r="J322" s="31"/>
      <c r="K322" s="31"/>
    </row>
    <row r="323" spans="2:11" ht="12.75">
      <c r="B323" s="31"/>
      <c r="C323" s="31"/>
      <c r="D323" s="31"/>
      <c r="E323" s="31"/>
      <c r="F323" s="31"/>
      <c r="G323" s="31"/>
      <c r="H323" s="31"/>
      <c r="I323" s="31"/>
      <c r="J323" s="31"/>
      <c r="K323" s="31"/>
    </row>
    <row r="324" spans="2:11" ht="12.75">
      <c r="B324" s="31"/>
      <c r="C324" s="31"/>
      <c r="D324" s="31"/>
      <c r="E324" s="31"/>
      <c r="F324" s="31"/>
      <c r="G324" s="31"/>
      <c r="H324" s="31"/>
      <c r="I324" s="31"/>
      <c r="J324" s="31"/>
      <c r="K324" s="31"/>
    </row>
    <row r="325" spans="2:11" ht="12.75">
      <c r="B325" s="31"/>
      <c r="C325" s="31"/>
      <c r="D325" s="31"/>
      <c r="E325" s="31"/>
      <c r="F325" s="31"/>
      <c r="G325" s="31"/>
      <c r="H325" s="31"/>
      <c r="I325" s="31"/>
      <c r="J325" s="31"/>
      <c r="K325" s="31"/>
    </row>
    <row r="326" spans="2:11" ht="12.75">
      <c r="B326" s="31"/>
      <c r="C326" s="31"/>
      <c r="D326" s="31"/>
      <c r="E326" s="31"/>
      <c r="F326" s="31"/>
      <c r="G326" s="31"/>
      <c r="H326" s="31"/>
      <c r="I326" s="31"/>
      <c r="J326" s="31"/>
      <c r="K326" s="31"/>
    </row>
    <row r="327" spans="2:11" ht="12.75">
      <c r="B327" s="31"/>
      <c r="C327" s="31"/>
      <c r="D327" s="31"/>
      <c r="E327" s="31"/>
      <c r="F327" s="31"/>
      <c r="G327" s="31"/>
      <c r="H327" s="31"/>
      <c r="I327" s="31"/>
      <c r="J327" s="31"/>
      <c r="K327" s="31"/>
    </row>
    <row r="328" spans="2:11" ht="12.75">
      <c r="B328" s="31"/>
      <c r="C328" s="31"/>
      <c r="D328" s="31"/>
      <c r="E328" s="31"/>
      <c r="F328" s="31"/>
      <c r="G328" s="31"/>
      <c r="H328" s="31"/>
      <c r="I328" s="31"/>
      <c r="J328" s="31"/>
      <c r="K328" s="31"/>
    </row>
    <row r="329" spans="2:11" ht="12.75">
      <c r="B329" s="31"/>
      <c r="C329" s="31"/>
      <c r="D329" s="31"/>
      <c r="E329" s="31"/>
      <c r="F329" s="31"/>
      <c r="G329" s="31"/>
      <c r="H329" s="31"/>
      <c r="I329" s="31"/>
      <c r="J329" s="31"/>
      <c r="K329" s="31"/>
    </row>
    <row r="330" spans="2:11" ht="12.75">
      <c r="B330" s="31"/>
      <c r="C330" s="31"/>
      <c r="D330" s="31"/>
      <c r="E330" s="31"/>
      <c r="F330" s="31"/>
      <c r="G330" s="31"/>
      <c r="H330" s="31"/>
      <c r="I330" s="31"/>
      <c r="J330" s="31"/>
      <c r="K330" s="31"/>
    </row>
    <row r="331" spans="2:11" ht="12.75">
      <c r="B331" s="31"/>
      <c r="C331" s="31"/>
      <c r="D331" s="31"/>
      <c r="E331" s="31"/>
      <c r="F331" s="31"/>
      <c r="G331" s="31"/>
      <c r="H331" s="31"/>
      <c r="I331" s="31"/>
      <c r="J331" s="31"/>
      <c r="K331" s="31"/>
    </row>
    <row r="332" spans="2:11" ht="12.75">
      <c r="B332" s="31"/>
      <c r="C332" s="31"/>
      <c r="D332" s="31"/>
      <c r="E332" s="31"/>
      <c r="F332" s="31"/>
      <c r="G332" s="31"/>
      <c r="H332" s="31"/>
      <c r="I332" s="31"/>
      <c r="J332" s="31"/>
      <c r="K332" s="31"/>
    </row>
    <row r="333" spans="2:11" ht="12.75">
      <c r="B333" s="31"/>
      <c r="C333" s="31"/>
      <c r="D333" s="31"/>
      <c r="E333" s="31"/>
      <c r="F333" s="31"/>
      <c r="G333" s="31"/>
      <c r="H333" s="31"/>
      <c r="I333" s="31"/>
      <c r="J333" s="31"/>
      <c r="K333" s="31"/>
    </row>
    <row r="334" spans="2:11" ht="12.75">
      <c r="B334" s="31"/>
      <c r="C334" s="31"/>
      <c r="D334" s="31"/>
      <c r="E334" s="31"/>
      <c r="F334" s="31"/>
      <c r="G334" s="31"/>
      <c r="H334" s="31"/>
      <c r="I334" s="31"/>
      <c r="J334" s="31"/>
      <c r="K334" s="31"/>
    </row>
    <row r="335" spans="2:11" ht="12.75">
      <c r="B335" s="31"/>
      <c r="C335" s="31"/>
      <c r="D335" s="31"/>
      <c r="E335" s="31"/>
      <c r="F335" s="31"/>
      <c r="G335" s="31"/>
      <c r="H335" s="31"/>
      <c r="I335" s="31"/>
      <c r="J335" s="31"/>
      <c r="K335" s="31"/>
    </row>
    <row r="336" spans="2:11" ht="12.75">
      <c r="B336" s="31"/>
      <c r="C336" s="31"/>
      <c r="D336" s="31"/>
      <c r="E336" s="31"/>
      <c r="F336" s="31"/>
      <c r="G336" s="31"/>
      <c r="H336" s="31"/>
      <c r="I336" s="31"/>
      <c r="J336" s="31"/>
      <c r="K336" s="31"/>
    </row>
    <row r="337" spans="2:11" ht="12.75">
      <c r="B337" s="31"/>
      <c r="C337" s="31"/>
      <c r="D337" s="31"/>
      <c r="E337" s="31"/>
      <c r="F337" s="31"/>
      <c r="G337" s="31"/>
      <c r="H337" s="31"/>
      <c r="I337" s="31"/>
      <c r="J337" s="31"/>
      <c r="K337" s="31"/>
    </row>
    <row r="338" spans="2:11" ht="12.75">
      <c r="B338" s="31"/>
      <c r="C338" s="31"/>
      <c r="D338" s="31"/>
      <c r="E338" s="31"/>
      <c r="F338" s="31"/>
      <c r="G338" s="31"/>
      <c r="H338" s="31"/>
      <c r="I338" s="31"/>
      <c r="J338" s="31"/>
      <c r="K338" s="31"/>
    </row>
    <row r="339" spans="2:11" ht="12.75">
      <c r="B339" s="31"/>
      <c r="C339" s="31"/>
      <c r="D339" s="31"/>
      <c r="E339" s="31"/>
      <c r="F339" s="31"/>
      <c r="G339" s="31"/>
      <c r="H339" s="31"/>
      <c r="I339" s="31"/>
      <c r="J339" s="31"/>
      <c r="K339" s="31"/>
    </row>
    <row r="340" spans="2:11" ht="12.75">
      <c r="B340" s="31"/>
      <c r="C340" s="31"/>
      <c r="D340" s="31"/>
      <c r="E340" s="31"/>
      <c r="F340" s="31"/>
      <c r="G340" s="31"/>
      <c r="H340" s="31"/>
      <c r="I340" s="31"/>
      <c r="J340" s="31"/>
      <c r="K340" s="31"/>
    </row>
    <row r="341" spans="2:11" ht="12.75">
      <c r="B341" s="31"/>
      <c r="C341" s="31"/>
      <c r="D341" s="31"/>
      <c r="E341" s="31"/>
      <c r="F341" s="31"/>
      <c r="G341" s="31"/>
      <c r="H341" s="31"/>
      <c r="I341" s="31"/>
      <c r="J341" s="31"/>
      <c r="K341" s="31"/>
    </row>
    <row r="342" spans="2:11" ht="12.75">
      <c r="B342" s="31"/>
      <c r="C342" s="31"/>
      <c r="D342" s="31"/>
      <c r="E342" s="31"/>
      <c r="F342" s="31"/>
      <c r="G342" s="31"/>
      <c r="H342" s="31"/>
      <c r="I342" s="31"/>
      <c r="J342" s="31"/>
      <c r="K342" s="31"/>
    </row>
    <row r="343" spans="2:11" ht="12.75">
      <c r="B343" s="31"/>
      <c r="C343" s="31"/>
      <c r="D343" s="31"/>
      <c r="E343" s="31"/>
      <c r="F343" s="31"/>
      <c r="G343" s="31"/>
      <c r="H343" s="31"/>
      <c r="I343" s="31"/>
      <c r="J343" s="31"/>
      <c r="K343" s="31"/>
    </row>
    <row r="344" spans="2:11" ht="12.75">
      <c r="B344" s="31"/>
      <c r="C344" s="31"/>
      <c r="D344" s="31"/>
      <c r="E344" s="31"/>
      <c r="F344" s="31"/>
      <c r="G344" s="31"/>
      <c r="H344" s="31"/>
      <c r="I344" s="31"/>
      <c r="J344" s="31"/>
      <c r="K344" s="31"/>
    </row>
    <row r="345" spans="2:11" ht="12.75">
      <c r="B345" s="31"/>
      <c r="C345" s="31"/>
      <c r="D345" s="31"/>
      <c r="E345" s="31"/>
      <c r="F345" s="31"/>
      <c r="G345" s="31"/>
      <c r="H345" s="31"/>
      <c r="I345" s="31"/>
      <c r="J345" s="31"/>
      <c r="K345" s="31"/>
    </row>
    <row r="346" spans="2:11" ht="12.75">
      <c r="B346" s="31"/>
      <c r="C346" s="31"/>
      <c r="D346" s="31"/>
      <c r="E346" s="31"/>
      <c r="F346" s="31"/>
      <c r="G346" s="31"/>
      <c r="H346" s="31"/>
      <c r="I346" s="31"/>
      <c r="J346" s="31"/>
      <c r="K346" s="31"/>
    </row>
    <row r="347" spans="2:11" ht="12.75">
      <c r="B347" s="31"/>
      <c r="C347" s="31"/>
      <c r="D347" s="31"/>
      <c r="E347" s="31"/>
      <c r="F347" s="31"/>
      <c r="G347" s="31"/>
      <c r="H347" s="31"/>
      <c r="I347" s="31"/>
      <c r="J347" s="31"/>
      <c r="K347" s="31"/>
    </row>
    <row r="348" spans="2:11" ht="12.75">
      <c r="B348" s="31"/>
      <c r="C348" s="31"/>
      <c r="D348" s="31"/>
      <c r="E348" s="31"/>
      <c r="F348" s="31"/>
      <c r="G348" s="31"/>
      <c r="H348" s="31"/>
      <c r="I348" s="31"/>
      <c r="J348" s="31"/>
      <c r="K348" s="31"/>
    </row>
    <row r="349" spans="2:11" ht="12.75">
      <c r="B349" s="31"/>
      <c r="C349" s="31"/>
      <c r="D349" s="31"/>
      <c r="E349" s="31"/>
      <c r="F349" s="31"/>
      <c r="G349" s="31"/>
      <c r="H349" s="31"/>
      <c r="I349" s="31"/>
      <c r="J349" s="31"/>
      <c r="K349" s="31"/>
    </row>
    <row r="350" spans="2:11" ht="12.75">
      <c r="B350" s="31"/>
      <c r="C350" s="31"/>
      <c r="D350" s="31"/>
      <c r="E350" s="31"/>
      <c r="F350" s="31"/>
      <c r="G350" s="31"/>
      <c r="H350" s="31"/>
      <c r="I350" s="31"/>
      <c r="J350" s="31"/>
      <c r="K350" s="31"/>
    </row>
    <row r="351" spans="2:11" ht="12.75">
      <c r="B351" s="31"/>
      <c r="C351" s="31"/>
      <c r="D351" s="31"/>
      <c r="E351" s="31"/>
      <c r="F351" s="31"/>
      <c r="G351" s="31"/>
      <c r="H351" s="31"/>
      <c r="I351" s="31"/>
      <c r="J351" s="31"/>
      <c r="K351" s="31"/>
    </row>
    <row r="352" spans="2:11" ht="12.75">
      <c r="B352" s="31"/>
      <c r="C352" s="31"/>
      <c r="D352" s="31"/>
      <c r="E352" s="31"/>
      <c r="F352" s="31"/>
      <c r="G352" s="31"/>
      <c r="H352" s="31"/>
      <c r="I352" s="31"/>
      <c r="J352" s="31"/>
      <c r="K352" s="31"/>
    </row>
    <row r="353" spans="2:11" ht="12.75">
      <c r="B353" s="31"/>
      <c r="C353" s="31"/>
      <c r="D353" s="31"/>
      <c r="E353" s="31"/>
      <c r="F353" s="31"/>
      <c r="G353" s="31"/>
      <c r="H353" s="31"/>
      <c r="I353" s="31"/>
      <c r="J353" s="31"/>
      <c r="K353" s="31"/>
    </row>
    <row r="354" spans="2:11" ht="12.75">
      <c r="B354" s="31"/>
      <c r="C354" s="31"/>
      <c r="D354" s="31"/>
      <c r="E354" s="31"/>
      <c r="F354" s="31"/>
      <c r="G354" s="31"/>
      <c r="H354" s="31"/>
      <c r="I354" s="31"/>
      <c r="J354" s="31"/>
      <c r="K354" s="31"/>
    </row>
    <row r="355" spans="2:11" ht="12.75">
      <c r="B355" s="31"/>
      <c r="C355" s="31"/>
      <c r="D355" s="31"/>
      <c r="E355" s="31"/>
      <c r="F355" s="31"/>
      <c r="G355" s="31"/>
      <c r="H355" s="31"/>
      <c r="I355" s="31"/>
      <c r="J355" s="31"/>
      <c r="K355" s="31"/>
    </row>
    <row r="356" spans="2:11" ht="12.75">
      <c r="B356" s="31"/>
      <c r="C356" s="31"/>
      <c r="D356" s="31"/>
      <c r="E356" s="31"/>
      <c r="F356" s="31"/>
      <c r="G356" s="31"/>
      <c r="H356" s="31"/>
      <c r="I356" s="31"/>
      <c r="J356" s="31"/>
      <c r="K356" s="31"/>
    </row>
    <row r="357" spans="2:11" ht="12.75">
      <c r="B357" s="31"/>
      <c r="C357" s="31"/>
      <c r="D357" s="31"/>
      <c r="E357" s="31"/>
      <c r="F357" s="31"/>
      <c r="G357" s="31"/>
      <c r="H357" s="31"/>
      <c r="I357" s="31"/>
      <c r="J357" s="31"/>
      <c r="K357" s="31"/>
    </row>
    <row r="358" spans="2:11" ht="12.75">
      <c r="B358" s="31"/>
      <c r="C358" s="31"/>
      <c r="D358" s="31"/>
      <c r="E358" s="31"/>
      <c r="F358" s="31"/>
      <c r="G358" s="31"/>
      <c r="H358" s="31"/>
      <c r="I358" s="31"/>
      <c r="J358" s="31"/>
      <c r="K358" s="31"/>
    </row>
    <row r="359" spans="2:11" ht="12.75">
      <c r="B359" s="31"/>
      <c r="C359" s="31"/>
      <c r="D359" s="31"/>
      <c r="E359" s="31"/>
      <c r="F359" s="31"/>
      <c r="G359" s="31"/>
      <c r="H359" s="31"/>
      <c r="I359" s="31"/>
      <c r="J359" s="31"/>
      <c r="K359" s="31"/>
    </row>
    <row r="360" spans="2:11" ht="12.75">
      <c r="B360" s="31"/>
      <c r="C360" s="31"/>
      <c r="D360" s="31"/>
      <c r="E360" s="31"/>
      <c r="F360" s="31"/>
      <c r="G360" s="31"/>
      <c r="H360" s="31"/>
      <c r="I360" s="31"/>
      <c r="J360" s="31"/>
      <c r="K360" s="31"/>
    </row>
    <row r="361" spans="2:11" ht="12.75">
      <c r="B361" s="31"/>
      <c r="C361" s="31"/>
      <c r="D361" s="31"/>
      <c r="E361" s="31"/>
      <c r="F361" s="31"/>
      <c r="G361" s="31"/>
      <c r="H361" s="31"/>
      <c r="I361" s="31"/>
      <c r="J361" s="31"/>
      <c r="K361" s="31"/>
    </row>
    <row r="362" spans="2:11" ht="12.75">
      <c r="B362" s="31"/>
      <c r="C362" s="31"/>
      <c r="D362" s="31"/>
      <c r="E362" s="31"/>
      <c r="F362" s="31"/>
      <c r="G362" s="31"/>
      <c r="H362" s="31"/>
      <c r="I362" s="31"/>
      <c r="J362" s="31"/>
      <c r="K362" s="31"/>
    </row>
    <row r="363" spans="2:11" ht="12.75">
      <c r="B363" s="31"/>
      <c r="C363" s="31"/>
      <c r="D363" s="31"/>
      <c r="E363" s="31"/>
      <c r="F363" s="31"/>
      <c r="G363" s="31"/>
      <c r="H363" s="31"/>
      <c r="I363" s="31"/>
      <c r="J363" s="31"/>
      <c r="K363" s="31"/>
    </row>
    <row r="364" spans="2:11" ht="12.75">
      <c r="B364" s="31"/>
      <c r="C364" s="31"/>
      <c r="D364" s="31"/>
      <c r="E364" s="31"/>
      <c r="F364" s="31"/>
      <c r="G364" s="31"/>
      <c r="H364" s="31"/>
      <c r="I364" s="31"/>
      <c r="J364" s="31"/>
      <c r="K364" s="31"/>
    </row>
    <row r="365" spans="2:11" ht="12.75">
      <c r="B365" s="31"/>
      <c r="C365" s="31"/>
      <c r="D365" s="31"/>
      <c r="E365" s="31"/>
      <c r="F365" s="31"/>
      <c r="G365" s="31"/>
      <c r="H365" s="31"/>
      <c r="I365" s="31"/>
      <c r="J365" s="31"/>
      <c r="K365" s="31"/>
    </row>
    <row r="366" spans="2:11" ht="12.75">
      <c r="B366" s="31"/>
      <c r="C366" s="31"/>
      <c r="D366" s="31"/>
      <c r="E366" s="31"/>
      <c r="F366" s="31"/>
      <c r="G366" s="31"/>
      <c r="H366" s="31"/>
      <c r="I366" s="31"/>
      <c r="J366" s="31"/>
      <c r="K366" s="31"/>
    </row>
    <row r="367" spans="2:11" ht="12.75">
      <c r="B367" s="31"/>
      <c r="C367" s="31"/>
      <c r="D367" s="31"/>
      <c r="E367" s="31"/>
      <c r="F367" s="31"/>
      <c r="G367" s="31"/>
      <c r="H367" s="31"/>
      <c r="I367" s="31"/>
      <c r="J367" s="31"/>
      <c r="K367" s="31"/>
    </row>
    <row r="368" spans="2:11" ht="12.75">
      <c r="B368" s="31"/>
      <c r="C368" s="31"/>
      <c r="D368" s="31"/>
      <c r="E368" s="31"/>
      <c r="F368" s="31"/>
      <c r="G368" s="31"/>
      <c r="H368" s="31"/>
      <c r="I368" s="31"/>
      <c r="J368" s="31"/>
      <c r="K368" s="31"/>
    </row>
    <row r="369" spans="2:11" ht="12.75">
      <c r="B369" s="31"/>
      <c r="C369" s="31"/>
      <c r="D369" s="31"/>
      <c r="E369" s="31"/>
      <c r="F369" s="31"/>
      <c r="G369" s="31"/>
      <c r="H369" s="31"/>
      <c r="I369" s="31"/>
      <c r="J369" s="31"/>
      <c r="K369" s="31"/>
    </row>
    <row r="370" spans="2:11" ht="12.75">
      <c r="B370" s="31"/>
      <c r="C370" s="31"/>
      <c r="D370" s="31"/>
      <c r="E370" s="31"/>
      <c r="F370" s="31"/>
      <c r="G370" s="31"/>
      <c r="H370" s="31"/>
      <c r="I370" s="31"/>
      <c r="J370" s="31"/>
      <c r="K370" s="31"/>
    </row>
    <row r="371" spans="2:11" ht="12.75">
      <c r="B371" s="31"/>
      <c r="C371" s="31"/>
      <c r="D371" s="31"/>
      <c r="E371" s="31"/>
      <c r="F371" s="31"/>
      <c r="G371" s="31"/>
      <c r="H371" s="31"/>
      <c r="I371" s="31"/>
      <c r="J371" s="31"/>
      <c r="K371" s="31"/>
    </row>
    <row r="372" spans="2:11" ht="12.75">
      <c r="B372" s="31"/>
      <c r="C372" s="31"/>
      <c r="D372" s="31"/>
      <c r="E372" s="31"/>
      <c r="F372" s="31"/>
      <c r="G372" s="31"/>
      <c r="H372" s="31"/>
      <c r="I372" s="31"/>
      <c r="J372" s="31"/>
      <c r="K372" s="31"/>
    </row>
    <row r="373" spans="2:11" ht="12.75">
      <c r="B373" s="31"/>
      <c r="C373" s="31"/>
      <c r="D373" s="31"/>
      <c r="E373" s="31"/>
      <c r="F373" s="31"/>
      <c r="G373" s="31"/>
      <c r="H373" s="31"/>
      <c r="I373" s="31"/>
      <c r="J373" s="31"/>
      <c r="K373" s="31"/>
    </row>
    <row r="374" spans="2:11" ht="12.75">
      <c r="B374" s="31"/>
      <c r="C374" s="31"/>
      <c r="D374" s="31"/>
      <c r="E374" s="31"/>
      <c r="F374" s="31"/>
      <c r="G374" s="31"/>
      <c r="H374" s="31"/>
      <c r="I374" s="31"/>
      <c r="J374" s="31"/>
      <c r="K374" s="31"/>
    </row>
    <row r="375" spans="2:11" ht="12.75">
      <c r="B375" s="31"/>
      <c r="C375" s="31"/>
      <c r="D375" s="31"/>
      <c r="E375" s="31"/>
      <c r="F375" s="31"/>
      <c r="G375" s="31"/>
      <c r="H375" s="31"/>
      <c r="I375" s="31"/>
      <c r="J375" s="31"/>
      <c r="K375" s="31"/>
    </row>
    <row r="376" spans="2:11" ht="12.75">
      <c r="B376" s="31"/>
      <c r="C376" s="31"/>
      <c r="D376" s="31"/>
      <c r="E376" s="31"/>
      <c r="F376" s="31"/>
      <c r="G376" s="31"/>
      <c r="H376" s="31"/>
      <c r="I376" s="31"/>
      <c r="J376" s="31"/>
      <c r="K376" s="31"/>
    </row>
    <row r="377" spans="2:11" ht="12.75">
      <c r="B377" s="31"/>
      <c r="C377" s="31"/>
      <c r="D377" s="31"/>
      <c r="E377" s="31"/>
      <c r="F377" s="31"/>
      <c r="G377" s="31"/>
      <c r="H377" s="31"/>
      <c r="I377" s="31"/>
      <c r="J377" s="31"/>
      <c r="K377" s="31"/>
    </row>
    <row r="378" spans="2:11" ht="12.75">
      <c r="B378" s="31"/>
      <c r="C378" s="31"/>
      <c r="D378" s="31"/>
      <c r="E378" s="31"/>
      <c r="F378" s="31"/>
      <c r="G378" s="31"/>
      <c r="H378" s="31"/>
      <c r="I378" s="31"/>
      <c r="J378" s="31"/>
      <c r="K378" s="31"/>
    </row>
    <row r="379" spans="2:11" ht="12.75">
      <c r="B379" s="31"/>
      <c r="C379" s="31"/>
      <c r="D379" s="31"/>
      <c r="E379" s="31"/>
      <c r="F379" s="31"/>
      <c r="G379" s="31"/>
      <c r="H379" s="31"/>
      <c r="I379" s="31"/>
      <c r="J379" s="31"/>
      <c r="K379" s="31"/>
    </row>
    <row r="380" spans="2:11" ht="12.75">
      <c r="B380" s="31"/>
      <c r="C380" s="31"/>
      <c r="D380" s="31"/>
      <c r="E380" s="31"/>
      <c r="F380" s="31"/>
      <c r="G380" s="31"/>
      <c r="H380" s="31"/>
      <c r="I380" s="31"/>
      <c r="J380" s="31"/>
      <c r="K380" s="31"/>
    </row>
    <row r="381" spans="2:11" ht="12.75">
      <c r="B381" s="31"/>
      <c r="C381" s="31"/>
      <c r="D381" s="31"/>
      <c r="E381" s="31"/>
      <c r="F381" s="31"/>
      <c r="G381" s="31"/>
      <c r="H381" s="31"/>
      <c r="I381" s="31"/>
      <c r="J381" s="31"/>
      <c r="K381" s="31"/>
    </row>
    <row r="382" spans="2:11" ht="12.75">
      <c r="B382" s="31"/>
      <c r="C382" s="31"/>
      <c r="D382" s="31"/>
      <c r="E382" s="31"/>
      <c r="F382" s="31"/>
      <c r="G382" s="31"/>
      <c r="H382" s="31"/>
      <c r="I382" s="31"/>
      <c r="J382" s="31"/>
      <c r="K382" s="31"/>
    </row>
    <row r="383" spans="2:11" ht="12.75">
      <c r="B383" s="31"/>
      <c r="C383" s="31"/>
      <c r="D383" s="31"/>
      <c r="E383" s="31"/>
      <c r="F383" s="31"/>
      <c r="G383" s="31"/>
      <c r="H383" s="31"/>
      <c r="I383" s="31"/>
      <c r="J383" s="31"/>
      <c r="K383" s="31"/>
    </row>
    <row r="384" spans="2:11" ht="12.75">
      <c r="B384" s="31"/>
      <c r="C384" s="31"/>
      <c r="D384" s="31"/>
      <c r="E384" s="31"/>
      <c r="F384" s="31"/>
      <c r="G384" s="31"/>
      <c r="H384" s="31"/>
      <c r="I384" s="31"/>
      <c r="J384" s="31"/>
      <c r="K384" s="31"/>
    </row>
    <row r="385" spans="2:11" ht="12.75">
      <c r="B385" s="31"/>
      <c r="C385" s="31"/>
      <c r="D385" s="31"/>
      <c r="E385" s="31"/>
      <c r="F385" s="31"/>
      <c r="G385" s="31"/>
      <c r="H385" s="31"/>
      <c r="I385" s="31"/>
      <c r="J385" s="31"/>
      <c r="K385" s="31"/>
    </row>
    <row r="386" spans="2:11" ht="12.75">
      <c r="B386" s="31"/>
      <c r="C386" s="31"/>
      <c r="D386" s="31"/>
      <c r="E386" s="31"/>
      <c r="F386" s="31"/>
      <c r="G386" s="31"/>
      <c r="H386" s="31"/>
      <c r="I386" s="31"/>
      <c r="J386" s="31"/>
      <c r="K386" s="31"/>
    </row>
    <row r="387" spans="2:11" ht="12.75">
      <c r="B387" s="31"/>
      <c r="C387" s="31"/>
      <c r="D387" s="31"/>
      <c r="E387" s="31"/>
      <c r="F387" s="31"/>
      <c r="G387" s="31"/>
      <c r="H387" s="31"/>
      <c r="I387" s="31"/>
      <c r="J387" s="31"/>
      <c r="K387" s="31"/>
    </row>
    <row r="388" spans="2:11" ht="12.75">
      <c r="B388" s="31"/>
      <c r="C388" s="31"/>
      <c r="D388" s="31"/>
      <c r="E388" s="31"/>
      <c r="F388" s="31"/>
      <c r="G388" s="31"/>
      <c r="H388" s="31"/>
      <c r="I388" s="31"/>
      <c r="J388" s="31"/>
      <c r="K388" s="31"/>
    </row>
    <row r="389" spans="2:11" ht="12.75">
      <c r="B389" s="31"/>
      <c r="C389" s="31"/>
      <c r="D389" s="31"/>
      <c r="E389" s="31"/>
      <c r="F389" s="31"/>
      <c r="G389" s="31"/>
      <c r="H389" s="31"/>
      <c r="I389" s="31"/>
      <c r="J389" s="31"/>
      <c r="K389" s="31"/>
    </row>
    <row r="390" spans="2:11" ht="12.75">
      <c r="B390" s="31"/>
      <c r="C390" s="31"/>
      <c r="D390" s="31"/>
      <c r="E390" s="31"/>
      <c r="F390" s="31"/>
      <c r="G390" s="31"/>
      <c r="H390" s="31"/>
      <c r="I390" s="31"/>
      <c r="J390" s="31"/>
      <c r="K390" s="31"/>
    </row>
    <row r="391" spans="2:11" ht="12.75">
      <c r="B391" s="31"/>
      <c r="C391" s="31"/>
      <c r="D391" s="31"/>
      <c r="E391" s="31"/>
      <c r="F391" s="31"/>
      <c r="G391" s="31"/>
      <c r="H391" s="31"/>
      <c r="I391" s="31"/>
      <c r="J391" s="31"/>
      <c r="K391" s="31"/>
    </row>
    <row r="392" spans="2:11" ht="12.75">
      <c r="B392" s="31"/>
      <c r="C392" s="31"/>
      <c r="D392" s="31"/>
      <c r="E392" s="31"/>
      <c r="F392" s="31"/>
      <c r="G392" s="31"/>
      <c r="H392" s="31"/>
      <c r="I392" s="31"/>
      <c r="J392" s="31"/>
      <c r="K392" s="31"/>
    </row>
    <row r="393" spans="2:11" ht="12.75">
      <c r="B393" s="31"/>
      <c r="C393" s="31"/>
      <c r="D393" s="31"/>
      <c r="E393" s="31"/>
      <c r="F393" s="31"/>
      <c r="G393" s="31"/>
      <c r="H393" s="31"/>
      <c r="I393" s="31"/>
      <c r="J393" s="31"/>
      <c r="K393" s="31"/>
    </row>
    <row r="394" spans="2:11" ht="12.75">
      <c r="B394" s="31"/>
      <c r="C394" s="31"/>
      <c r="D394" s="31"/>
      <c r="E394" s="31"/>
      <c r="F394" s="31"/>
      <c r="G394" s="31"/>
      <c r="H394" s="31"/>
      <c r="I394" s="31"/>
      <c r="J394" s="31"/>
      <c r="K394" s="31"/>
    </row>
    <row r="395" spans="2:11" ht="12.75">
      <c r="B395" s="31"/>
      <c r="C395" s="31"/>
      <c r="D395" s="31"/>
      <c r="E395" s="31"/>
      <c r="F395" s="31"/>
      <c r="G395" s="31"/>
      <c r="H395" s="31"/>
      <c r="I395" s="31"/>
      <c r="J395" s="31"/>
      <c r="K395" s="31"/>
    </row>
    <row r="396" spans="2:11" ht="12.75">
      <c r="B396" s="31"/>
      <c r="C396" s="31"/>
      <c r="D396" s="31"/>
      <c r="E396" s="31"/>
      <c r="F396" s="31"/>
      <c r="G396" s="31"/>
      <c r="H396" s="31"/>
      <c r="I396" s="31"/>
      <c r="J396" s="31"/>
      <c r="K396" s="31"/>
    </row>
    <row r="397" spans="2:11" ht="12.75">
      <c r="B397" s="31"/>
      <c r="C397" s="31"/>
      <c r="D397" s="31"/>
      <c r="E397" s="31"/>
      <c r="F397" s="31"/>
      <c r="G397" s="31"/>
      <c r="H397" s="31"/>
      <c r="I397" s="31"/>
      <c r="J397" s="31"/>
      <c r="K397" s="31"/>
    </row>
    <row r="398" spans="2:11" ht="12.75">
      <c r="B398" s="31"/>
      <c r="C398" s="31"/>
      <c r="D398" s="31"/>
      <c r="E398" s="31"/>
      <c r="F398" s="31"/>
      <c r="G398" s="31"/>
      <c r="H398" s="31"/>
      <c r="I398" s="31"/>
      <c r="J398" s="31"/>
      <c r="K398" s="31"/>
    </row>
    <row r="399" spans="2:11" ht="12.75">
      <c r="B399" s="31"/>
      <c r="C399" s="31"/>
      <c r="D399" s="31"/>
      <c r="E399" s="31"/>
      <c r="F399" s="31"/>
      <c r="G399" s="31"/>
      <c r="H399" s="31"/>
      <c r="I399" s="31"/>
      <c r="J399" s="31"/>
      <c r="K399" s="31"/>
    </row>
    <row r="400" spans="2:11" ht="12.75">
      <c r="B400" s="31"/>
      <c r="C400" s="31"/>
      <c r="D400" s="31"/>
      <c r="E400" s="31"/>
      <c r="F400" s="31"/>
      <c r="G400" s="31"/>
      <c r="H400" s="31"/>
      <c r="I400" s="31"/>
      <c r="J400" s="31"/>
      <c r="K400" s="31"/>
    </row>
    <row r="401" spans="2:11" ht="12.75">
      <c r="B401" s="31"/>
      <c r="C401" s="31"/>
      <c r="D401" s="31"/>
      <c r="E401" s="31"/>
      <c r="F401" s="31"/>
      <c r="G401" s="31"/>
      <c r="H401" s="31"/>
      <c r="I401" s="31"/>
      <c r="J401" s="31"/>
      <c r="K401" s="31"/>
    </row>
    <row r="402" spans="2:11" ht="12.75">
      <c r="B402" s="31"/>
      <c r="C402" s="31"/>
      <c r="D402" s="31"/>
      <c r="E402" s="31"/>
      <c r="F402" s="31"/>
      <c r="G402" s="31"/>
      <c r="H402" s="31"/>
      <c r="I402" s="31"/>
      <c r="J402" s="31"/>
      <c r="K402" s="31"/>
    </row>
    <row r="403" spans="2:11" ht="12.75">
      <c r="B403" s="31"/>
      <c r="C403" s="31"/>
      <c r="D403" s="31"/>
      <c r="E403" s="31"/>
      <c r="F403" s="31"/>
      <c r="G403" s="31"/>
      <c r="H403" s="31"/>
      <c r="I403" s="31"/>
      <c r="J403" s="31"/>
      <c r="K403" s="31"/>
    </row>
    <row r="404" spans="2:11" ht="12.75">
      <c r="B404" s="31"/>
      <c r="C404" s="31"/>
      <c r="D404" s="31"/>
      <c r="E404" s="31"/>
      <c r="F404" s="31"/>
      <c r="G404" s="31"/>
      <c r="H404" s="31"/>
      <c r="I404" s="31"/>
      <c r="J404" s="31"/>
      <c r="K404" s="31"/>
    </row>
    <row r="405" spans="2:11" ht="12.75">
      <c r="B405" s="31"/>
      <c r="C405" s="31"/>
      <c r="D405" s="31"/>
      <c r="E405" s="31"/>
      <c r="F405" s="31"/>
      <c r="G405" s="31"/>
      <c r="H405" s="31"/>
      <c r="I405" s="31"/>
      <c r="J405" s="31"/>
      <c r="K405" s="31"/>
    </row>
    <row r="406" spans="2:11" ht="12.75">
      <c r="B406" s="31"/>
      <c r="C406" s="31"/>
      <c r="D406" s="31"/>
      <c r="E406" s="31"/>
      <c r="F406" s="31"/>
      <c r="G406" s="31"/>
      <c r="H406" s="31"/>
      <c r="I406" s="31"/>
      <c r="J406" s="31"/>
      <c r="K406" s="31"/>
    </row>
    <row r="407" spans="2:11" ht="12.75">
      <c r="B407" s="31"/>
      <c r="C407" s="31"/>
      <c r="D407" s="31"/>
      <c r="E407" s="31"/>
      <c r="F407" s="31"/>
      <c r="G407" s="31"/>
      <c r="H407" s="31"/>
      <c r="I407" s="31"/>
      <c r="J407" s="31"/>
      <c r="K407" s="31"/>
    </row>
    <row r="408" spans="2:11" ht="12.75">
      <c r="B408" s="31"/>
      <c r="C408" s="31"/>
      <c r="D408" s="31"/>
      <c r="E408" s="31"/>
      <c r="F408" s="31"/>
      <c r="G408" s="31"/>
      <c r="H408" s="31"/>
      <c r="I408" s="31"/>
      <c r="J408" s="31"/>
      <c r="K408" s="31"/>
    </row>
    <row r="409" spans="2:11" ht="12.75">
      <c r="B409" s="31"/>
      <c r="C409" s="31"/>
      <c r="D409" s="31"/>
      <c r="E409" s="31"/>
      <c r="F409" s="31"/>
      <c r="G409" s="31"/>
      <c r="H409" s="31"/>
      <c r="I409" s="31"/>
      <c r="J409" s="31"/>
      <c r="K409" s="31"/>
    </row>
    <row r="410" spans="2:11" ht="12.75">
      <c r="B410" s="31"/>
      <c r="C410" s="31"/>
      <c r="D410" s="31"/>
      <c r="E410" s="31"/>
      <c r="F410" s="31"/>
      <c r="G410" s="31"/>
      <c r="H410" s="31"/>
      <c r="I410" s="31"/>
      <c r="J410" s="31"/>
      <c r="K410" s="31"/>
    </row>
    <row r="411" spans="2:11" ht="12.75">
      <c r="B411" s="31"/>
      <c r="C411" s="31"/>
      <c r="D411" s="31"/>
      <c r="E411" s="31"/>
      <c r="F411" s="31"/>
      <c r="G411" s="31"/>
      <c r="H411" s="31"/>
      <c r="I411" s="31"/>
      <c r="J411" s="31"/>
      <c r="K411" s="31"/>
    </row>
    <row r="412" spans="2:11" ht="12.75">
      <c r="B412" s="31"/>
      <c r="C412" s="31"/>
      <c r="D412" s="31"/>
      <c r="E412" s="31"/>
      <c r="F412" s="31"/>
      <c r="G412" s="31"/>
      <c r="H412" s="31"/>
      <c r="I412" s="31"/>
      <c r="J412" s="31"/>
      <c r="K412" s="31"/>
    </row>
    <row r="413" spans="2:11" ht="12.75">
      <c r="B413" s="31"/>
      <c r="C413" s="31"/>
      <c r="D413" s="31"/>
      <c r="E413" s="31"/>
      <c r="F413" s="31"/>
      <c r="G413" s="31"/>
      <c r="H413" s="31"/>
      <c r="I413" s="31"/>
      <c r="J413" s="31"/>
      <c r="K413" s="31"/>
    </row>
    <row r="414" spans="2:11" ht="12.75">
      <c r="B414" s="31"/>
      <c r="C414" s="31"/>
      <c r="D414" s="31"/>
      <c r="E414" s="31"/>
      <c r="F414" s="31"/>
      <c r="G414" s="31"/>
      <c r="H414" s="31"/>
      <c r="I414" s="31"/>
      <c r="J414" s="31"/>
      <c r="K414" s="31"/>
    </row>
    <row r="415" spans="2:11" ht="12.75">
      <c r="B415" s="31"/>
      <c r="C415" s="31"/>
      <c r="D415" s="31"/>
      <c r="E415" s="31"/>
      <c r="F415" s="31"/>
      <c r="G415" s="31"/>
      <c r="H415" s="31"/>
      <c r="I415" s="31"/>
      <c r="J415" s="31"/>
      <c r="K415" s="31"/>
    </row>
    <row r="416" spans="2:11" ht="12.75">
      <c r="B416" s="31"/>
      <c r="C416" s="31"/>
      <c r="D416" s="31"/>
      <c r="E416" s="31"/>
      <c r="F416" s="31"/>
      <c r="G416" s="31"/>
      <c r="H416" s="31"/>
      <c r="I416" s="31"/>
      <c r="J416" s="31"/>
      <c r="K416" s="31"/>
    </row>
    <row r="417" spans="2:11" ht="12.75">
      <c r="B417" s="31"/>
      <c r="C417" s="31"/>
      <c r="D417" s="31"/>
      <c r="E417" s="31"/>
      <c r="F417" s="31"/>
      <c r="G417" s="31"/>
      <c r="H417" s="31"/>
      <c r="I417" s="31"/>
      <c r="J417" s="31"/>
      <c r="K417" s="31"/>
    </row>
    <row r="418" spans="2:11" ht="12.75">
      <c r="B418" s="31"/>
      <c r="C418" s="31"/>
      <c r="D418" s="31"/>
      <c r="E418" s="31"/>
      <c r="F418" s="31"/>
      <c r="G418" s="31"/>
      <c r="H418" s="31"/>
      <c r="I418" s="31"/>
      <c r="J418" s="31"/>
      <c r="K418" s="31"/>
    </row>
    <row r="419" spans="2:11" ht="12.75">
      <c r="B419" s="31"/>
      <c r="C419" s="31"/>
      <c r="D419" s="31"/>
      <c r="E419" s="31"/>
      <c r="F419" s="31"/>
      <c r="G419" s="31"/>
      <c r="H419" s="31"/>
      <c r="I419" s="31"/>
      <c r="J419" s="31"/>
      <c r="K419" s="31"/>
    </row>
    <row r="420" spans="2:11" ht="12.75">
      <c r="B420" s="31"/>
      <c r="C420" s="31"/>
      <c r="D420" s="31"/>
      <c r="E420" s="31"/>
      <c r="F420" s="31"/>
      <c r="G420" s="31"/>
      <c r="H420" s="31"/>
      <c r="I420" s="31"/>
      <c r="J420" s="31"/>
      <c r="K420" s="31"/>
    </row>
    <row r="421" spans="2:11" ht="12.75">
      <c r="B421" s="31"/>
      <c r="C421" s="31"/>
      <c r="D421" s="31"/>
      <c r="E421" s="31"/>
      <c r="F421" s="31"/>
      <c r="G421" s="31"/>
      <c r="H421" s="31"/>
      <c r="I421" s="31"/>
      <c r="J421" s="31"/>
      <c r="K421" s="31"/>
    </row>
    <row r="422" spans="2:11" ht="12.75">
      <c r="B422" s="31"/>
      <c r="C422" s="31"/>
      <c r="D422" s="31"/>
      <c r="E422" s="31"/>
      <c r="F422" s="31"/>
      <c r="G422" s="31"/>
      <c r="H422" s="31"/>
      <c r="I422" s="31"/>
      <c r="J422" s="31"/>
      <c r="K422" s="31"/>
    </row>
    <row r="423" spans="2:11" ht="12.75">
      <c r="B423" s="31"/>
      <c r="C423" s="31"/>
      <c r="D423" s="31"/>
      <c r="E423" s="31"/>
      <c r="F423" s="31"/>
      <c r="G423" s="31"/>
      <c r="H423" s="31"/>
      <c r="I423" s="31"/>
      <c r="J423" s="31"/>
      <c r="K423" s="31"/>
    </row>
    <row r="424" spans="2:11" ht="12.75">
      <c r="B424" s="31"/>
      <c r="C424" s="31"/>
      <c r="D424" s="31"/>
      <c r="E424" s="31"/>
      <c r="F424" s="31"/>
      <c r="G424" s="31"/>
      <c r="H424" s="31"/>
      <c r="I424" s="31"/>
      <c r="J424" s="31"/>
      <c r="K424" s="31"/>
    </row>
    <row r="425" spans="2:11" ht="12.75">
      <c r="B425" s="31"/>
      <c r="C425" s="31"/>
      <c r="D425" s="31"/>
      <c r="E425" s="31"/>
      <c r="F425" s="31"/>
      <c r="G425" s="31"/>
      <c r="H425" s="31"/>
      <c r="I425" s="31"/>
      <c r="J425" s="31"/>
      <c r="K425" s="31"/>
    </row>
    <row r="426" spans="2:11" ht="12.75">
      <c r="B426" s="31"/>
      <c r="C426" s="31"/>
      <c r="D426" s="31"/>
      <c r="E426" s="31"/>
      <c r="F426" s="31"/>
      <c r="G426" s="31"/>
      <c r="H426" s="31"/>
      <c r="I426" s="31"/>
      <c r="J426" s="31"/>
      <c r="K426" s="31"/>
    </row>
    <row r="427" spans="2:11" ht="12.75">
      <c r="B427" s="31"/>
      <c r="C427" s="31"/>
      <c r="D427" s="31"/>
      <c r="E427" s="31"/>
      <c r="F427" s="31"/>
      <c r="G427" s="31"/>
      <c r="H427" s="31"/>
      <c r="I427" s="31"/>
      <c r="J427" s="31"/>
      <c r="K427" s="31"/>
    </row>
    <row r="428" spans="2:11" ht="12.75">
      <c r="B428" s="31"/>
      <c r="C428" s="31"/>
      <c r="D428" s="31"/>
      <c r="E428" s="31"/>
      <c r="F428" s="31"/>
      <c r="G428" s="31"/>
      <c r="H428" s="31"/>
      <c r="I428" s="31"/>
      <c r="J428" s="31"/>
      <c r="K428" s="31"/>
    </row>
    <row r="429" spans="2:11" ht="12.75">
      <c r="B429" s="31"/>
      <c r="C429" s="31"/>
      <c r="D429" s="31"/>
      <c r="E429" s="31"/>
      <c r="F429" s="31"/>
      <c r="G429" s="31"/>
      <c r="H429" s="31"/>
      <c r="I429" s="31"/>
      <c r="J429" s="31"/>
      <c r="K429" s="31"/>
    </row>
    <row r="430" spans="2:11" ht="12.75">
      <c r="B430" s="31"/>
      <c r="C430" s="31"/>
      <c r="D430" s="31"/>
      <c r="E430" s="31"/>
      <c r="F430" s="31"/>
      <c r="G430" s="31"/>
      <c r="H430" s="31"/>
      <c r="I430" s="31"/>
      <c r="J430" s="31"/>
      <c r="K430" s="31"/>
    </row>
    <row r="431" spans="2:11" ht="12.75">
      <c r="B431" s="31"/>
      <c r="C431" s="31"/>
      <c r="D431" s="31"/>
      <c r="E431" s="31"/>
      <c r="F431" s="31"/>
      <c r="G431" s="31"/>
      <c r="H431" s="31"/>
      <c r="I431" s="31"/>
      <c r="J431" s="31"/>
      <c r="K431" s="31"/>
    </row>
    <row r="432" spans="2:11" ht="12.75">
      <c r="B432" s="31"/>
      <c r="C432" s="31"/>
      <c r="D432" s="31"/>
      <c r="E432" s="31"/>
      <c r="F432" s="31"/>
      <c r="G432" s="31"/>
      <c r="H432" s="31"/>
      <c r="I432" s="31"/>
      <c r="J432" s="31"/>
      <c r="K432" s="31"/>
    </row>
    <row r="433" spans="2:11" ht="12.75">
      <c r="B433" s="31"/>
      <c r="C433" s="31"/>
      <c r="D433" s="31"/>
      <c r="E433" s="31"/>
      <c r="F433" s="31"/>
      <c r="G433" s="31"/>
      <c r="H433" s="31"/>
      <c r="I433" s="31"/>
      <c r="J433" s="31"/>
      <c r="K433" s="31"/>
    </row>
    <row r="434" spans="2:11" ht="12.75">
      <c r="B434" s="31"/>
      <c r="C434" s="31"/>
      <c r="D434" s="31"/>
      <c r="E434" s="31"/>
      <c r="F434" s="31"/>
      <c r="G434" s="31"/>
      <c r="H434" s="31"/>
      <c r="I434" s="31"/>
      <c r="J434" s="31"/>
      <c r="K434" s="31"/>
    </row>
    <row r="435" spans="2:11" ht="12.75">
      <c r="B435" s="31"/>
      <c r="C435" s="31"/>
      <c r="D435" s="31"/>
      <c r="E435" s="31"/>
      <c r="F435" s="31"/>
      <c r="G435" s="31"/>
      <c r="H435" s="31"/>
      <c r="I435" s="31"/>
      <c r="J435" s="31"/>
      <c r="K435" s="31"/>
    </row>
    <row r="436" spans="2:11" ht="12.75">
      <c r="B436" s="31"/>
      <c r="C436" s="31"/>
      <c r="D436" s="31"/>
      <c r="E436" s="31"/>
      <c r="F436" s="31"/>
      <c r="G436" s="31"/>
      <c r="H436" s="31"/>
      <c r="I436" s="31"/>
      <c r="J436" s="31"/>
      <c r="K436" s="31"/>
    </row>
    <row r="437" spans="2:11" ht="12.75">
      <c r="B437" s="31"/>
      <c r="C437" s="31"/>
      <c r="D437" s="31"/>
      <c r="E437" s="31"/>
      <c r="F437" s="31"/>
      <c r="G437" s="31"/>
      <c r="H437" s="31"/>
      <c r="I437" s="31"/>
      <c r="J437" s="31"/>
      <c r="K437" s="31"/>
    </row>
    <row r="438" spans="2:11" ht="12.75">
      <c r="B438" s="31"/>
      <c r="C438" s="31"/>
      <c r="D438" s="31"/>
      <c r="E438" s="31"/>
      <c r="F438" s="31"/>
      <c r="G438" s="31"/>
      <c r="H438" s="31"/>
      <c r="I438" s="31"/>
      <c r="J438" s="31"/>
      <c r="K438" s="31"/>
    </row>
    <row r="439" spans="2:11" ht="12.75">
      <c r="B439" s="31"/>
      <c r="C439" s="31"/>
      <c r="D439" s="31"/>
      <c r="E439" s="31"/>
      <c r="F439" s="31"/>
      <c r="G439" s="31"/>
      <c r="H439" s="31"/>
      <c r="I439" s="31"/>
      <c r="J439" s="31"/>
      <c r="K439" s="31"/>
    </row>
    <row r="440" spans="2:11" ht="12.75">
      <c r="B440" s="31"/>
      <c r="C440" s="31"/>
      <c r="D440" s="31"/>
      <c r="E440" s="31"/>
      <c r="F440" s="31"/>
      <c r="G440" s="31"/>
      <c r="H440" s="31"/>
      <c r="I440" s="31"/>
      <c r="J440" s="31"/>
      <c r="K440" s="31"/>
    </row>
    <row r="441" spans="2:11" ht="12.75">
      <c r="B441" s="31"/>
      <c r="C441" s="31"/>
      <c r="D441" s="31"/>
      <c r="E441" s="31"/>
      <c r="F441" s="31"/>
      <c r="G441" s="31"/>
      <c r="H441" s="31"/>
      <c r="I441" s="31"/>
      <c r="J441" s="31"/>
      <c r="K441" s="31"/>
    </row>
    <row r="442" spans="2:11" ht="12.75">
      <c r="B442" s="31"/>
      <c r="C442" s="31"/>
      <c r="D442" s="31"/>
      <c r="E442" s="31"/>
      <c r="F442" s="31"/>
      <c r="G442" s="31"/>
      <c r="H442" s="31"/>
      <c r="I442" s="31"/>
      <c r="J442" s="31"/>
      <c r="K442" s="31"/>
    </row>
    <row r="443" spans="2:11" ht="12.75">
      <c r="B443" s="31"/>
      <c r="C443" s="31"/>
      <c r="D443" s="31"/>
      <c r="E443" s="31"/>
      <c r="F443" s="31"/>
      <c r="G443" s="31"/>
      <c r="H443" s="31"/>
      <c r="I443" s="31"/>
      <c r="J443" s="31"/>
      <c r="K443" s="31"/>
    </row>
    <row r="444" spans="2:11" ht="12.75">
      <c r="B444" s="31"/>
      <c r="C444" s="31"/>
      <c r="D444" s="31"/>
      <c r="E444" s="31"/>
      <c r="F444" s="31"/>
      <c r="G444" s="31"/>
      <c r="H444" s="31"/>
      <c r="I444" s="31"/>
      <c r="J444" s="31"/>
      <c r="K444" s="31"/>
    </row>
    <row r="445" spans="2:11" ht="12.75">
      <c r="B445" s="31"/>
      <c r="C445" s="31"/>
      <c r="D445" s="31"/>
      <c r="E445" s="31"/>
      <c r="F445" s="31"/>
      <c r="G445" s="31"/>
      <c r="H445" s="31"/>
      <c r="I445" s="31"/>
      <c r="J445" s="31"/>
      <c r="K445" s="31"/>
    </row>
    <row r="446" spans="2:11" ht="12.75">
      <c r="B446" s="31"/>
      <c r="C446" s="31"/>
      <c r="D446" s="31"/>
      <c r="E446" s="31"/>
      <c r="F446" s="31"/>
      <c r="G446" s="31"/>
      <c r="H446" s="31"/>
      <c r="I446" s="31"/>
      <c r="J446" s="31"/>
      <c r="K446" s="31"/>
    </row>
    <row r="447" spans="2:11" ht="12.75">
      <c r="B447" s="31"/>
      <c r="C447" s="31"/>
      <c r="D447" s="31"/>
      <c r="E447" s="31"/>
      <c r="F447" s="31"/>
      <c r="G447" s="31"/>
      <c r="H447" s="31"/>
      <c r="I447" s="31"/>
      <c r="J447" s="31"/>
      <c r="K447" s="31"/>
    </row>
    <row r="448" spans="2:11" ht="12.75">
      <c r="B448" s="31"/>
      <c r="C448" s="31"/>
      <c r="D448" s="31"/>
      <c r="E448" s="31"/>
      <c r="F448" s="31"/>
      <c r="G448" s="31"/>
      <c r="H448" s="31"/>
      <c r="I448" s="31"/>
      <c r="J448" s="31"/>
      <c r="K448" s="31"/>
    </row>
  </sheetData>
  <sheetProtection/>
  <mergeCells count="12">
    <mergeCell ref="X17:Z17"/>
    <mergeCell ref="X28:Z28"/>
    <mergeCell ref="X40:Z40"/>
    <mergeCell ref="B40:K40"/>
    <mergeCell ref="F6:G6"/>
    <mergeCell ref="B6:C6"/>
    <mergeCell ref="D6:E6"/>
    <mergeCell ref="B17:K17"/>
    <mergeCell ref="B28:K28"/>
    <mergeCell ref="L17:W17"/>
    <mergeCell ref="L28:W28"/>
    <mergeCell ref="L40:W40"/>
  </mergeCells>
  <printOptions/>
  <pageMargins left="0.75" right="0.75" top="1" bottom="1" header="0.5" footer="0.5"/>
  <pageSetup fitToHeight="1" fitToWidth="1" horizontalDpi="600" verticalDpi="600" orientation="landscape" scale="35" r:id="rId1"/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25"/>
  <sheetViews>
    <sheetView zoomScale="70" zoomScaleNormal="70" zoomScalePageLayoutView="0" workbookViewId="0" topLeftCell="A1">
      <selection activeCell="O23" sqref="O23"/>
    </sheetView>
  </sheetViews>
  <sheetFormatPr defaultColWidth="21.28125" defaultRowHeight="15"/>
  <cols>
    <col min="1" max="1" width="34.421875" style="30" customWidth="1"/>
    <col min="2" max="2" width="14.421875" style="30" bestFit="1" customWidth="1"/>
    <col min="3" max="3" width="18.00390625" style="30" bestFit="1" customWidth="1"/>
    <col min="4" max="4" width="14.421875" style="30" bestFit="1" customWidth="1"/>
    <col min="5" max="5" width="18.140625" style="30" bestFit="1" customWidth="1"/>
    <col min="6" max="6" width="19.28125" style="30" bestFit="1" customWidth="1"/>
    <col min="7" max="7" width="22.421875" style="30" bestFit="1" customWidth="1"/>
    <col min="8" max="8" width="20.57421875" style="30" bestFit="1" customWidth="1"/>
    <col min="9" max="9" width="23.140625" style="30" bestFit="1" customWidth="1"/>
    <col min="10" max="10" width="19.28125" style="30" bestFit="1" customWidth="1"/>
    <col min="11" max="11" width="15.28125" style="30" customWidth="1"/>
    <col min="12" max="12" width="14.421875" style="30" bestFit="1" customWidth="1"/>
    <col min="13" max="13" width="14.00390625" style="30" bestFit="1" customWidth="1"/>
    <col min="14" max="14" width="14.00390625" style="30" customWidth="1"/>
    <col min="15" max="254" width="9.140625" style="30" customWidth="1"/>
    <col min="255" max="16384" width="21.28125" style="30" customWidth="1"/>
  </cols>
  <sheetData>
    <row r="1" spans="1:13" ht="21">
      <c r="A1" s="25" t="s">
        <v>57</v>
      </c>
      <c r="B1"/>
      <c r="C1"/>
      <c r="D1"/>
      <c r="E1"/>
      <c r="F1"/>
      <c r="G1"/>
      <c r="H1"/>
      <c r="I1"/>
      <c r="J1"/>
      <c r="K1"/>
      <c r="L1"/>
      <c r="M1"/>
    </row>
    <row r="2" spans="1:13" ht="15">
      <c r="A2"/>
      <c r="B2"/>
      <c r="C2"/>
      <c r="D2"/>
      <c r="E2"/>
      <c r="F2"/>
      <c r="G2"/>
      <c r="H2"/>
      <c r="I2"/>
      <c r="J2"/>
      <c r="K2"/>
      <c r="L2"/>
      <c r="M2"/>
    </row>
    <row r="3" spans="1:13" ht="15">
      <c r="A3" s="2" t="s">
        <v>38</v>
      </c>
      <c r="B3" s="34" t="s">
        <v>108</v>
      </c>
      <c r="C3"/>
      <c r="D3"/>
      <c r="E3"/>
      <c r="F3"/>
      <c r="G3"/>
      <c r="H3"/>
      <c r="I3"/>
      <c r="J3"/>
      <c r="K3"/>
      <c r="L3"/>
      <c r="M3"/>
    </row>
    <row r="4" spans="1:13" ht="15">
      <c r="A4" s="2" t="s">
        <v>63</v>
      </c>
      <c r="B4" s="34" t="s">
        <v>35</v>
      </c>
      <c r="C4"/>
      <c r="D4"/>
      <c r="E4"/>
      <c r="F4"/>
      <c r="G4"/>
      <c r="H4"/>
      <c r="I4"/>
      <c r="J4"/>
      <c r="K4"/>
      <c r="L4"/>
      <c r="M4"/>
    </row>
    <row r="5" spans="1:13" ht="15">
      <c r="A5"/>
      <c r="B5"/>
      <c r="C5"/>
      <c r="D5"/>
      <c r="E5"/>
      <c r="F5"/>
      <c r="G5"/>
      <c r="H5"/>
      <c r="I5"/>
      <c r="J5"/>
      <c r="K5"/>
      <c r="L5"/>
      <c r="M5"/>
    </row>
    <row r="6" spans="1:13" ht="15">
      <c r="A6" s="2"/>
      <c r="B6" s="71" t="s">
        <v>40</v>
      </c>
      <c r="C6" s="71"/>
      <c r="D6" s="71" t="s">
        <v>43</v>
      </c>
      <c r="E6" s="71"/>
      <c r="F6"/>
      <c r="G6"/>
      <c r="H6"/>
      <c r="I6"/>
      <c r="J6"/>
      <c r="K6"/>
      <c r="L6"/>
      <c r="M6"/>
    </row>
    <row r="7" spans="1:13" ht="15">
      <c r="A7" s="2" t="s">
        <v>39</v>
      </c>
      <c r="B7" s="23" t="s">
        <v>41</v>
      </c>
      <c r="C7" s="23" t="s">
        <v>42</v>
      </c>
      <c r="D7" s="23" t="s">
        <v>41</v>
      </c>
      <c r="E7" s="23" t="s">
        <v>42</v>
      </c>
      <c r="F7"/>
      <c r="G7"/>
      <c r="H7"/>
      <c r="I7"/>
      <c r="J7"/>
      <c r="K7"/>
      <c r="L7"/>
      <c r="M7"/>
    </row>
    <row r="8" spans="1:13" ht="15">
      <c r="A8" t="str">
        <f>'App 32 - Mar02 to Feb04 Revenue'!A19</f>
        <v>Residential</v>
      </c>
      <c r="B8" s="8">
        <v>11.29</v>
      </c>
      <c r="C8" s="24">
        <v>0.012254460016717806</v>
      </c>
      <c r="D8" s="8">
        <v>0</v>
      </c>
      <c r="E8" s="49">
        <v>0.0028932917582176368</v>
      </c>
      <c r="F8"/>
      <c r="G8"/>
      <c r="H8"/>
      <c r="I8"/>
      <c r="J8"/>
      <c r="K8"/>
      <c r="L8"/>
      <c r="M8"/>
    </row>
    <row r="9" spans="1:13" ht="15">
      <c r="A9" t="str">
        <f>'App 32 - Mar02 to Feb04 Revenue'!A20</f>
        <v>General Service &lt; 50 kW</v>
      </c>
      <c r="B9" s="8">
        <v>20.77</v>
      </c>
      <c r="C9" s="24">
        <v>0.008632726759027353</v>
      </c>
      <c r="D9" s="8">
        <v>0</v>
      </c>
      <c r="E9" s="49">
        <v>0.0020404033002767974</v>
      </c>
      <c r="F9"/>
      <c r="G9"/>
      <c r="H9"/>
      <c r="I9"/>
      <c r="J9"/>
      <c r="K9"/>
      <c r="L9"/>
      <c r="M9"/>
    </row>
    <row r="10" spans="1:13" ht="15">
      <c r="A10" t="str">
        <f>'App 32 - Mar02 to Feb04 Revenue'!A21</f>
        <v>General Service &gt; 50 kW</v>
      </c>
      <c r="B10" s="8">
        <v>254.84</v>
      </c>
      <c r="C10" s="24">
        <v>2.473143057925737</v>
      </c>
      <c r="D10" s="8">
        <v>0</v>
      </c>
      <c r="E10" s="49">
        <v>0.42574599051626083</v>
      </c>
      <c r="F10"/>
      <c r="G10"/>
      <c r="H10"/>
      <c r="I10"/>
      <c r="J10"/>
      <c r="K10"/>
      <c r="L10"/>
      <c r="M10"/>
    </row>
    <row r="11" spans="1:13" ht="15">
      <c r="A11" t="str">
        <f>'App 32 - Mar02 to Feb04 Revenue'!A22</f>
        <v>General Service &gt; 50 kW - TOU</v>
      </c>
      <c r="B11" s="8">
        <v>46.6</v>
      </c>
      <c r="C11" s="24">
        <v>0.9415244623978667</v>
      </c>
      <c r="D11" s="8">
        <v>0</v>
      </c>
      <c r="E11" s="49">
        <v>0.022800318618746707</v>
      </c>
      <c r="F11"/>
      <c r="G11"/>
      <c r="H11"/>
      <c r="I11"/>
      <c r="J11"/>
      <c r="K11"/>
      <c r="L11"/>
      <c r="M11"/>
    </row>
    <row r="12" spans="1:13" ht="15">
      <c r="A12" t="str">
        <f>'App 32 - Mar02 to Feb04 Revenue'!A23</f>
        <v>Sentinel Lights</v>
      </c>
      <c r="B12" s="8">
        <v>1.46</v>
      </c>
      <c r="C12" s="24">
        <v>5.902040942458748</v>
      </c>
      <c r="D12" s="8">
        <v>0</v>
      </c>
      <c r="E12" s="49">
        <v>1.0712157068287853</v>
      </c>
      <c r="F12"/>
      <c r="G12"/>
      <c r="H12"/>
      <c r="I12"/>
      <c r="J12"/>
      <c r="K12"/>
      <c r="L12"/>
      <c r="M12"/>
    </row>
    <row r="13" spans="1:13" ht="15">
      <c r="A13" t="str">
        <f>'App 32 - Mar02 to Feb04 Revenue'!A24</f>
        <v>Street Lights</v>
      </c>
      <c r="B13" s="8">
        <v>2.05</v>
      </c>
      <c r="C13" s="24">
        <v>1.6678633828068778</v>
      </c>
      <c r="D13" s="8">
        <v>0</v>
      </c>
      <c r="E13" s="49">
        <v>0.9252461820893327</v>
      </c>
      <c r="F13"/>
      <c r="G13"/>
      <c r="H13"/>
      <c r="I13"/>
      <c r="J13"/>
      <c r="K13"/>
      <c r="L13"/>
      <c r="M13"/>
    </row>
    <row r="14" spans="1:13" ht="15">
      <c r="A14" t="str">
        <f>'App 32 - Mar02 to Feb04 Revenue'!A25</f>
        <v>Unmetered Scattered Load</v>
      </c>
      <c r="B14" s="8">
        <v>4.73</v>
      </c>
      <c r="C14" s="24">
        <v>0.042803002926235637</v>
      </c>
      <c r="D14" s="8">
        <v>0</v>
      </c>
      <c r="E14" s="49">
        <v>0.007773063719287658</v>
      </c>
      <c r="F14"/>
      <c r="G14"/>
      <c r="H14"/>
      <c r="I14"/>
      <c r="J14"/>
      <c r="K14"/>
      <c r="L14"/>
      <c r="M14"/>
    </row>
    <row r="15" spans="1:13" ht="15">
      <c r="A15"/>
      <c r="B15"/>
      <c r="C15"/>
      <c r="D15"/>
      <c r="E15"/>
      <c r="F15"/>
      <c r="G15"/>
      <c r="H15"/>
      <c r="I15"/>
      <c r="J15"/>
      <c r="K15"/>
      <c r="L15"/>
      <c r="M15"/>
    </row>
    <row r="16" spans="1:13" ht="21">
      <c r="A16" s="25" t="s">
        <v>64</v>
      </c>
      <c r="B16"/>
      <c r="C16"/>
      <c r="D16"/>
      <c r="E16"/>
      <c r="F16"/>
      <c r="G16"/>
      <c r="H16"/>
      <c r="I16"/>
      <c r="J16"/>
      <c r="K16"/>
      <c r="L16"/>
      <c r="M16"/>
    </row>
    <row r="17" spans="1:14" s="32" customFormat="1" ht="18.75">
      <c r="A17" s="1"/>
      <c r="B17" s="70">
        <v>2004</v>
      </c>
      <c r="C17" s="70"/>
      <c r="D17" s="70"/>
      <c r="E17" s="70"/>
      <c r="F17" s="70"/>
      <c r="G17" s="70"/>
      <c r="H17" s="70"/>
      <c r="I17" s="70"/>
      <c r="J17" s="70"/>
      <c r="K17" s="70"/>
      <c r="L17" s="72">
        <v>2005</v>
      </c>
      <c r="M17" s="72"/>
      <c r="N17" s="72"/>
    </row>
    <row r="18" spans="1:14" s="32" customFormat="1" ht="15">
      <c r="A18" s="23" t="str">
        <f aca="true" t="shared" si="0" ref="A18:A25">A7</f>
        <v>Rate Class</v>
      </c>
      <c r="B18" s="1" t="s">
        <v>99</v>
      </c>
      <c r="C18" s="1" t="s">
        <v>16</v>
      </c>
      <c r="D18" s="1" t="s">
        <v>17</v>
      </c>
      <c r="E18" s="1" t="s">
        <v>18</v>
      </c>
      <c r="F18" s="1" t="s">
        <v>19</v>
      </c>
      <c r="G18" s="1" t="s">
        <v>47</v>
      </c>
      <c r="H18" s="1" t="s">
        <v>48</v>
      </c>
      <c r="I18" s="1" t="s">
        <v>49</v>
      </c>
      <c r="J18" s="1" t="s">
        <v>50</v>
      </c>
      <c r="K18" s="1" t="s">
        <v>51</v>
      </c>
      <c r="L18" s="1" t="s">
        <v>52</v>
      </c>
      <c r="M18" s="1" t="s">
        <v>53</v>
      </c>
      <c r="N18" s="32" t="s">
        <v>99</v>
      </c>
    </row>
    <row r="19" spans="1:14" ht="15">
      <c r="A19" t="str">
        <f t="shared" si="0"/>
        <v>Residential</v>
      </c>
      <c r="B19" s="26">
        <f>'App 32 - Mar02 to Feb04 Revenue'!Z30</f>
        <v>27497554.4021</v>
      </c>
      <c r="C19" s="26">
        <v>17485479.3219</v>
      </c>
      <c r="D19" s="26">
        <v>18087403.7641</v>
      </c>
      <c r="E19" s="26">
        <v>14938207.549800001</v>
      </c>
      <c r="F19" s="26">
        <v>11776752.2465</v>
      </c>
      <c r="G19" s="26">
        <v>13609704.0698</v>
      </c>
      <c r="H19" s="26">
        <v>12512302.3069</v>
      </c>
      <c r="I19" s="26">
        <v>12555043.7465</v>
      </c>
      <c r="J19" s="26">
        <v>12422755.3695</v>
      </c>
      <c r="K19" s="26">
        <v>17124945.888800003</v>
      </c>
      <c r="L19" s="26">
        <v>20553884.340000004</v>
      </c>
      <c r="M19" s="26">
        <v>26151886.257999998</v>
      </c>
      <c r="N19" s="26">
        <v>13654951.766800001</v>
      </c>
    </row>
    <row r="20" spans="1:14" ht="15">
      <c r="A20" t="str">
        <f t="shared" si="0"/>
        <v>General Service &lt; 50 kW</v>
      </c>
      <c r="B20" s="26">
        <f>'App 32 - Mar02 to Feb04 Revenue'!Z31</f>
        <v>8687862.718600001</v>
      </c>
      <c r="C20" s="26">
        <v>5812442.034599999</v>
      </c>
      <c r="D20" s="26">
        <v>6229691.8897</v>
      </c>
      <c r="E20" s="26">
        <v>5868243.7518</v>
      </c>
      <c r="F20" s="26">
        <v>5272291.690300001</v>
      </c>
      <c r="G20" s="26">
        <v>5335181.242</v>
      </c>
      <c r="H20" s="26">
        <v>5687877.1144</v>
      </c>
      <c r="I20" s="26">
        <v>6489773.6043</v>
      </c>
      <c r="J20" s="26">
        <v>4717323.2592</v>
      </c>
      <c r="K20" s="26">
        <v>6301737.3279</v>
      </c>
      <c r="L20" s="26">
        <v>6434086.0622</v>
      </c>
      <c r="M20" s="26">
        <v>7711054.8693</v>
      </c>
      <c r="N20" s="26">
        <v>6242636.9421999995</v>
      </c>
    </row>
    <row r="21" spans="1:14" ht="15">
      <c r="A21" t="str">
        <f t="shared" si="0"/>
        <v>General Service &gt; 50 kW</v>
      </c>
      <c r="B21" s="26">
        <f>'App 32 - Mar02 to Feb04 Revenue'!Z32</f>
        <v>34973.7186</v>
      </c>
      <c r="C21" s="26">
        <v>34052.3028</v>
      </c>
      <c r="D21" s="26">
        <v>31614.771099999998</v>
      </c>
      <c r="E21" s="26">
        <v>31392.530600000002</v>
      </c>
      <c r="F21" s="26">
        <v>30093.2967</v>
      </c>
      <c r="G21" s="26">
        <v>27833.753699999997</v>
      </c>
      <c r="H21" s="26">
        <v>24082.183</v>
      </c>
      <c r="I21" s="26">
        <v>30468.029899999998</v>
      </c>
      <c r="J21" s="26">
        <v>24317.7742</v>
      </c>
      <c r="K21" s="26">
        <v>22789.014000000003</v>
      </c>
      <c r="L21" s="26">
        <v>32419.083999999995</v>
      </c>
      <c r="M21" s="26">
        <v>27910.608</v>
      </c>
      <c r="N21" s="26">
        <v>24040.586000000003</v>
      </c>
    </row>
    <row r="22" spans="1:14" ht="15">
      <c r="A22" t="str">
        <f t="shared" si="0"/>
        <v>General Service &gt; 50 kW - TOU</v>
      </c>
      <c r="B22" s="26">
        <f>'App 32 - Mar02 to Feb04 Revenue'!Z33</f>
        <v>441.6</v>
      </c>
      <c r="C22" s="26">
        <v>446.6</v>
      </c>
      <c r="D22" s="26">
        <v>440.4</v>
      </c>
      <c r="E22" s="26">
        <v>445.1</v>
      </c>
      <c r="F22" s="26">
        <v>457</v>
      </c>
      <c r="G22" s="26">
        <v>451.2</v>
      </c>
      <c r="H22" s="26">
        <v>427.8</v>
      </c>
      <c r="I22" s="26">
        <v>426.2</v>
      </c>
      <c r="J22" s="26">
        <v>430.1</v>
      </c>
      <c r="K22" s="26">
        <v>458.1</v>
      </c>
      <c r="L22" s="26">
        <v>428.9</v>
      </c>
      <c r="M22" s="26">
        <v>415.9</v>
      </c>
      <c r="N22" s="26">
        <v>430.1</v>
      </c>
    </row>
    <row r="23" spans="1:14" ht="15">
      <c r="A23" t="str">
        <f t="shared" si="0"/>
        <v>Sentinel Lights</v>
      </c>
      <c r="B23" s="26">
        <f>'App 32 - Mar02 to Feb04 Revenue'!Z34</f>
        <v>2.74</v>
      </c>
      <c r="C23" s="26">
        <v>2.74</v>
      </c>
      <c r="D23" s="26">
        <v>2.74</v>
      </c>
      <c r="E23" s="26">
        <v>2.74</v>
      </c>
      <c r="F23" s="26">
        <v>2.74</v>
      </c>
      <c r="G23" s="26">
        <v>2.74</v>
      </c>
      <c r="H23" s="26">
        <v>2.74</v>
      </c>
      <c r="I23" s="26">
        <v>2.74</v>
      </c>
      <c r="J23" s="26">
        <v>2.74</v>
      </c>
      <c r="K23" s="26">
        <v>2.74</v>
      </c>
      <c r="L23" s="26">
        <v>2.74</v>
      </c>
      <c r="M23" s="26">
        <v>2.74</v>
      </c>
      <c r="N23" s="26">
        <v>2.74</v>
      </c>
    </row>
    <row r="24" spans="1:14" ht="15">
      <c r="A24" t="str">
        <f t="shared" si="0"/>
        <v>Street Lights</v>
      </c>
      <c r="B24" s="26">
        <f>'App 32 - Mar02 to Feb04 Revenue'!Z35</f>
        <v>1131.395</v>
      </c>
      <c r="C24" s="26">
        <v>1464.195</v>
      </c>
      <c r="D24" s="26">
        <v>1132.295</v>
      </c>
      <c r="E24" s="26">
        <v>1250.32</v>
      </c>
      <c r="F24" s="26">
        <v>1132.295</v>
      </c>
      <c r="G24" s="26">
        <v>1132.295</v>
      </c>
      <c r="H24" s="26">
        <v>0</v>
      </c>
      <c r="I24" s="26">
        <v>2264.59</v>
      </c>
      <c r="J24" s="26">
        <v>1132.295</v>
      </c>
      <c r="K24" s="26">
        <v>1354.466</v>
      </c>
      <c r="L24" s="26">
        <v>1365.265</v>
      </c>
      <c r="M24" s="26">
        <v>1132.295</v>
      </c>
      <c r="N24" s="26">
        <v>1154.458</v>
      </c>
    </row>
    <row r="25" spans="1:14" ht="15">
      <c r="A25" t="str">
        <f t="shared" si="0"/>
        <v>Unmetered Scattered Load</v>
      </c>
      <c r="B25" s="26">
        <f>'App 32 - Mar02 to Feb04 Revenue'!Z36</f>
        <v>62118.9041096</v>
      </c>
      <c r="C25" s="26">
        <v>43272.920753599996</v>
      </c>
      <c r="D25" s="26">
        <v>47091.6493153</v>
      </c>
      <c r="E25" s="26">
        <v>46167.7808221</v>
      </c>
      <c r="F25" s="26">
        <v>45660.5260275</v>
      </c>
      <c r="G25" s="26">
        <v>39778.5205482</v>
      </c>
      <c r="H25" s="26">
        <v>41484.361643899996</v>
      </c>
      <c r="I25" s="26">
        <v>58621.4465754</v>
      </c>
      <c r="J25" s="26">
        <v>41843.8684934</v>
      </c>
      <c r="K25" s="26">
        <v>45273.2054591</v>
      </c>
      <c r="L25" s="26">
        <v>49848.789041200005</v>
      </c>
      <c r="M25" s="26">
        <v>49510.684931899996</v>
      </c>
      <c r="N25" s="26">
        <v>50863.6145557</v>
      </c>
    </row>
    <row r="26" spans="1:14" ht="15">
      <c r="A26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</row>
    <row r="27" spans="1:14" ht="21">
      <c r="A27" s="25" t="s">
        <v>56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</row>
    <row r="28" spans="1:13" ht="15">
      <c r="A28"/>
      <c r="B28"/>
      <c r="C28"/>
      <c r="D28"/>
      <c r="E28"/>
      <c r="F28"/>
      <c r="G28"/>
      <c r="H28"/>
      <c r="I28"/>
      <c r="J28"/>
      <c r="K28"/>
      <c r="L28"/>
      <c r="M28"/>
    </row>
    <row r="29" spans="1:14" ht="18.75">
      <c r="A29"/>
      <c r="B29" s="70">
        <v>2004</v>
      </c>
      <c r="C29" s="70"/>
      <c r="D29" s="70"/>
      <c r="E29" s="70"/>
      <c r="F29" s="70"/>
      <c r="G29" s="70"/>
      <c r="H29" s="70"/>
      <c r="I29" s="70"/>
      <c r="J29" s="70"/>
      <c r="K29" s="70"/>
      <c r="L29" s="72">
        <v>2005</v>
      </c>
      <c r="M29" s="72"/>
      <c r="N29" s="72"/>
    </row>
    <row r="30" spans="1:14" s="32" customFormat="1" ht="15">
      <c r="A30" s="23" t="str">
        <f aca="true" t="shared" si="1" ref="A30:A37">A18</f>
        <v>Rate Class</v>
      </c>
      <c r="B30" s="1" t="s">
        <v>99</v>
      </c>
      <c r="C30" s="1" t="s">
        <v>16</v>
      </c>
      <c r="D30" s="1" t="s">
        <v>17</v>
      </c>
      <c r="E30" s="1" t="s">
        <v>18</v>
      </c>
      <c r="F30" s="1" t="s">
        <v>19</v>
      </c>
      <c r="G30" s="1" t="s">
        <v>47</v>
      </c>
      <c r="H30" s="1" t="s">
        <v>48</v>
      </c>
      <c r="I30" s="1" t="s">
        <v>49</v>
      </c>
      <c r="J30" s="1" t="s">
        <v>50</v>
      </c>
      <c r="K30" s="1" t="s">
        <v>51</v>
      </c>
      <c r="L30" s="1" t="s">
        <v>52</v>
      </c>
      <c r="M30" s="1" t="s">
        <v>53</v>
      </c>
      <c r="N30" s="32" t="s">
        <v>99</v>
      </c>
    </row>
    <row r="31" spans="1:14" ht="15">
      <c r="A31" s="45" t="str">
        <f t="shared" si="1"/>
        <v>Residential</v>
      </c>
      <c r="B31" s="26">
        <f aca="true" t="shared" si="2" ref="B31:B37">(B19*$E8)*0.5</f>
        <v>39779.223761368514</v>
      </c>
      <c r="C31" s="26">
        <f aca="true" t="shared" si="3" ref="C31:M31">(C19*$E8)</f>
        <v>50590.59321053818</v>
      </c>
      <c r="D31" s="26">
        <f t="shared" si="3"/>
        <v>52332.13623822519</v>
      </c>
      <c r="E31" s="26">
        <f t="shared" si="3"/>
        <v>43220.59278638082</v>
      </c>
      <c r="F31" s="26">
        <f t="shared" si="3"/>
        <v>34073.58021336949</v>
      </c>
      <c r="G31" s="26">
        <f t="shared" si="3"/>
        <v>39376.84461693337</v>
      </c>
      <c r="H31" s="26">
        <f t="shared" si="3"/>
        <v>36201.74114088129</v>
      </c>
      <c r="I31" s="26">
        <f t="shared" si="3"/>
        <v>36325.40459581033</v>
      </c>
      <c r="J31" s="26">
        <f t="shared" si="3"/>
        <v>35942.65572492824</v>
      </c>
      <c r="K31" s="26">
        <f t="shared" si="3"/>
        <v>49547.46479998805</v>
      </c>
      <c r="L31" s="26">
        <f t="shared" si="3"/>
        <v>59468.38416028056</v>
      </c>
      <c r="M31" s="26">
        <f t="shared" si="3"/>
        <v>75665.03697211646</v>
      </c>
      <c r="N31" s="26">
        <f aca="true" t="shared" si="4" ref="N31:N37">(N19*$E8)*0.5</f>
        <v>19753.8797028709</v>
      </c>
    </row>
    <row r="32" spans="1:14" ht="15">
      <c r="A32" s="45" t="str">
        <f t="shared" si="1"/>
        <v>General Service &lt; 50 kW</v>
      </c>
      <c r="B32" s="26">
        <f t="shared" si="2"/>
        <v>8863.371881691595</v>
      </c>
      <c r="C32" s="26">
        <f aca="true" t="shared" si="5" ref="C32:M32">(C20*$E9)</f>
        <v>11859.725910065421</v>
      </c>
      <c r="D32" s="26">
        <f t="shared" si="5"/>
        <v>12711.083891451479</v>
      </c>
      <c r="E32" s="26">
        <f t="shared" si="5"/>
        <v>11973.583918001415</v>
      </c>
      <c r="F32" s="26">
        <f t="shared" si="5"/>
        <v>10757.601364910057</v>
      </c>
      <c r="G32" s="26">
        <f t="shared" si="5"/>
        <v>10885.921413751663</v>
      </c>
      <c r="H32" s="26">
        <f t="shared" si="5"/>
        <v>11605.563235790629</v>
      </c>
      <c r="I32" s="26">
        <f t="shared" si="5"/>
        <v>13241.755480262966</v>
      </c>
      <c r="J32" s="26">
        <f t="shared" si="5"/>
        <v>9625.241946544178</v>
      </c>
      <c r="K32" s="26">
        <f t="shared" si="5"/>
        <v>12858.085641324647</v>
      </c>
      <c r="L32" s="26">
        <f t="shared" si="5"/>
        <v>13128.130435577823</v>
      </c>
      <c r="M32" s="26">
        <f t="shared" si="5"/>
        <v>15733.66180393519</v>
      </c>
      <c r="N32" s="26">
        <f t="shared" si="4"/>
        <v>6368.748509647367</v>
      </c>
    </row>
    <row r="33" spans="1:14" ht="15">
      <c r="A33" s="45" t="str">
        <f t="shared" si="1"/>
        <v>General Service &gt; 50 kW</v>
      </c>
      <c r="B33" s="26">
        <f t="shared" si="2"/>
        <v>7444.960233696987</v>
      </c>
      <c r="C33" s="26">
        <f aca="true" t="shared" si="6" ref="C33:M33">(C21*$E10)</f>
        <v>14497.631384945642</v>
      </c>
      <c r="D33" s="26">
        <f t="shared" si="6"/>
        <v>13459.862036914355</v>
      </c>
      <c r="E33" s="26">
        <f t="shared" si="6"/>
        <v>13365.244035109028</v>
      </c>
      <c r="F33" s="26">
        <f t="shared" si="6"/>
        <v>12812.100411441223</v>
      </c>
      <c r="G33" s="26">
        <f t="shared" si="6"/>
        <v>11850.10903879214</v>
      </c>
      <c r="H33" s="26">
        <f t="shared" si="6"/>
        <v>10252.892855128859</v>
      </c>
      <c r="I33" s="26">
        <f t="shared" si="6"/>
        <v>12971.641568854551</v>
      </c>
      <c r="J33" s="26">
        <f t="shared" si="6"/>
        <v>10353.194863929772</v>
      </c>
      <c r="K33" s="26">
        <f t="shared" si="6"/>
        <v>9702.331338318936</v>
      </c>
      <c r="L33" s="26">
        <f t="shared" si="6"/>
        <v>13802.295029209861</v>
      </c>
      <c r="M33" s="26">
        <f t="shared" si="6"/>
        <v>11882.829448871074</v>
      </c>
      <c r="N33" s="26">
        <f t="shared" si="4"/>
        <v>5117.591549580677</v>
      </c>
    </row>
    <row r="34" spans="1:14" ht="15">
      <c r="A34" s="45" t="str">
        <f t="shared" si="1"/>
        <v>General Service &gt; 50 kW - TOU</v>
      </c>
      <c r="B34" s="26">
        <f t="shared" si="2"/>
        <v>5.034310351019273</v>
      </c>
      <c r="C34" s="26">
        <f aca="true" t="shared" si="7" ref="C34:M34">(C22*$E11)</f>
        <v>10.18262229513228</v>
      </c>
      <c r="D34" s="26">
        <f t="shared" si="7"/>
        <v>10.041260319696049</v>
      </c>
      <c r="E34" s="26">
        <f t="shared" si="7"/>
        <v>10.14842181720416</v>
      </c>
      <c r="F34" s="26">
        <f t="shared" si="7"/>
        <v>10.419745608767245</v>
      </c>
      <c r="G34" s="26">
        <f t="shared" si="7"/>
        <v>10.287503760778513</v>
      </c>
      <c r="H34" s="26">
        <f t="shared" si="7"/>
        <v>9.753976305099842</v>
      </c>
      <c r="I34" s="26">
        <f t="shared" si="7"/>
        <v>9.717495795309846</v>
      </c>
      <c r="J34" s="26">
        <f t="shared" si="7"/>
        <v>9.806417037922959</v>
      </c>
      <c r="K34" s="26">
        <f t="shared" si="7"/>
        <v>10.444825959247867</v>
      </c>
      <c r="L34" s="26">
        <f t="shared" si="7"/>
        <v>9.779056655580462</v>
      </c>
      <c r="M34" s="26">
        <f t="shared" si="7"/>
        <v>9.482652513536754</v>
      </c>
      <c r="N34" s="26">
        <f t="shared" si="4"/>
        <v>4.903208518961479</v>
      </c>
    </row>
    <row r="35" spans="1:14" ht="15">
      <c r="A35" s="45" t="str">
        <f t="shared" si="1"/>
        <v>Sentinel Lights</v>
      </c>
      <c r="B35" s="26">
        <f t="shared" si="2"/>
        <v>1.467565518355436</v>
      </c>
      <c r="C35" s="26">
        <f aca="true" t="shared" si="8" ref="C35:M35">(C23*$E12)</f>
        <v>2.935131036710872</v>
      </c>
      <c r="D35" s="26">
        <f t="shared" si="8"/>
        <v>2.935131036710872</v>
      </c>
      <c r="E35" s="26">
        <f t="shared" si="8"/>
        <v>2.935131036710872</v>
      </c>
      <c r="F35" s="26">
        <f t="shared" si="8"/>
        <v>2.935131036710872</v>
      </c>
      <c r="G35" s="26">
        <f t="shared" si="8"/>
        <v>2.935131036710872</v>
      </c>
      <c r="H35" s="26">
        <f t="shared" si="8"/>
        <v>2.935131036710872</v>
      </c>
      <c r="I35" s="26">
        <f t="shared" si="8"/>
        <v>2.935131036710872</v>
      </c>
      <c r="J35" s="26">
        <f t="shared" si="8"/>
        <v>2.935131036710872</v>
      </c>
      <c r="K35" s="26">
        <f t="shared" si="8"/>
        <v>2.935131036710872</v>
      </c>
      <c r="L35" s="26">
        <f t="shared" si="8"/>
        <v>2.935131036710872</v>
      </c>
      <c r="M35" s="26">
        <f t="shared" si="8"/>
        <v>2.935131036710872</v>
      </c>
      <c r="N35" s="26">
        <f t="shared" si="4"/>
        <v>1.467565518355436</v>
      </c>
    </row>
    <row r="36" spans="1:14" ht="15">
      <c r="A36" s="45" t="str">
        <f t="shared" si="1"/>
        <v>Street Lights</v>
      </c>
      <c r="B36" s="57">
        <f t="shared" si="2"/>
        <v>523.4094520924803</v>
      </c>
      <c r="C36" s="57">
        <f aca="true" t="shared" si="9" ref="C36:M36">(C24*$E13)</f>
        <v>1354.7408335842904</v>
      </c>
      <c r="D36" s="57">
        <f t="shared" si="9"/>
        <v>1047.651625748841</v>
      </c>
      <c r="E36" s="57">
        <f t="shared" si="9"/>
        <v>1156.8538063899343</v>
      </c>
      <c r="F36" s="57">
        <f t="shared" si="9"/>
        <v>1047.651625748841</v>
      </c>
      <c r="G36" s="57">
        <f t="shared" si="9"/>
        <v>1047.651625748841</v>
      </c>
      <c r="H36" s="57">
        <f t="shared" si="9"/>
        <v>0</v>
      </c>
      <c r="I36" s="57">
        <f t="shared" si="9"/>
        <v>2095.303251497682</v>
      </c>
      <c r="J36" s="57">
        <f t="shared" si="9"/>
        <v>1047.651625748841</v>
      </c>
      <c r="K36" s="57">
        <f t="shared" si="9"/>
        <v>1253.21449526981</v>
      </c>
      <c r="L36" s="57">
        <f t="shared" si="9"/>
        <v>1263.2062287901929</v>
      </c>
      <c r="M36" s="57">
        <f t="shared" si="9"/>
        <v>1047.651625748841</v>
      </c>
      <c r="N36" s="57">
        <f t="shared" si="4"/>
        <v>534.0789284412435</v>
      </c>
    </row>
    <row r="37" spans="1:14" ht="15">
      <c r="A37" s="28" t="str">
        <f t="shared" si="1"/>
        <v>Unmetered Scattered Load</v>
      </c>
      <c r="B37" s="29">
        <f t="shared" si="2"/>
        <v>241.4270999081204</v>
      </c>
      <c r="C37" s="29">
        <f aca="true" t="shared" si="10" ref="C37:M37">(C25*$E14)</f>
        <v>336.36317033741807</v>
      </c>
      <c r="D37" s="29">
        <f t="shared" si="10"/>
        <v>366.0463907741759</v>
      </c>
      <c r="E37" s="29">
        <f t="shared" si="10"/>
        <v>358.86510210829005</v>
      </c>
      <c r="F37" s="29">
        <f t="shared" si="10"/>
        <v>354.9221782679501</v>
      </c>
      <c r="G37" s="29">
        <f t="shared" si="10"/>
        <v>309.20097488015205</v>
      </c>
      <c r="H37" s="29">
        <f t="shared" si="10"/>
        <v>322.46058641200756</v>
      </c>
      <c r="I37" s="29">
        <f t="shared" si="10"/>
        <v>455.66823954740147</v>
      </c>
      <c r="J37" s="29">
        <f t="shared" si="10"/>
        <v>325.25505606069146</v>
      </c>
      <c r="K37" s="29">
        <f t="shared" si="10"/>
        <v>351.91151080998617</v>
      </c>
      <c r="L37" s="29">
        <f t="shared" si="10"/>
        <v>387.477813546576</v>
      </c>
      <c r="M37" s="29">
        <f t="shared" si="10"/>
        <v>384.849708761234</v>
      </c>
      <c r="N37" s="29">
        <f t="shared" si="4"/>
        <v>197.68305846737164</v>
      </c>
    </row>
    <row r="38" spans="1:15" ht="15">
      <c r="A38" t="s">
        <v>13</v>
      </c>
      <c r="B38" s="26">
        <f aca="true" t="shared" si="11" ref="B38:N38">SUM(B31:B36)</f>
        <v>56617.46720471894</v>
      </c>
      <c r="C38" s="26">
        <f t="shared" si="11"/>
        <v>78315.80909246537</v>
      </c>
      <c r="D38" s="26">
        <f t="shared" si="11"/>
        <v>79563.71018369627</v>
      </c>
      <c r="E38" s="26">
        <f t="shared" si="11"/>
        <v>69729.3580987351</v>
      </c>
      <c r="F38" s="26">
        <f t="shared" si="11"/>
        <v>58704.28849211508</v>
      </c>
      <c r="G38" s="26">
        <f t="shared" si="11"/>
        <v>63173.74933002351</v>
      </c>
      <c r="H38" s="26">
        <f t="shared" si="11"/>
        <v>58072.88633914259</v>
      </c>
      <c r="I38" s="26">
        <f t="shared" si="11"/>
        <v>64646.757523257555</v>
      </c>
      <c r="J38" s="26">
        <f t="shared" si="11"/>
        <v>56981.485709225664</v>
      </c>
      <c r="K38" s="26">
        <f t="shared" si="11"/>
        <v>73374.4762318974</v>
      </c>
      <c r="L38" s="26">
        <f t="shared" si="11"/>
        <v>87674.73004155072</v>
      </c>
      <c r="M38" s="26">
        <f t="shared" si="11"/>
        <v>104341.5976342218</v>
      </c>
      <c r="N38" s="26">
        <f t="shared" si="11"/>
        <v>31780.669464577506</v>
      </c>
      <c r="O38" s="35"/>
    </row>
    <row r="39" spans="2:11" ht="12.75">
      <c r="B39" s="31"/>
      <c r="C39" s="31"/>
      <c r="D39" s="31"/>
      <c r="E39" s="31"/>
      <c r="F39" s="31"/>
      <c r="G39" s="31"/>
      <c r="H39" s="31"/>
      <c r="I39" s="31"/>
      <c r="J39" s="31"/>
      <c r="K39" s="31"/>
    </row>
    <row r="40" spans="2:11" ht="12.75">
      <c r="B40" s="31"/>
      <c r="C40" s="31"/>
      <c r="D40" s="31"/>
      <c r="E40" s="31"/>
      <c r="F40" s="31"/>
      <c r="G40" s="31"/>
      <c r="H40" s="31"/>
      <c r="I40" s="31"/>
      <c r="J40" s="31"/>
      <c r="K40" s="31"/>
    </row>
    <row r="41" spans="2:11" ht="12.75">
      <c r="B41" s="31"/>
      <c r="C41" s="31"/>
      <c r="D41" s="31"/>
      <c r="E41" s="31"/>
      <c r="F41" s="31"/>
      <c r="G41" s="31"/>
      <c r="H41" s="31"/>
      <c r="I41" s="31"/>
      <c r="J41" s="31"/>
      <c r="K41" s="31"/>
    </row>
    <row r="42" spans="2:11" ht="12.75">
      <c r="B42" s="31"/>
      <c r="C42" s="31"/>
      <c r="D42" s="31"/>
      <c r="E42" s="31"/>
      <c r="F42" s="31"/>
      <c r="G42" s="31"/>
      <c r="H42" s="31"/>
      <c r="I42" s="31"/>
      <c r="J42" s="31"/>
      <c r="K42" s="31"/>
    </row>
    <row r="43" spans="2:11" ht="12.75">
      <c r="B43" s="31"/>
      <c r="C43" s="31"/>
      <c r="D43" s="31"/>
      <c r="E43" s="31"/>
      <c r="F43" s="31"/>
      <c r="G43" s="31"/>
      <c r="H43" s="31"/>
      <c r="I43" s="31"/>
      <c r="J43" s="31"/>
      <c r="K43" s="31"/>
    </row>
    <row r="44" spans="2:11" ht="12.75">
      <c r="B44" s="31"/>
      <c r="C44" s="31"/>
      <c r="D44" s="31"/>
      <c r="E44" s="31"/>
      <c r="F44" s="31"/>
      <c r="G44" s="31"/>
      <c r="H44" s="31"/>
      <c r="I44" s="31"/>
      <c r="J44" s="31"/>
      <c r="K44" s="31"/>
    </row>
    <row r="45" spans="2:11" ht="12.75">
      <c r="B45" s="31"/>
      <c r="C45" s="31"/>
      <c r="D45" s="31"/>
      <c r="E45" s="31"/>
      <c r="F45" s="31"/>
      <c r="G45" s="31"/>
      <c r="H45" s="31"/>
      <c r="I45" s="31"/>
      <c r="J45" s="31"/>
      <c r="K45" s="31"/>
    </row>
    <row r="46" spans="2:11" ht="12.75">
      <c r="B46" s="31"/>
      <c r="C46" s="31"/>
      <c r="D46" s="31"/>
      <c r="E46" s="31"/>
      <c r="F46" s="31"/>
      <c r="G46" s="31"/>
      <c r="H46" s="31"/>
      <c r="I46" s="31"/>
      <c r="J46" s="31"/>
      <c r="K46" s="31"/>
    </row>
    <row r="47" spans="2:11" ht="12.75">
      <c r="B47" s="31"/>
      <c r="C47" s="31"/>
      <c r="D47" s="31"/>
      <c r="E47" s="31"/>
      <c r="F47" s="31"/>
      <c r="G47" s="31"/>
      <c r="H47" s="31"/>
      <c r="I47" s="31"/>
      <c r="J47" s="31"/>
      <c r="K47" s="31"/>
    </row>
    <row r="48" spans="2:11" ht="12.75">
      <c r="B48" s="31"/>
      <c r="C48" s="31"/>
      <c r="D48" s="31"/>
      <c r="E48" s="31"/>
      <c r="F48" s="31"/>
      <c r="G48" s="31"/>
      <c r="H48" s="31"/>
      <c r="I48" s="31"/>
      <c r="J48" s="31"/>
      <c r="K48" s="31"/>
    </row>
    <row r="49" spans="2:11" ht="12.75">
      <c r="B49" s="31"/>
      <c r="C49" s="31"/>
      <c r="D49" s="31"/>
      <c r="E49" s="31"/>
      <c r="F49" s="31"/>
      <c r="G49" s="31"/>
      <c r="H49" s="31"/>
      <c r="I49" s="31"/>
      <c r="J49" s="31"/>
      <c r="K49" s="31"/>
    </row>
    <row r="50" spans="2:11" ht="12.75">
      <c r="B50" s="31"/>
      <c r="C50" s="31"/>
      <c r="D50" s="31"/>
      <c r="E50" s="31"/>
      <c r="F50" s="31"/>
      <c r="G50" s="31"/>
      <c r="H50" s="31"/>
      <c r="I50" s="31"/>
      <c r="J50" s="31"/>
      <c r="K50" s="31"/>
    </row>
    <row r="51" spans="2:11" ht="12.75">
      <c r="B51" s="31"/>
      <c r="C51" s="31"/>
      <c r="D51" s="31"/>
      <c r="E51" s="31"/>
      <c r="F51" s="31"/>
      <c r="G51" s="31"/>
      <c r="H51" s="31"/>
      <c r="I51" s="31"/>
      <c r="J51" s="31"/>
      <c r="K51" s="31"/>
    </row>
    <row r="52" spans="2:11" ht="12.75">
      <c r="B52" s="31"/>
      <c r="C52" s="31"/>
      <c r="D52" s="31"/>
      <c r="E52" s="31"/>
      <c r="F52" s="31"/>
      <c r="G52" s="31"/>
      <c r="H52" s="31"/>
      <c r="I52" s="31"/>
      <c r="J52" s="31"/>
      <c r="K52" s="31"/>
    </row>
    <row r="53" spans="2:11" ht="12.75">
      <c r="B53" s="31"/>
      <c r="C53" s="31"/>
      <c r="D53" s="31"/>
      <c r="E53" s="31"/>
      <c r="F53" s="31"/>
      <c r="G53" s="31"/>
      <c r="H53" s="31"/>
      <c r="I53" s="31"/>
      <c r="J53" s="31"/>
      <c r="K53" s="31"/>
    </row>
    <row r="54" spans="2:11" ht="12.75">
      <c r="B54" s="31"/>
      <c r="C54" s="31"/>
      <c r="D54" s="31"/>
      <c r="E54" s="31"/>
      <c r="F54" s="31"/>
      <c r="G54" s="31"/>
      <c r="H54" s="31"/>
      <c r="I54" s="31"/>
      <c r="J54" s="31"/>
      <c r="K54" s="31"/>
    </row>
    <row r="55" spans="2:11" ht="12.75">
      <c r="B55" s="31"/>
      <c r="C55" s="31"/>
      <c r="D55" s="31"/>
      <c r="E55" s="31"/>
      <c r="F55" s="31"/>
      <c r="G55" s="31"/>
      <c r="H55" s="31"/>
      <c r="I55" s="31"/>
      <c r="J55" s="31"/>
      <c r="K55" s="31"/>
    </row>
    <row r="56" spans="2:11" ht="12.75">
      <c r="B56" s="31"/>
      <c r="C56" s="31"/>
      <c r="D56" s="31"/>
      <c r="E56" s="31"/>
      <c r="F56" s="31"/>
      <c r="G56" s="31"/>
      <c r="H56" s="31"/>
      <c r="I56" s="31"/>
      <c r="J56" s="31"/>
      <c r="K56" s="31"/>
    </row>
    <row r="57" spans="2:11" ht="12.75">
      <c r="B57" s="31"/>
      <c r="C57" s="31"/>
      <c r="D57" s="31"/>
      <c r="E57" s="31"/>
      <c r="F57" s="31"/>
      <c r="G57" s="31"/>
      <c r="H57" s="31"/>
      <c r="I57" s="31"/>
      <c r="J57" s="31"/>
      <c r="K57" s="31"/>
    </row>
    <row r="58" spans="2:11" ht="12.75">
      <c r="B58" s="31"/>
      <c r="C58" s="31"/>
      <c r="D58" s="31"/>
      <c r="E58" s="31"/>
      <c r="F58" s="31"/>
      <c r="G58" s="31"/>
      <c r="H58" s="31"/>
      <c r="I58" s="31"/>
      <c r="J58" s="31"/>
      <c r="K58" s="31"/>
    </row>
    <row r="59" spans="2:11" ht="12.75">
      <c r="B59" s="31"/>
      <c r="C59" s="31"/>
      <c r="D59" s="31"/>
      <c r="E59" s="31"/>
      <c r="F59" s="31"/>
      <c r="G59" s="31"/>
      <c r="H59" s="31"/>
      <c r="I59" s="31"/>
      <c r="J59" s="31"/>
      <c r="K59" s="31"/>
    </row>
    <row r="60" spans="2:11" ht="12.75">
      <c r="B60" s="31"/>
      <c r="C60" s="31"/>
      <c r="D60" s="31"/>
      <c r="E60" s="31"/>
      <c r="F60" s="31"/>
      <c r="G60" s="31"/>
      <c r="H60" s="31"/>
      <c r="I60" s="31"/>
      <c r="J60" s="31"/>
      <c r="K60" s="31"/>
    </row>
    <row r="61" spans="2:11" ht="12.75">
      <c r="B61" s="31"/>
      <c r="C61" s="31"/>
      <c r="D61" s="31"/>
      <c r="E61" s="31"/>
      <c r="F61" s="31"/>
      <c r="G61" s="31"/>
      <c r="H61" s="31"/>
      <c r="I61" s="31"/>
      <c r="J61" s="31"/>
      <c r="K61" s="31"/>
    </row>
    <row r="62" spans="2:11" ht="12.75">
      <c r="B62" s="31"/>
      <c r="C62" s="31"/>
      <c r="D62" s="31"/>
      <c r="E62" s="31"/>
      <c r="F62" s="31"/>
      <c r="G62" s="31"/>
      <c r="H62" s="31"/>
      <c r="I62" s="31"/>
      <c r="J62" s="31"/>
      <c r="K62" s="31"/>
    </row>
    <row r="63" spans="2:11" ht="12.75">
      <c r="B63" s="31"/>
      <c r="C63" s="31"/>
      <c r="D63" s="31"/>
      <c r="E63" s="31"/>
      <c r="F63" s="31"/>
      <c r="G63" s="31"/>
      <c r="H63" s="31"/>
      <c r="I63" s="31"/>
      <c r="J63" s="31"/>
      <c r="K63" s="31"/>
    </row>
    <row r="64" spans="2:11" ht="12.75">
      <c r="B64" s="31"/>
      <c r="C64" s="31"/>
      <c r="D64" s="31"/>
      <c r="E64" s="31"/>
      <c r="F64" s="31"/>
      <c r="G64" s="31"/>
      <c r="H64" s="31"/>
      <c r="I64" s="31"/>
      <c r="J64" s="31"/>
      <c r="K64" s="31"/>
    </row>
    <row r="65" spans="2:11" ht="12.75">
      <c r="B65" s="31"/>
      <c r="C65" s="31"/>
      <c r="D65" s="31"/>
      <c r="E65" s="31"/>
      <c r="F65" s="31"/>
      <c r="G65" s="31"/>
      <c r="H65" s="31"/>
      <c r="I65" s="31"/>
      <c r="J65" s="31"/>
      <c r="K65" s="31"/>
    </row>
    <row r="66" spans="2:11" ht="12.75">
      <c r="B66" s="31"/>
      <c r="C66" s="31"/>
      <c r="D66" s="31"/>
      <c r="E66" s="31"/>
      <c r="F66" s="31"/>
      <c r="G66" s="31"/>
      <c r="H66" s="31"/>
      <c r="I66" s="31"/>
      <c r="J66" s="31"/>
      <c r="K66" s="31"/>
    </row>
    <row r="67" spans="2:11" ht="12.75">
      <c r="B67" s="31"/>
      <c r="C67" s="31"/>
      <c r="D67" s="31"/>
      <c r="E67" s="31"/>
      <c r="F67" s="31"/>
      <c r="G67" s="31"/>
      <c r="H67" s="31"/>
      <c r="I67" s="31"/>
      <c r="J67" s="31"/>
      <c r="K67" s="31"/>
    </row>
    <row r="68" spans="2:11" ht="12.75">
      <c r="B68" s="31"/>
      <c r="C68" s="31"/>
      <c r="D68" s="31"/>
      <c r="E68" s="31"/>
      <c r="F68" s="31"/>
      <c r="G68" s="31"/>
      <c r="H68" s="31"/>
      <c r="I68" s="31"/>
      <c r="J68" s="31"/>
      <c r="K68" s="31"/>
    </row>
    <row r="69" spans="2:11" ht="12.75">
      <c r="B69" s="31"/>
      <c r="C69" s="31"/>
      <c r="D69" s="31"/>
      <c r="E69" s="31"/>
      <c r="F69" s="31"/>
      <c r="G69" s="31"/>
      <c r="H69" s="31"/>
      <c r="I69" s="31"/>
      <c r="J69" s="31"/>
      <c r="K69" s="31"/>
    </row>
    <row r="70" spans="2:11" ht="12.75">
      <c r="B70" s="31"/>
      <c r="C70" s="31"/>
      <c r="D70" s="31"/>
      <c r="E70" s="31"/>
      <c r="F70" s="31"/>
      <c r="G70" s="31"/>
      <c r="H70" s="31"/>
      <c r="I70" s="31"/>
      <c r="J70" s="31"/>
      <c r="K70" s="31"/>
    </row>
    <row r="71" spans="2:11" ht="12.75">
      <c r="B71" s="31"/>
      <c r="C71" s="31"/>
      <c r="D71" s="31"/>
      <c r="E71" s="31"/>
      <c r="F71" s="31"/>
      <c r="G71" s="31"/>
      <c r="H71" s="31"/>
      <c r="I71" s="31"/>
      <c r="J71" s="31"/>
      <c r="K71" s="31"/>
    </row>
    <row r="72" spans="2:11" ht="12.75">
      <c r="B72" s="31"/>
      <c r="C72" s="31"/>
      <c r="D72" s="31"/>
      <c r="E72" s="31"/>
      <c r="F72" s="31"/>
      <c r="G72" s="31"/>
      <c r="H72" s="31"/>
      <c r="I72" s="31"/>
      <c r="J72" s="31"/>
      <c r="K72" s="31"/>
    </row>
    <row r="73" spans="2:11" ht="12.75">
      <c r="B73" s="31"/>
      <c r="C73" s="31"/>
      <c r="D73" s="31"/>
      <c r="E73" s="31"/>
      <c r="F73" s="31"/>
      <c r="G73" s="31"/>
      <c r="H73" s="31"/>
      <c r="I73" s="31"/>
      <c r="J73" s="31"/>
      <c r="K73" s="31"/>
    </row>
    <row r="74" spans="2:11" ht="12.75">
      <c r="B74" s="31"/>
      <c r="C74" s="31"/>
      <c r="D74" s="31"/>
      <c r="E74" s="31"/>
      <c r="F74" s="31"/>
      <c r="G74" s="31"/>
      <c r="H74" s="31"/>
      <c r="I74" s="31"/>
      <c r="J74" s="31"/>
      <c r="K74" s="31"/>
    </row>
    <row r="75" spans="2:11" ht="12.75">
      <c r="B75" s="31"/>
      <c r="C75" s="31"/>
      <c r="D75" s="31"/>
      <c r="E75" s="31"/>
      <c r="F75" s="31"/>
      <c r="G75" s="31"/>
      <c r="H75" s="31"/>
      <c r="I75" s="31"/>
      <c r="J75" s="31"/>
      <c r="K75" s="31"/>
    </row>
    <row r="76" spans="2:11" ht="12.75">
      <c r="B76" s="31"/>
      <c r="C76" s="31"/>
      <c r="D76" s="31"/>
      <c r="E76" s="31"/>
      <c r="F76" s="31"/>
      <c r="G76" s="31"/>
      <c r="H76" s="31"/>
      <c r="I76" s="31"/>
      <c r="J76" s="31"/>
      <c r="K76" s="31"/>
    </row>
    <row r="77" spans="2:11" ht="12.75">
      <c r="B77" s="31"/>
      <c r="C77" s="31"/>
      <c r="D77" s="31"/>
      <c r="E77" s="31"/>
      <c r="F77" s="31"/>
      <c r="G77" s="31"/>
      <c r="H77" s="31"/>
      <c r="I77" s="31"/>
      <c r="J77" s="31"/>
      <c r="K77" s="31"/>
    </row>
    <row r="78" spans="2:11" ht="12.75">
      <c r="B78" s="31"/>
      <c r="C78" s="31"/>
      <c r="D78" s="31"/>
      <c r="E78" s="31"/>
      <c r="F78" s="31"/>
      <c r="G78" s="31"/>
      <c r="H78" s="31"/>
      <c r="I78" s="31"/>
      <c r="J78" s="31"/>
      <c r="K78" s="31"/>
    </row>
    <row r="79" spans="2:11" ht="12.75">
      <c r="B79" s="31"/>
      <c r="C79" s="31"/>
      <c r="D79" s="31"/>
      <c r="E79" s="31"/>
      <c r="F79" s="31"/>
      <c r="G79" s="31"/>
      <c r="H79" s="31"/>
      <c r="I79" s="31"/>
      <c r="J79" s="31"/>
      <c r="K79" s="31"/>
    </row>
    <row r="80" spans="2:11" ht="12.75">
      <c r="B80" s="31"/>
      <c r="C80" s="31"/>
      <c r="D80" s="31"/>
      <c r="E80" s="31"/>
      <c r="F80" s="31"/>
      <c r="G80" s="31"/>
      <c r="H80" s="31"/>
      <c r="I80" s="31"/>
      <c r="J80" s="31"/>
      <c r="K80" s="31"/>
    </row>
    <row r="81" spans="2:11" ht="12.75">
      <c r="B81" s="31"/>
      <c r="C81" s="31"/>
      <c r="D81" s="31"/>
      <c r="E81" s="31"/>
      <c r="F81" s="31"/>
      <c r="G81" s="31"/>
      <c r="H81" s="31"/>
      <c r="I81" s="31"/>
      <c r="J81" s="31"/>
      <c r="K81" s="31"/>
    </row>
    <row r="82" spans="2:11" ht="12.75">
      <c r="B82" s="31"/>
      <c r="C82" s="31"/>
      <c r="D82" s="31"/>
      <c r="E82" s="31"/>
      <c r="F82" s="31"/>
      <c r="G82" s="31"/>
      <c r="H82" s="31"/>
      <c r="I82" s="31"/>
      <c r="J82" s="31"/>
      <c r="K82" s="31"/>
    </row>
    <row r="83" spans="2:11" ht="12.75">
      <c r="B83" s="31"/>
      <c r="C83" s="31"/>
      <c r="D83" s="31"/>
      <c r="E83" s="31"/>
      <c r="F83" s="31"/>
      <c r="G83" s="31"/>
      <c r="H83" s="31"/>
      <c r="I83" s="31"/>
      <c r="J83" s="31"/>
      <c r="K83" s="31"/>
    </row>
    <row r="84" spans="2:11" ht="12.75">
      <c r="B84" s="31"/>
      <c r="C84" s="31"/>
      <c r="D84" s="31"/>
      <c r="E84" s="31"/>
      <c r="F84" s="31"/>
      <c r="G84" s="31"/>
      <c r="H84" s="31"/>
      <c r="I84" s="31"/>
      <c r="J84" s="31"/>
      <c r="K84" s="31"/>
    </row>
    <row r="85" spans="2:11" ht="12.75">
      <c r="B85" s="31"/>
      <c r="C85" s="31"/>
      <c r="D85" s="31"/>
      <c r="E85" s="31"/>
      <c r="F85" s="31"/>
      <c r="G85" s="31"/>
      <c r="H85" s="31"/>
      <c r="I85" s="31"/>
      <c r="J85" s="31"/>
      <c r="K85" s="31"/>
    </row>
    <row r="86" spans="2:11" ht="12.75">
      <c r="B86" s="31"/>
      <c r="C86" s="31"/>
      <c r="D86" s="31"/>
      <c r="E86" s="31"/>
      <c r="F86" s="31"/>
      <c r="G86" s="31"/>
      <c r="H86" s="31"/>
      <c r="I86" s="31"/>
      <c r="J86" s="31"/>
      <c r="K86" s="31"/>
    </row>
    <row r="87" spans="2:11" ht="12.75">
      <c r="B87" s="31"/>
      <c r="C87" s="31"/>
      <c r="D87" s="31"/>
      <c r="E87" s="31"/>
      <c r="F87" s="31"/>
      <c r="G87" s="31"/>
      <c r="H87" s="31"/>
      <c r="I87" s="31"/>
      <c r="J87" s="31"/>
      <c r="K87" s="31"/>
    </row>
    <row r="88" spans="2:11" ht="12.75">
      <c r="B88" s="31"/>
      <c r="C88" s="31"/>
      <c r="D88" s="31"/>
      <c r="E88" s="31"/>
      <c r="F88" s="31"/>
      <c r="G88" s="31"/>
      <c r="H88" s="31"/>
      <c r="I88" s="31"/>
      <c r="J88" s="31"/>
      <c r="K88" s="31"/>
    </row>
    <row r="89" spans="2:11" ht="12.75">
      <c r="B89" s="31"/>
      <c r="C89" s="31"/>
      <c r="D89" s="31"/>
      <c r="E89" s="31"/>
      <c r="F89" s="31"/>
      <c r="G89" s="31"/>
      <c r="H89" s="31"/>
      <c r="I89" s="31"/>
      <c r="J89" s="31"/>
      <c r="K89" s="31"/>
    </row>
    <row r="90" spans="2:11" ht="12.75">
      <c r="B90" s="31"/>
      <c r="C90" s="31"/>
      <c r="D90" s="31"/>
      <c r="E90" s="31"/>
      <c r="F90" s="31"/>
      <c r="G90" s="31"/>
      <c r="H90" s="31"/>
      <c r="I90" s="31"/>
      <c r="J90" s="31"/>
      <c r="K90" s="31"/>
    </row>
    <row r="91" spans="2:11" ht="12.75">
      <c r="B91" s="31"/>
      <c r="C91" s="31"/>
      <c r="D91" s="31"/>
      <c r="E91" s="31"/>
      <c r="F91" s="31"/>
      <c r="G91" s="31"/>
      <c r="H91" s="31"/>
      <c r="I91" s="31"/>
      <c r="J91" s="31"/>
      <c r="K91" s="31"/>
    </row>
    <row r="92" spans="2:11" ht="12.75">
      <c r="B92" s="31"/>
      <c r="C92" s="31"/>
      <c r="D92" s="31"/>
      <c r="E92" s="31"/>
      <c r="F92" s="31"/>
      <c r="G92" s="31"/>
      <c r="H92" s="31"/>
      <c r="I92" s="31"/>
      <c r="J92" s="31"/>
      <c r="K92" s="31"/>
    </row>
    <row r="93" spans="2:11" ht="12.75">
      <c r="B93" s="31"/>
      <c r="C93" s="31"/>
      <c r="D93" s="31"/>
      <c r="E93" s="31"/>
      <c r="F93" s="31"/>
      <c r="G93" s="31"/>
      <c r="H93" s="31"/>
      <c r="I93" s="31"/>
      <c r="J93" s="31"/>
      <c r="K93" s="31"/>
    </row>
    <row r="94" spans="2:11" ht="12.75">
      <c r="B94" s="31"/>
      <c r="C94" s="31"/>
      <c r="D94" s="31"/>
      <c r="E94" s="31"/>
      <c r="F94" s="31"/>
      <c r="G94" s="31"/>
      <c r="H94" s="31"/>
      <c r="I94" s="31"/>
      <c r="J94" s="31"/>
      <c r="K94" s="31"/>
    </row>
    <row r="95" spans="2:11" ht="12.75">
      <c r="B95" s="31"/>
      <c r="C95" s="31"/>
      <c r="D95" s="31"/>
      <c r="E95" s="31"/>
      <c r="F95" s="31"/>
      <c r="G95" s="31"/>
      <c r="H95" s="31"/>
      <c r="I95" s="31"/>
      <c r="J95" s="31"/>
      <c r="K95" s="31"/>
    </row>
    <row r="96" spans="2:11" ht="12.75">
      <c r="B96" s="31"/>
      <c r="C96" s="31"/>
      <c r="D96" s="31"/>
      <c r="E96" s="31"/>
      <c r="F96" s="31"/>
      <c r="G96" s="31"/>
      <c r="H96" s="31"/>
      <c r="I96" s="31"/>
      <c r="J96" s="31"/>
      <c r="K96" s="31"/>
    </row>
    <row r="97" spans="2:11" ht="12.75">
      <c r="B97" s="31"/>
      <c r="C97" s="31"/>
      <c r="D97" s="31"/>
      <c r="E97" s="31"/>
      <c r="F97" s="31"/>
      <c r="G97" s="31"/>
      <c r="H97" s="31"/>
      <c r="I97" s="31"/>
      <c r="J97" s="31"/>
      <c r="K97" s="31"/>
    </row>
    <row r="98" spans="2:11" ht="12.75">
      <c r="B98" s="31"/>
      <c r="C98" s="31"/>
      <c r="D98" s="31"/>
      <c r="E98" s="31"/>
      <c r="F98" s="31"/>
      <c r="G98" s="31"/>
      <c r="H98" s="31"/>
      <c r="I98" s="31"/>
      <c r="J98" s="31"/>
      <c r="K98" s="31"/>
    </row>
    <row r="99" spans="2:11" ht="12.75">
      <c r="B99" s="31"/>
      <c r="C99" s="31"/>
      <c r="D99" s="31"/>
      <c r="E99" s="31"/>
      <c r="F99" s="31"/>
      <c r="G99" s="31"/>
      <c r="H99" s="31"/>
      <c r="I99" s="31"/>
      <c r="J99" s="31"/>
      <c r="K99" s="31"/>
    </row>
    <row r="100" spans="2:11" ht="12.75">
      <c r="B100" s="31"/>
      <c r="C100" s="31"/>
      <c r="D100" s="31"/>
      <c r="E100" s="31"/>
      <c r="F100" s="31"/>
      <c r="G100" s="31"/>
      <c r="H100" s="31"/>
      <c r="I100" s="31"/>
      <c r="J100" s="31"/>
      <c r="K100" s="31"/>
    </row>
    <row r="101" spans="2:11" ht="12.75">
      <c r="B101" s="31"/>
      <c r="C101" s="31"/>
      <c r="D101" s="31"/>
      <c r="E101" s="31"/>
      <c r="F101" s="31"/>
      <c r="G101" s="31"/>
      <c r="H101" s="31"/>
      <c r="I101" s="31"/>
      <c r="J101" s="31"/>
      <c r="K101" s="31"/>
    </row>
    <row r="102" spans="2:11" ht="12.75">
      <c r="B102" s="31"/>
      <c r="C102" s="31"/>
      <c r="D102" s="31"/>
      <c r="E102" s="31"/>
      <c r="F102" s="31"/>
      <c r="G102" s="31"/>
      <c r="H102" s="31"/>
      <c r="I102" s="31"/>
      <c r="J102" s="31"/>
      <c r="K102" s="31"/>
    </row>
    <row r="103" spans="2:11" ht="12.75">
      <c r="B103" s="31"/>
      <c r="C103" s="31"/>
      <c r="D103" s="31"/>
      <c r="E103" s="31"/>
      <c r="F103" s="31"/>
      <c r="G103" s="31"/>
      <c r="H103" s="31"/>
      <c r="I103" s="31"/>
      <c r="J103" s="31"/>
      <c r="K103" s="31"/>
    </row>
    <row r="104" spans="2:11" ht="12.75">
      <c r="B104" s="31"/>
      <c r="C104" s="31"/>
      <c r="D104" s="31"/>
      <c r="E104" s="31"/>
      <c r="F104" s="31"/>
      <c r="G104" s="31"/>
      <c r="H104" s="31"/>
      <c r="I104" s="31"/>
      <c r="J104" s="31"/>
      <c r="K104" s="31"/>
    </row>
    <row r="105" spans="2:11" ht="12.75">
      <c r="B105" s="31"/>
      <c r="C105" s="31"/>
      <c r="D105" s="31"/>
      <c r="E105" s="31"/>
      <c r="F105" s="31"/>
      <c r="G105" s="31"/>
      <c r="H105" s="31"/>
      <c r="I105" s="31"/>
      <c r="J105" s="31"/>
      <c r="K105" s="31"/>
    </row>
    <row r="106" spans="2:11" ht="12.75">
      <c r="B106" s="31"/>
      <c r="C106" s="31"/>
      <c r="D106" s="31"/>
      <c r="E106" s="31"/>
      <c r="F106" s="31"/>
      <c r="G106" s="31"/>
      <c r="H106" s="31"/>
      <c r="I106" s="31"/>
      <c r="J106" s="31"/>
      <c r="K106" s="31"/>
    </row>
    <row r="107" spans="2:11" ht="12.75">
      <c r="B107" s="31"/>
      <c r="C107" s="31"/>
      <c r="D107" s="31"/>
      <c r="E107" s="31"/>
      <c r="F107" s="31"/>
      <c r="G107" s="31"/>
      <c r="H107" s="31"/>
      <c r="I107" s="31"/>
      <c r="J107" s="31"/>
      <c r="K107" s="31"/>
    </row>
    <row r="108" spans="2:11" ht="12.75">
      <c r="B108" s="31"/>
      <c r="C108" s="31"/>
      <c r="D108" s="31"/>
      <c r="E108" s="31"/>
      <c r="F108" s="31"/>
      <c r="G108" s="31"/>
      <c r="H108" s="31"/>
      <c r="I108" s="31"/>
      <c r="J108" s="31"/>
      <c r="K108" s="31"/>
    </row>
    <row r="109" spans="2:11" ht="12.75">
      <c r="B109" s="31"/>
      <c r="C109" s="31"/>
      <c r="D109" s="31"/>
      <c r="E109" s="31"/>
      <c r="F109" s="31"/>
      <c r="G109" s="31"/>
      <c r="H109" s="31"/>
      <c r="I109" s="31"/>
      <c r="J109" s="31"/>
      <c r="K109" s="31"/>
    </row>
    <row r="110" spans="2:11" ht="12.75">
      <c r="B110" s="31"/>
      <c r="C110" s="31"/>
      <c r="D110" s="31"/>
      <c r="E110" s="31"/>
      <c r="F110" s="31"/>
      <c r="G110" s="31"/>
      <c r="H110" s="31"/>
      <c r="I110" s="31"/>
      <c r="J110" s="31"/>
      <c r="K110" s="31"/>
    </row>
    <row r="111" spans="2:11" ht="12.75">
      <c r="B111" s="31"/>
      <c r="C111" s="31"/>
      <c r="D111" s="31"/>
      <c r="E111" s="31"/>
      <c r="F111" s="31"/>
      <c r="G111" s="31"/>
      <c r="H111" s="31"/>
      <c r="I111" s="31"/>
      <c r="J111" s="31"/>
      <c r="K111" s="31"/>
    </row>
    <row r="112" spans="2:11" ht="12.75">
      <c r="B112" s="31"/>
      <c r="C112" s="31"/>
      <c r="D112" s="31"/>
      <c r="E112" s="31"/>
      <c r="F112" s="31"/>
      <c r="G112" s="31"/>
      <c r="H112" s="31"/>
      <c r="I112" s="31"/>
      <c r="J112" s="31"/>
      <c r="K112" s="31"/>
    </row>
    <row r="113" spans="2:11" ht="12.75">
      <c r="B113" s="31"/>
      <c r="C113" s="31"/>
      <c r="D113" s="31"/>
      <c r="E113" s="31"/>
      <c r="F113" s="31"/>
      <c r="G113" s="31"/>
      <c r="H113" s="31"/>
      <c r="I113" s="31"/>
      <c r="J113" s="31"/>
      <c r="K113" s="31"/>
    </row>
    <row r="114" spans="2:11" ht="12.75">
      <c r="B114" s="31"/>
      <c r="C114" s="31"/>
      <c r="D114" s="31"/>
      <c r="E114" s="31"/>
      <c r="F114" s="31"/>
      <c r="G114" s="31"/>
      <c r="H114" s="31"/>
      <c r="I114" s="31"/>
      <c r="J114" s="31"/>
      <c r="K114" s="31"/>
    </row>
    <row r="115" spans="2:11" ht="12.75">
      <c r="B115" s="31"/>
      <c r="C115" s="31"/>
      <c r="D115" s="31"/>
      <c r="E115" s="31"/>
      <c r="F115" s="31"/>
      <c r="G115" s="31"/>
      <c r="H115" s="31"/>
      <c r="I115" s="31"/>
      <c r="J115" s="31"/>
      <c r="K115" s="31"/>
    </row>
    <row r="116" spans="2:11" ht="12.75">
      <c r="B116" s="31"/>
      <c r="C116" s="31"/>
      <c r="D116" s="31"/>
      <c r="E116" s="31"/>
      <c r="F116" s="31"/>
      <c r="G116" s="31"/>
      <c r="H116" s="31"/>
      <c r="I116" s="31"/>
      <c r="J116" s="31"/>
      <c r="K116" s="31"/>
    </row>
    <row r="117" spans="2:11" ht="12.75">
      <c r="B117" s="31"/>
      <c r="C117" s="31"/>
      <c r="D117" s="31"/>
      <c r="E117" s="31"/>
      <c r="F117" s="31"/>
      <c r="G117" s="31"/>
      <c r="H117" s="31"/>
      <c r="I117" s="31"/>
      <c r="J117" s="31"/>
      <c r="K117" s="31"/>
    </row>
    <row r="118" spans="2:11" ht="12.75">
      <c r="B118" s="31"/>
      <c r="C118" s="31"/>
      <c r="D118" s="31"/>
      <c r="E118" s="31"/>
      <c r="F118" s="31"/>
      <c r="G118" s="31"/>
      <c r="H118" s="31"/>
      <c r="I118" s="31"/>
      <c r="J118" s="31"/>
      <c r="K118" s="31"/>
    </row>
    <row r="119" spans="2:11" ht="12.75">
      <c r="B119" s="31"/>
      <c r="C119" s="31"/>
      <c r="D119" s="31"/>
      <c r="E119" s="31"/>
      <c r="F119" s="31"/>
      <c r="G119" s="31"/>
      <c r="H119" s="31"/>
      <c r="I119" s="31"/>
      <c r="J119" s="31"/>
      <c r="K119" s="31"/>
    </row>
    <row r="120" spans="2:11" ht="12.75">
      <c r="B120" s="31"/>
      <c r="C120" s="31"/>
      <c r="D120" s="31"/>
      <c r="E120" s="31"/>
      <c r="F120" s="31"/>
      <c r="G120" s="31"/>
      <c r="H120" s="31"/>
      <c r="I120" s="31"/>
      <c r="J120" s="31"/>
      <c r="K120" s="31"/>
    </row>
    <row r="121" spans="2:11" ht="12.75">
      <c r="B121" s="31"/>
      <c r="C121" s="31"/>
      <c r="D121" s="31"/>
      <c r="E121" s="31"/>
      <c r="F121" s="31"/>
      <c r="G121" s="31"/>
      <c r="H121" s="31"/>
      <c r="I121" s="31"/>
      <c r="J121" s="31"/>
      <c r="K121" s="31"/>
    </row>
    <row r="122" spans="2:11" ht="12.75">
      <c r="B122" s="31"/>
      <c r="C122" s="31"/>
      <c r="D122" s="31"/>
      <c r="E122" s="31"/>
      <c r="F122" s="31"/>
      <c r="G122" s="31"/>
      <c r="H122" s="31"/>
      <c r="I122" s="31"/>
      <c r="J122" s="31"/>
      <c r="K122" s="31"/>
    </row>
    <row r="123" spans="2:11" ht="12.75">
      <c r="B123" s="31"/>
      <c r="C123" s="31"/>
      <c r="D123" s="31"/>
      <c r="E123" s="31"/>
      <c r="F123" s="31"/>
      <c r="G123" s="31"/>
      <c r="H123" s="31"/>
      <c r="I123" s="31"/>
      <c r="J123" s="31"/>
      <c r="K123" s="31"/>
    </row>
    <row r="124" spans="2:11" ht="12.75">
      <c r="B124" s="31"/>
      <c r="C124" s="31"/>
      <c r="D124" s="31"/>
      <c r="E124" s="31"/>
      <c r="F124" s="31"/>
      <c r="G124" s="31"/>
      <c r="H124" s="31"/>
      <c r="I124" s="31"/>
      <c r="J124" s="31"/>
      <c r="K124" s="31"/>
    </row>
    <row r="125" spans="2:11" ht="12.75">
      <c r="B125" s="31"/>
      <c r="C125" s="31"/>
      <c r="D125" s="31"/>
      <c r="E125" s="31"/>
      <c r="F125" s="31"/>
      <c r="G125" s="31"/>
      <c r="H125" s="31"/>
      <c r="I125" s="31"/>
      <c r="J125" s="31"/>
      <c r="K125" s="31"/>
    </row>
    <row r="126" spans="2:11" ht="12.75">
      <c r="B126" s="31"/>
      <c r="C126" s="31"/>
      <c r="D126" s="31"/>
      <c r="E126" s="31"/>
      <c r="F126" s="31"/>
      <c r="G126" s="31"/>
      <c r="H126" s="31"/>
      <c r="I126" s="31"/>
      <c r="J126" s="31"/>
      <c r="K126" s="31"/>
    </row>
    <row r="127" spans="2:11" ht="12.75">
      <c r="B127" s="31"/>
      <c r="C127" s="31"/>
      <c r="D127" s="31"/>
      <c r="E127" s="31"/>
      <c r="F127" s="31"/>
      <c r="G127" s="31"/>
      <c r="H127" s="31"/>
      <c r="I127" s="31"/>
      <c r="J127" s="31"/>
      <c r="K127" s="31"/>
    </row>
    <row r="128" spans="2:11" ht="12.75">
      <c r="B128" s="31"/>
      <c r="C128" s="31"/>
      <c r="D128" s="31"/>
      <c r="E128" s="31"/>
      <c r="F128" s="31"/>
      <c r="G128" s="31"/>
      <c r="H128" s="31"/>
      <c r="I128" s="31"/>
      <c r="J128" s="31"/>
      <c r="K128" s="31"/>
    </row>
    <row r="129" spans="2:11" ht="12.75">
      <c r="B129" s="31"/>
      <c r="C129" s="31"/>
      <c r="D129" s="31"/>
      <c r="E129" s="31"/>
      <c r="F129" s="31"/>
      <c r="G129" s="31"/>
      <c r="H129" s="31"/>
      <c r="I129" s="31"/>
      <c r="J129" s="31"/>
      <c r="K129" s="31"/>
    </row>
    <row r="130" spans="2:11" ht="12.75">
      <c r="B130" s="31"/>
      <c r="C130" s="31"/>
      <c r="D130" s="31"/>
      <c r="E130" s="31"/>
      <c r="F130" s="31"/>
      <c r="G130" s="31"/>
      <c r="H130" s="31"/>
      <c r="I130" s="31"/>
      <c r="J130" s="31"/>
      <c r="K130" s="31"/>
    </row>
    <row r="131" spans="2:11" ht="12.75">
      <c r="B131" s="31"/>
      <c r="C131" s="31"/>
      <c r="D131" s="31"/>
      <c r="E131" s="31"/>
      <c r="F131" s="31"/>
      <c r="G131" s="31"/>
      <c r="H131" s="31"/>
      <c r="I131" s="31"/>
      <c r="J131" s="31"/>
      <c r="K131" s="31"/>
    </row>
    <row r="132" spans="2:11" ht="12.75">
      <c r="B132" s="31"/>
      <c r="C132" s="31"/>
      <c r="D132" s="31"/>
      <c r="E132" s="31"/>
      <c r="F132" s="31"/>
      <c r="G132" s="31"/>
      <c r="H132" s="31"/>
      <c r="I132" s="31"/>
      <c r="J132" s="31"/>
      <c r="K132" s="31"/>
    </row>
    <row r="133" spans="2:11" ht="12.75">
      <c r="B133" s="31"/>
      <c r="C133" s="31"/>
      <c r="D133" s="31"/>
      <c r="E133" s="31"/>
      <c r="F133" s="31"/>
      <c r="G133" s="31"/>
      <c r="H133" s="31"/>
      <c r="I133" s="31"/>
      <c r="J133" s="31"/>
      <c r="K133" s="31"/>
    </row>
    <row r="134" spans="2:11" ht="12.75">
      <c r="B134" s="31"/>
      <c r="C134" s="31"/>
      <c r="D134" s="31"/>
      <c r="E134" s="31"/>
      <c r="F134" s="31"/>
      <c r="G134" s="31"/>
      <c r="H134" s="31"/>
      <c r="I134" s="31"/>
      <c r="J134" s="31"/>
      <c r="K134" s="31"/>
    </row>
    <row r="135" spans="2:11" ht="12.75">
      <c r="B135" s="31"/>
      <c r="C135" s="31"/>
      <c r="D135" s="31"/>
      <c r="E135" s="31"/>
      <c r="F135" s="31"/>
      <c r="G135" s="31"/>
      <c r="H135" s="31"/>
      <c r="I135" s="31"/>
      <c r="J135" s="31"/>
      <c r="K135" s="31"/>
    </row>
    <row r="136" spans="2:11" ht="12.75">
      <c r="B136" s="31"/>
      <c r="C136" s="31"/>
      <c r="D136" s="31"/>
      <c r="E136" s="31"/>
      <c r="F136" s="31"/>
      <c r="G136" s="31"/>
      <c r="H136" s="31"/>
      <c r="I136" s="31"/>
      <c r="J136" s="31"/>
      <c r="K136" s="31"/>
    </row>
    <row r="137" spans="2:11" ht="12.75">
      <c r="B137" s="31"/>
      <c r="C137" s="31"/>
      <c r="D137" s="31"/>
      <c r="E137" s="31"/>
      <c r="F137" s="31"/>
      <c r="G137" s="31"/>
      <c r="H137" s="31"/>
      <c r="I137" s="31"/>
      <c r="J137" s="31"/>
      <c r="K137" s="31"/>
    </row>
    <row r="138" spans="2:11" ht="12.75">
      <c r="B138" s="31"/>
      <c r="C138" s="31"/>
      <c r="D138" s="31"/>
      <c r="E138" s="31"/>
      <c r="F138" s="31"/>
      <c r="G138" s="31"/>
      <c r="H138" s="31"/>
      <c r="I138" s="31"/>
      <c r="J138" s="31"/>
      <c r="K138" s="31"/>
    </row>
    <row r="139" spans="2:11" ht="12.75">
      <c r="B139" s="31"/>
      <c r="C139" s="31"/>
      <c r="D139" s="31"/>
      <c r="E139" s="31"/>
      <c r="F139" s="31"/>
      <c r="G139" s="31"/>
      <c r="H139" s="31"/>
      <c r="I139" s="31"/>
      <c r="J139" s="31"/>
      <c r="K139" s="31"/>
    </row>
    <row r="140" spans="2:11" ht="12.75">
      <c r="B140" s="31"/>
      <c r="C140" s="31"/>
      <c r="D140" s="31"/>
      <c r="E140" s="31"/>
      <c r="F140" s="31"/>
      <c r="G140" s="31"/>
      <c r="H140" s="31"/>
      <c r="I140" s="31"/>
      <c r="J140" s="31"/>
      <c r="K140" s="31"/>
    </row>
    <row r="141" spans="2:11" ht="12.75">
      <c r="B141" s="31"/>
      <c r="C141" s="31"/>
      <c r="D141" s="31"/>
      <c r="E141" s="31"/>
      <c r="F141" s="31"/>
      <c r="G141" s="31"/>
      <c r="H141" s="31"/>
      <c r="I141" s="31"/>
      <c r="J141" s="31"/>
      <c r="K141" s="31"/>
    </row>
    <row r="142" spans="2:11" ht="12.75">
      <c r="B142" s="31"/>
      <c r="C142" s="31"/>
      <c r="D142" s="31"/>
      <c r="E142" s="31"/>
      <c r="F142" s="31"/>
      <c r="G142" s="31"/>
      <c r="H142" s="31"/>
      <c r="I142" s="31"/>
      <c r="J142" s="31"/>
      <c r="K142" s="31"/>
    </row>
    <row r="143" spans="2:11" ht="12.75">
      <c r="B143" s="31"/>
      <c r="C143" s="31"/>
      <c r="D143" s="31"/>
      <c r="E143" s="31"/>
      <c r="F143" s="31"/>
      <c r="G143" s="31"/>
      <c r="H143" s="31"/>
      <c r="I143" s="31"/>
      <c r="J143" s="31"/>
      <c r="K143" s="31"/>
    </row>
    <row r="144" spans="2:11" ht="12.75">
      <c r="B144" s="31"/>
      <c r="C144" s="31"/>
      <c r="D144" s="31"/>
      <c r="E144" s="31"/>
      <c r="F144" s="31"/>
      <c r="G144" s="31"/>
      <c r="H144" s="31"/>
      <c r="I144" s="31"/>
      <c r="J144" s="31"/>
      <c r="K144" s="31"/>
    </row>
    <row r="145" spans="2:11" ht="12.75">
      <c r="B145" s="31"/>
      <c r="C145" s="31"/>
      <c r="D145" s="31"/>
      <c r="E145" s="31"/>
      <c r="F145" s="31"/>
      <c r="G145" s="31"/>
      <c r="H145" s="31"/>
      <c r="I145" s="31"/>
      <c r="J145" s="31"/>
      <c r="K145" s="31"/>
    </row>
    <row r="146" spans="2:11" ht="12.75">
      <c r="B146" s="31"/>
      <c r="C146" s="31"/>
      <c r="D146" s="31"/>
      <c r="E146" s="31"/>
      <c r="F146" s="31"/>
      <c r="G146" s="31"/>
      <c r="H146" s="31"/>
      <c r="I146" s="31"/>
      <c r="J146" s="31"/>
      <c r="K146" s="31"/>
    </row>
    <row r="147" spans="2:11" ht="12.75">
      <c r="B147" s="31"/>
      <c r="C147" s="31"/>
      <c r="D147" s="31"/>
      <c r="E147" s="31"/>
      <c r="F147" s="31"/>
      <c r="G147" s="31"/>
      <c r="H147" s="31"/>
      <c r="I147" s="31"/>
      <c r="J147" s="31"/>
      <c r="K147" s="31"/>
    </row>
    <row r="148" spans="2:11" ht="12.75">
      <c r="B148" s="31"/>
      <c r="C148" s="31"/>
      <c r="D148" s="31"/>
      <c r="E148" s="31"/>
      <c r="F148" s="31"/>
      <c r="G148" s="31"/>
      <c r="H148" s="31"/>
      <c r="I148" s="31"/>
      <c r="J148" s="31"/>
      <c r="K148" s="31"/>
    </row>
    <row r="149" spans="2:11" ht="12.75">
      <c r="B149" s="31"/>
      <c r="C149" s="31"/>
      <c r="D149" s="31"/>
      <c r="E149" s="31"/>
      <c r="F149" s="31"/>
      <c r="G149" s="31"/>
      <c r="H149" s="31"/>
      <c r="I149" s="31"/>
      <c r="J149" s="31"/>
      <c r="K149" s="31"/>
    </row>
    <row r="150" spans="2:11" ht="12.75">
      <c r="B150" s="31"/>
      <c r="C150" s="31"/>
      <c r="D150" s="31"/>
      <c r="E150" s="31"/>
      <c r="F150" s="31"/>
      <c r="G150" s="31"/>
      <c r="H150" s="31"/>
      <c r="I150" s="31"/>
      <c r="J150" s="31"/>
      <c r="K150" s="31"/>
    </row>
    <row r="151" spans="2:11" ht="12.75">
      <c r="B151" s="31"/>
      <c r="C151" s="31"/>
      <c r="D151" s="31"/>
      <c r="E151" s="31"/>
      <c r="F151" s="31"/>
      <c r="G151" s="31"/>
      <c r="H151" s="31"/>
      <c r="I151" s="31"/>
      <c r="J151" s="31"/>
      <c r="K151" s="31"/>
    </row>
    <row r="152" spans="2:11" ht="12.75">
      <c r="B152" s="31"/>
      <c r="C152" s="31"/>
      <c r="D152" s="31"/>
      <c r="E152" s="31"/>
      <c r="F152" s="31"/>
      <c r="G152" s="31"/>
      <c r="H152" s="31"/>
      <c r="I152" s="31"/>
      <c r="J152" s="31"/>
      <c r="K152" s="31"/>
    </row>
    <row r="153" spans="2:11" ht="12.75">
      <c r="B153" s="31"/>
      <c r="C153" s="31"/>
      <c r="D153" s="31"/>
      <c r="E153" s="31"/>
      <c r="F153" s="31"/>
      <c r="G153" s="31"/>
      <c r="H153" s="31"/>
      <c r="I153" s="31"/>
      <c r="J153" s="31"/>
      <c r="K153" s="31"/>
    </row>
    <row r="154" spans="2:11" ht="12.75">
      <c r="B154" s="31"/>
      <c r="C154" s="31"/>
      <c r="D154" s="31"/>
      <c r="E154" s="31"/>
      <c r="F154" s="31"/>
      <c r="G154" s="31"/>
      <c r="H154" s="31"/>
      <c r="I154" s="31"/>
      <c r="J154" s="31"/>
      <c r="K154" s="31"/>
    </row>
    <row r="155" spans="2:11" ht="12.75">
      <c r="B155" s="31"/>
      <c r="C155" s="31"/>
      <c r="D155" s="31"/>
      <c r="E155" s="31"/>
      <c r="F155" s="31"/>
      <c r="G155" s="31"/>
      <c r="H155" s="31"/>
      <c r="I155" s="31"/>
      <c r="J155" s="31"/>
      <c r="K155" s="31"/>
    </row>
    <row r="156" spans="2:11" ht="12.75">
      <c r="B156" s="31"/>
      <c r="C156" s="31"/>
      <c r="D156" s="31"/>
      <c r="E156" s="31"/>
      <c r="F156" s="31"/>
      <c r="G156" s="31"/>
      <c r="H156" s="31"/>
      <c r="I156" s="31"/>
      <c r="J156" s="31"/>
      <c r="K156" s="31"/>
    </row>
    <row r="157" spans="2:11" ht="12.75">
      <c r="B157" s="31"/>
      <c r="C157" s="31"/>
      <c r="D157" s="31"/>
      <c r="E157" s="31"/>
      <c r="F157" s="31"/>
      <c r="G157" s="31"/>
      <c r="H157" s="31"/>
      <c r="I157" s="31"/>
      <c r="J157" s="31"/>
      <c r="K157" s="31"/>
    </row>
    <row r="158" spans="2:11" ht="12.75">
      <c r="B158" s="31"/>
      <c r="C158" s="31"/>
      <c r="D158" s="31"/>
      <c r="E158" s="31"/>
      <c r="F158" s="31"/>
      <c r="G158" s="31"/>
      <c r="H158" s="31"/>
      <c r="I158" s="31"/>
      <c r="J158" s="31"/>
      <c r="K158" s="31"/>
    </row>
    <row r="159" spans="2:11" ht="12.75">
      <c r="B159" s="31"/>
      <c r="C159" s="31"/>
      <c r="D159" s="31"/>
      <c r="E159" s="31"/>
      <c r="F159" s="31"/>
      <c r="G159" s="31"/>
      <c r="H159" s="31"/>
      <c r="I159" s="31"/>
      <c r="J159" s="31"/>
      <c r="K159" s="31"/>
    </row>
    <row r="160" spans="2:11" ht="12.75">
      <c r="B160" s="31"/>
      <c r="C160" s="31"/>
      <c r="D160" s="31"/>
      <c r="E160" s="31"/>
      <c r="F160" s="31"/>
      <c r="G160" s="31"/>
      <c r="H160" s="31"/>
      <c r="I160" s="31"/>
      <c r="J160" s="31"/>
      <c r="K160" s="31"/>
    </row>
    <row r="161" spans="2:11" ht="12.75">
      <c r="B161" s="31"/>
      <c r="C161" s="31"/>
      <c r="D161" s="31"/>
      <c r="E161" s="31"/>
      <c r="F161" s="31"/>
      <c r="G161" s="31"/>
      <c r="H161" s="31"/>
      <c r="I161" s="31"/>
      <c r="J161" s="31"/>
      <c r="K161" s="31"/>
    </row>
    <row r="162" spans="2:11" ht="12.75">
      <c r="B162" s="31"/>
      <c r="C162" s="31"/>
      <c r="D162" s="31"/>
      <c r="E162" s="31"/>
      <c r="F162" s="31"/>
      <c r="G162" s="31"/>
      <c r="H162" s="31"/>
      <c r="I162" s="31"/>
      <c r="J162" s="31"/>
      <c r="K162" s="31"/>
    </row>
    <row r="163" spans="2:11" ht="12.75">
      <c r="B163" s="31"/>
      <c r="C163" s="31"/>
      <c r="D163" s="31"/>
      <c r="E163" s="31"/>
      <c r="F163" s="31"/>
      <c r="G163" s="31"/>
      <c r="H163" s="31"/>
      <c r="I163" s="31"/>
      <c r="J163" s="31"/>
      <c r="K163" s="31"/>
    </row>
    <row r="164" spans="2:11" ht="12.75">
      <c r="B164" s="31"/>
      <c r="C164" s="31"/>
      <c r="D164" s="31"/>
      <c r="E164" s="31"/>
      <c r="F164" s="31"/>
      <c r="G164" s="31"/>
      <c r="H164" s="31"/>
      <c r="I164" s="31"/>
      <c r="J164" s="31"/>
      <c r="K164" s="31"/>
    </row>
    <row r="165" spans="2:11" ht="12.75">
      <c r="B165" s="31"/>
      <c r="C165" s="31"/>
      <c r="D165" s="31"/>
      <c r="E165" s="31"/>
      <c r="F165" s="31"/>
      <c r="G165" s="31"/>
      <c r="H165" s="31"/>
      <c r="I165" s="31"/>
      <c r="J165" s="31"/>
      <c r="K165" s="31"/>
    </row>
    <row r="166" spans="2:11" ht="12.75">
      <c r="B166" s="31"/>
      <c r="C166" s="31"/>
      <c r="D166" s="31"/>
      <c r="E166" s="31"/>
      <c r="F166" s="31"/>
      <c r="G166" s="31"/>
      <c r="H166" s="31"/>
      <c r="I166" s="31"/>
      <c r="J166" s="31"/>
      <c r="K166" s="31"/>
    </row>
    <row r="167" spans="2:11" ht="12.75">
      <c r="B167" s="31"/>
      <c r="C167" s="31"/>
      <c r="D167" s="31"/>
      <c r="E167" s="31"/>
      <c r="F167" s="31"/>
      <c r="G167" s="31"/>
      <c r="H167" s="31"/>
      <c r="I167" s="31"/>
      <c r="J167" s="31"/>
      <c r="K167" s="31"/>
    </row>
    <row r="168" spans="2:11" ht="12.75">
      <c r="B168" s="31"/>
      <c r="C168" s="31"/>
      <c r="D168" s="31"/>
      <c r="E168" s="31"/>
      <c r="F168" s="31"/>
      <c r="G168" s="31"/>
      <c r="H168" s="31"/>
      <c r="I168" s="31"/>
      <c r="J168" s="31"/>
      <c r="K168" s="31"/>
    </row>
    <row r="169" spans="2:11" ht="12.75">
      <c r="B169" s="31"/>
      <c r="C169" s="31"/>
      <c r="D169" s="31"/>
      <c r="E169" s="31"/>
      <c r="F169" s="31"/>
      <c r="G169" s="31"/>
      <c r="H169" s="31"/>
      <c r="I169" s="31"/>
      <c r="J169" s="31"/>
      <c r="K169" s="31"/>
    </row>
    <row r="170" spans="2:11" ht="12.75">
      <c r="B170" s="31"/>
      <c r="C170" s="31"/>
      <c r="D170" s="31"/>
      <c r="E170" s="31"/>
      <c r="F170" s="31"/>
      <c r="G170" s="31"/>
      <c r="H170" s="31"/>
      <c r="I170" s="31"/>
      <c r="J170" s="31"/>
      <c r="K170" s="31"/>
    </row>
    <row r="171" spans="2:11" ht="12.75">
      <c r="B171" s="31"/>
      <c r="C171" s="31"/>
      <c r="D171" s="31"/>
      <c r="E171" s="31"/>
      <c r="F171" s="31"/>
      <c r="G171" s="31"/>
      <c r="H171" s="31"/>
      <c r="I171" s="31"/>
      <c r="J171" s="31"/>
      <c r="K171" s="31"/>
    </row>
    <row r="172" spans="2:11" ht="12.75">
      <c r="B172" s="31"/>
      <c r="C172" s="31"/>
      <c r="D172" s="31"/>
      <c r="E172" s="31"/>
      <c r="F172" s="31"/>
      <c r="G172" s="31"/>
      <c r="H172" s="31"/>
      <c r="I172" s="31"/>
      <c r="J172" s="31"/>
      <c r="K172" s="31"/>
    </row>
    <row r="173" spans="2:11" ht="12.75">
      <c r="B173" s="31"/>
      <c r="C173" s="31"/>
      <c r="D173" s="31"/>
      <c r="E173" s="31"/>
      <c r="F173" s="31"/>
      <c r="G173" s="31"/>
      <c r="H173" s="31"/>
      <c r="I173" s="31"/>
      <c r="J173" s="31"/>
      <c r="K173" s="31"/>
    </row>
    <row r="174" spans="2:11" ht="12.75">
      <c r="B174" s="31"/>
      <c r="C174" s="31"/>
      <c r="D174" s="31"/>
      <c r="E174" s="31"/>
      <c r="F174" s="31"/>
      <c r="G174" s="31"/>
      <c r="H174" s="31"/>
      <c r="I174" s="31"/>
      <c r="J174" s="31"/>
      <c r="K174" s="31"/>
    </row>
    <row r="175" spans="2:11" ht="12.75">
      <c r="B175" s="31"/>
      <c r="C175" s="31"/>
      <c r="D175" s="31"/>
      <c r="E175" s="31"/>
      <c r="F175" s="31"/>
      <c r="G175" s="31"/>
      <c r="H175" s="31"/>
      <c r="I175" s="31"/>
      <c r="J175" s="31"/>
      <c r="K175" s="31"/>
    </row>
    <row r="176" spans="2:11" ht="12.75">
      <c r="B176" s="31"/>
      <c r="C176" s="31"/>
      <c r="D176" s="31"/>
      <c r="E176" s="31"/>
      <c r="F176" s="31"/>
      <c r="G176" s="31"/>
      <c r="H176" s="31"/>
      <c r="I176" s="31"/>
      <c r="J176" s="31"/>
      <c r="K176" s="31"/>
    </row>
    <row r="177" spans="2:11" ht="12.75">
      <c r="B177" s="31"/>
      <c r="C177" s="31"/>
      <c r="D177" s="31"/>
      <c r="E177" s="31"/>
      <c r="F177" s="31"/>
      <c r="G177" s="31"/>
      <c r="H177" s="31"/>
      <c r="I177" s="31"/>
      <c r="J177" s="31"/>
      <c r="K177" s="31"/>
    </row>
    <row r="178" spans="2:11" ht="12.75">
      <c r="B178" s="31"/>
      <c r="C178" s="31"/>
      <c r="D178" s="31"/>
      <c r="E178" s="31"/>
      <c r="F178" s="31"/>
      <c r="G178" s="31"/>
      <c r="H178" s="31"/>
      <c r="I178" s="31"/>
      <c r="J178" s="31"/>
      <c r="K178" s="31"/>
    </row>
    <row r="179" spans="2:11" ht="12.75">
      <c r="B179" s="31"/>
      <c r="C179" s="31"/>
      <c r="D179" s="31"/>
      <c r="E179" s="31"/>
      <c r="F179" s="31"/>
      <c r="G179" s="31"/>
      <c r="H179" s="31"/>
      <c r="I179" s="31"/>
      <c r="J179" s="31"/>
      <c r="K179" s="31"/>
    </row>
    <row r="180" spans="2:11" ht="12.75">
      <c r="B180" s="31"/>
      <c r="C180" s="31"/>
      <c r="D180" s="31"/>
      <c r="E180" s="31"/>
      <c r="F180" s="31"/>
      <c r="G180" s="31"/>
      <c r="H180" s="31"/>
      <c r="I180" s="31"/>
      <c r="J180" s="31"/>
      <c r="K180" s="31"/>
    </row>
    <row r="181" spans="2:11" ht="12.75">
      <c r="B181" s="31"/>
      <c r="C181" s="31"/>
      <c r="D181" s="31"/>
      <c r="E181" s="31"/>
      <c r="F181" s="31"/>
      <c r="G181" s="31"/>
      <c r="H181" s="31"/>
      <c r="I181" s="31"/>
      <c r="J181" s="31"/>
      <c r="K181" s="31"/>
    </row>
    <row r="182" spans="2:11" ht="12.75">
      <c r="B182" s="31"/>
      <c r="C182" s="31"/>
      <c r="D182" s="31"/>
      <c r="E182" s="31"/>
      <c r="F182" s="31"/>
      <c r="G182" s="31"/>
      <c r="H182" s="31"/>
      <c r="I182" s="31"/>
      <c r="J182" s="31"/>
      <c r="K182" s="31"/>
    </row>
    <row r="183" spans="2:11" ht="12.75">
      <c r="B183" s="31"/>
      <c r="C183" s="31"/>
      <c r="D183" s="31"/>
      <c r="E183" s="31"/>
      <c r="F183" s="31"/>
      <c r="G183" s="31"/>
      <c r="H183" s="31"/>
      <c r="I183" s="31"/>
      <c r="J183" s="31"/>
      <c r="K183" s="31"/>
    </row>
    <row r="184" spans="2:11" ht="12.75">
      <c r="B184" s="31"/>
      <c r="C184" s="31"/>
      <c r="D184" s="31"/>
      <c r="E184" s="31"/>
      <c r="F184" s="31"/>
      <c r="G184" s="31"/>
      <c r="H184" s="31"/>
      <c r="I184" s="31"/>
      <c r="J184" s="31"/>
      <c r="K184" s="31"/>
    </row>
    <row r="185" spans="2:11" ht="12.75">
      <c r="B185" s="31"/>
      <c r="C185" s="31"/>
      <c r="D185" s="31"/>
      <c r="E185" s="31"/>
      <c r="F185" s="31"/>
      <c r="G185" s="31"/>
      <c r="H185" s="31"/>
      <c r="I185" s="31"/>
      <c r="J185" s="31"/>
      <c r="K185" s="31"/>
    </row>
    <row r="186" spans="2:11" ht="12.75">
      <c r="B186" s="31"/>
      <c r="C186" s="31"/>
      <c r="D186" s="31"/>
      <c r="E186" s="31"/>
      <c r="F186" s="31"/>
      <c r="G186" s="31"/>
      <c r="H186" s="31"/>
      <c r="I186" s="31"/>
      <c r="J186" s="31"/>
      <c r="K186" s="31"/>
    </row>
    <row r="187" spans="2:11" ht="12.75">
      <c r="B187" s="31"/>
      <c r="C187" s="31"/>
      <c r="D187" s="31"/>
      <c r="E187" s="31"/>
      <c r="F187" s="31"/>
      <c r="G187" s="31"/>
      <c r="H187" s="31"/>
      <c r="I187" s="31"/>
      <c r="J187" s="31"/>
      <c r="K187" s="31"/>
    </row>
    <row r="188" spans="2:11" ht="12.75">
      <c r="B188" s="31"/>
      <c r="C188" s="31"/>
      <c r="D188" s="31"/>
      <c r="E188" s="31"/>
      <c r="F188" s="31"/>
      <c r="G188" s="31"/>
      <c r="H188" s="31"/>
      <c r="I188" s="31"/>
      <c r="J188" s="31"/>
      <c r="K188" s="31"/>
    </row>
    <row r="189" spans="2:11" ht="12.75">
      <c r="B189" s="31"/>
      <c r="C189" s="31"/>
      <c r="D189" s="31"/>
      <c r="E189" s="31"/>
      <c r="F189" s="31"/>
      <c r="G189" s="31"/>
      <c r="H189" s="31"/>
      <c r="I189" s="31"/>
      <c r="J189" s="31"/>
      <c r="K189" s="31"/>
    </row>
    <row r="190" spans="2:11" ht="12.75">
      <c r="B190" s="31"/>
      <c r="C190" s="31"/>
      <c r="D190" s="31"/>
      <c r="E190" s="31"/>
      <c r="F190" s="31"/>
      <c r="G190" s="31"/>
      <c r="H190" s="31"/>
      <c r="I190" s="31"/>
      <c r="J190" s="31"/>
      <c r="K190" s="31"/>
    </row>
    <row r="191" spans="2:11" ht="12.75">
      <c r="B191" s="31"/>
      <c r="C191" s="31"/>
      <c r="D191" s="31"/>
      <c r="E191" s="31"/>
      <c r="F191" s="31"/>
      <c r="G191" s="31"/>
      <c r="H191" s="31"/>
      <c r="I191" s="31"/>
      <c r="J191" s="31"/>
      <c r="K191" s="31"/>
    </row>
    <row r="192" spans="2:11" ht="12.75">
      <c r="B192" s="31"/>
      <c r="C192" s="31"/>
      <c r="D192" s="31"/>
      <c r="E192" s="31"/>
      <c r="F192" s="31"/>
      <c r="G192" s="31"/>
      <c r="H192" s="31"/>
      <c r="I192" s="31"/>
      <c r="J192" s="31"/>
      <c r="K192" s="31"/>
    </row>
    <row r="193" spans="2:11" ht="12.75">
      <c r="B193" s="31"/>
      <c r="C193" s="31"/>
      <c r="D193" s="31"/>
      <c r="E193" s="31"/>
      <c r="F193" s="31"/>
      <c r="G193" s="31"/>
      <c r="H193" s="31"/>
      <c r="I193" s="31"/>
      <c r="J193" s="31"/>
      <c r="K193" s="31"/>
    </row>
    <row r="194" spans="2:11" ht="12.75">
      <c r="B194" s="31"/>
      <c r="C194" s="31"/>
      <c r="D194" s="31"/>
      <c r="E194" s="31"/>
      <c r="F194" s="31"/>
      <c r="G194" s="31"/>
      <c r="H194" s="31"/>
      <c r="I194" s="31"/>
      <c r="J194" s="31"/>
      <c r="K194" s="31"/>
    </row>
    <row r="195" spans="2:11" ht="12.75">
      <c r="B195" s="31"/>
      <c r="C195" s="31"/>
      <c r="D195" s="31"/>
      <c r="E195" s="31"/>
      <c r="F195" s="31"/>
      <c r="G195" s="31"/>
      <c r="H195" s="31"/>
      <c r="I195" s="31"/>
      <c r="J195" s="31"/>
      <c r="K195" s="31"/>
    </row>
    <row r="196" spans="2:11" ht="12.75">
      <c r="B196" s="31"/>
      <c r="C196" s="31"/>
      <c r="D196" s="31"/>
      <c r="E196" s="31"/>
      <c r="F196" s="31"/>
      <c r="G196" s="31"/>
      <c r="H196" s="31"/>
      <c r="I196" s="31"/>
      <c r="J196" s="31"/>
      <c r="K196" s="31"/>
    </row>
    <row r="197" spans="2:11" ht="12.75">
      <c r="B197" s="31"/>
      <c r="C197" s="31"/>
      <c r="D197" s="31"/>
      <c r="E197" s="31"/>
      <c r="F197" s="31"/>
      <c r="G197" s="31"/>
      <c r="H197" s="31"/>
      <c r="I197" s="31"/>
      <c r="J197" s="31"/>
      <c r="K197" s="31"/>
    </row>
    <row r="198" spans="2:11" ht="12.75">
      <c r="B198" s="31"/>
      <c r="C198" s="31"/>
      <c r="D198" s="31"/>
      <c r="E198" s="31"/>
      <c r="F198" s="31"/>
      <c r="G198" s="31"/>
      <c r="H198" s="31"/>
      <c r="I198" s="31"/>
      <c r="J198" s="31"/>
      <c r="K198" s="31"/>
    </row>
    <row r="199" spans="2:11" ht="12.75">
      <c r="B199" s="31"/>
      <c r="C199" s="31"/>
      <c r="D199" s="31"/>
      <c r="E199" s="31"/>
      <c r="F199" s="31"/>
      <c r="G199" s="31"/>
      <c r="H199" s="31"/>
      <c r="I199" s="31"/>
      <c r="J199" s="31"/>
      <c r="K199" s="31"/>
    </row>
    <row r="200" spans="2:11" ht="12.75">
      <c r="B200" s="31"/>
      <c r="C200" s="31"/>
      <c r="D200" s="31"/>
      <c r="E200" s="31"/>
      <c r="F200" s="31"/>
      <c r="G200" s="31"/>
      <c r="H200" s="31"/>
      <c r="I200" s="31"/>
      <c r="J200" s="31"/>
      <c r="K200" s="31"/>
    </row>
    <row r="201" spans="2:11" ht="12.75">
      <c r="B201" s="31"/>
      <c r="C201" s="31"/>
      <c r="D201" s="31"/>
      <c r="E201" s="31"/>
      <c r="F201" s="31"/>
      <c r="G201" s="31"/>
      <c r="H201" s="31"/>
      <c r="I201" s="31"/>
      <c r="J201" s="31"/>
      <c r="K201" s="31"/>
    </row>
    <row r="202" spans="2:11" ht="12.75">
      <c r="B202" s="31"/>
      <c r="C202" s="31"/>
      <c r="D202" s="31"/>
      <c r="E202" s="31"/>
      <c r="F202" s="31"/>
      <c r="G202" s="31"/>
      <c r="H202" s="31"/>
      <c r="I202" s="31"/>
      <c r="J202" s="31"/>
      <c r="K202" s="31"/>
    </row>
    <row r="203" spans="2:11" ht="12.75">
      <c r="B203" s="31"/>
      <c r="C203" s="31"/>
      <c r="D203" s="31"/>
      <c r="E203" s="31"/>
      <c r="F203" s="31"/>
      <c r="G203" s="31"/>
      <c r="H203" s="31"/>
      <c r="I203" s="31"/>
      <c r="J203" s="31"/>
      <c r="K203" s="31"/>
    </row>
    <row r="204" spans="2:11" ht="12.75">
      <c r="B204" s="31"/>
      <c r="C204" s="31"/>
      <c r="D204" s="31"/>
      <c r="E204" s="31"/>
      <c r="F204" s="31"/>
      <c r="G204" s="31"/>
      <c r="H204" s="31"/>
      <c r="I204" s="31"/>
      <c r="J204" s="31"/>
      <c r="K204" s="31"/>
    </row>
    <row r="205" spans="2:11" ht="12.75">
      <c r="B205" s="31"/>
      <c r="C205" s="31"/>
      <c r="D205" s="31"/>
      <c r="E205" s="31"/>
      <c r="F205" s="31"/>
      <c r="G205" s="31"/>
      <c r="H205" s="31"/>
      <c r="I205" s="31"/>
      <c r="J205" s="31"/>
      <c r="K205" s="31"/>
    </row>
    <row r="206" spans="2:11" ht="12.75">
      <c r="B206" s="31"/>
      <c r="C206" s="31"/>
      <c r="D206" s="31"/>
      <c r="E206" s="31"/>
      <c r="F206" s="31"/>
      <c r="G206" s="31"/>
      <c r="H206" s="31"/>
      <c r="I206" s="31"/>
      <c r="J206" s="31"/>
      <c r="K206" s="31"/>
    </row>
    <row r="207" spans="2:11" ht="12.75">
      <c r="B207" s="31"/>
      <c r="C207" s="31"/>
      <c r="D207" s="31"/>
      <c r="E207" s="31"/>
      <c r="F207" s="31"/>
      <c r="G207" s="31"/>
      <c r="H207" s="31"/>
      <c r="I207" s="31"/>
      <c r="J207" s="31"/>
      <c r="K207" s="31"/>
    </row>
    <row r="208" spans="2:11" ht="12.75">
      <c r="B208" s="31"/>
      <c r="C208" s="31"/>
      <c r="D208" s="31"/>
      <c r="E208" s="31"/>
      <c r="F208" s="31"/>
      <c r="G208" s="31"/>
      <c r="H208" s="31"/>
      <c r="I208" s="31"/>
      <c r="J208" s="31"/>
      <c r="K208" s="31"/>
    </row>
    <row r="209" spans="2:11" ht="12.75">
      <c r="B209" s="31"/>
      <c r="C209" s="31"/>
      <c r="D209" s="31"/>
      <c r="E209" s="31"/>
      <c r="F209" s="31"/>
      <c r="G209" s="31"/>
      <c r="H209" s="31"/>
      <c r="I209" s="31"/>
      <c r="J209" s="31"/>
      <c r="K209" s="31"/>
    </row>
    <row r="210" spans="2:11" ht="12.75">
      <c r="B210" s="31"/>
      <c r="C210" s="31"/>
      <c r="D210" s="31"/>
      <c r="E210" s="31"/>
      <c r="F210" s="31"/>
      <c r="G210" s="31"/>
      <c r="H210" s="31"/>
      <c r="I210" s="31"/>
      <c r="J210" s="31"/>
      <c r="K210" s="31"/>
    </row>
    <row r="211" spans="2:11" ht="12.75">
      <c r="B211" s="31"/>
      <c r="C211" s="31"/>
      <c r="D211" s="31"/>
      <c r="E211" s="31"/>
      <c r="F211" s="31"/>
      <c r="G211" s="31"/>
      <c r="H211" s="31"/>
      <c r="I211" s="31"/>
      <c r="J211" s="31"/>
      <c r="K211" s="31"/>
    </row>
    <row r="212" spans="2:11" ht="12.75">
      <c r="B212" s="31"/>
      <c r="C212" s="31"/>
      <c r="D212" s="31"/>
      <c r="E212" s="31"/>
      <c r="F212" s="31"/>
      <c r="G212" s="31"/>
      <c r="H212" s="31"/>
      <c r="I212" s="31"/>
      <c r="J212" s="31"/>
      <c r="K212" s="31"/>
    </row>
    <row r="213" spans="2:11" ht="12.75">
      <c r="B213" s="31"/>
      <c r="C213" s="31"/>
      <c r="D213" s="31"/>
      <c r="E213" s="31"/>
      <c r="F213" s="31"/>
      <c r="G213" s="31"/>
      <c r="H213" s="31"/>
      <c r="I213" s="31"/>
      <c r="J213" s="31"/>
      <c r="K213" s="31"/>
    </row>
    <row r="214" spans="2:11" ht="12.75">
      <c r="B214" s="31"/>
      <c r="C214" s="31"/>
      <c r="D214" s="31"/>
      <c r="E214" s="31"/>
      <c r="F214" s="31"/>
      <c r="G214" s="31"/>
      <c r="H214" s="31"/>
      <c r="I214" s="31"/>
      <c r="J214" s="31"/>
      <c r="K214" s="31"/>
    </row>
    <row r="215" spans="2:11" ht="12.75">
      <c r="B215" s="31"/>
      <c r="C215" s="31"/>
      <c r="D215" s="31"/>
      <c r="E215" s="31"/>
      <c r="F215" s="31"/>
      <c r="G215" s="31"/>
      <c r="H215" s="31"/>
      <c r="I215" s="31"/>
      <c r="J215" s="31"/>
      <c r="K215" s="31"/>
    </row>
    <row r="216" spans="2:11" ht="12.75">
      <c r="B216" s="31"/>
      <c r="C216" s="31"/>
      <c r="D216" s="31"/>
      <c r="E216" s="31"/>
      <c r="F216" s="31"/>
      <c r="G216" s="31"/>
      <c r="H216" s="31"/>
      <c r="I216" s="31"/>
      <c r="J216" s="31"/>
      <c r="K216" s="31"/>
    </row>
    <row r="217" spans="2:11" ht="12.75">
      <c r="B217" s="31"/>
      <c r="C217" s="31"/>
      <c r="D217" s="31"/>
      <c r="E217" s="31"/>
      <c r="F217" s="31"/>
      <c r="G217" s="31"/>
      <c r="H217" s="31"/>
      <c r="I217" s="31"/>
      <c r="J217" s="31"/>
      <c r="K217" s="31"/>
    </row>
    <row r="218" spans="2:11" ht="12.75">
      <c r="B218" s="31"/>
      <c r="C218" s="31"/>
      <c r="D218" s="31"/>
      <c r="E218" s="31"/>
      <c r="F218" s="31"/>
      <c r="G218" s="31"/>
      <c r="H218" s="31"/>
      <c r="I218" s="31"/>
      <c r="J218" s="31"/>
      <c r="K218" s="31"/>
    </row>
    <row r="219" spans="2:11" ht="12.75">
      <c r="B219" s="31"/>
      <c r="C219" s="31"/>
      <c r="D219" s="31"/>
      <c r="E219" s="31"/>
      <c r="F219" s="31"/>
      <c r="G219" s="31"/>
      <c r="H219" s="31"/>
      <c r="I219" s="31"/>
      <c r="J219" s="31"/>
      <c r="K219" s="31"/>
    </row>
    <row r="220" spans="2:11" ht="12.75">
      <c r="B220" s="31"/>
      <c r="C220" s="31"/>
      <c r="D220" s="31"/>
      <c r="E220" s="31"/>
      <c r="F220" s="31"/>
      <c r="G220" s="31"/>
      <c r="H220" s="31"/>
      <c r="I220" s="31"/>
      <c r="J220" s="31"/>
      <c r="K220" s="31"/>
    </row>
    <row r="221" spans="2:11" ht="12.75">
      <c r="B221" s="31"/>
      <c r="C221" s="31"/>
      <c r="D221" s="31"/>
      <c r="E221" s="31"/>
      <c r="F221" s="31"/>
      <c r="G221" s="31"/>
      <c r="H221" s="31"/>
      <c r="I221" s="31"/>
      <c r="J221" s="31"/>
      <c r="K221" s="31"/>
    </row>
    <row r="222" spans="2:11" ht="12.75">
      <c r="B222" s="31"/>
      <c r="C222" s="31"/>
      <c r="D222" s="31"/>
      <c r="E222" s="31"/>
      <c r="F222" s="31"/>
      <c r="G222" s="31"/>
      <c r="H222" s="31"/>
      <c r="I222" s="31"/>
      <c r="J222" s="31"/>
      <c r="K222" s="31"/>
    </row>
    <row r="223" spans="2:11" ht="12.75">
      <c r="B223" s="31"/>
      <c r="C223" s="31"/>
      <c r="D223" s="31"/>
      <c r="E223" s="31"/>
      <c r="F223" s="31"/>
      <c r="G223" s="31"/>
      <c r="H223" s="31"/>
      <c r="I223" s="31"/>
      <c r="J223" s="31"/>
      <c r="K223" s="31"/>
    </row>
    <row r="224" spans="2:11" ht="12.75">
      <c r="B224" s="31"/>
      <c r="C224" s="31"/>
      <c r="D224" s="31"/>
      <c r="E224" s="31"/>
      <c r="F224" s="31"/>
      <c r="G224" s="31"/>
      <c r="H224" s="31"/>
      <c r="I224" s="31"/>
      <c r="J224" s="31"/>
      <c r="K224" s="31"/>
    </row>
    <row r="225" spans="2:11" ht="12.75">
      <c r="B225" s="31"/>
      <c r="C225" s="31"/>
      <c r="D225" s="31"/>
      <c r="E225" s="31"/>
      <c r="F225" s="31"/>
      <c r="G225" s="31"/>
      <c r="H225" s="31"/>
      <c r="I225" s="31"/>
      <c r="J225" s="31"/>
      <c r="K225" s="31"/>
    </row>
    <row r="226" spans="2:11" ht="12.75">
      <c r="B226" s="31"/>
      <c r="C226" s="31"/>
      <c r="D226" s="31"/>
      <c r="E226" s="31"/>
      <c r="F226" s="31"/>
      <c r="G226" s="31"/>
      <c r="H226" s="31"/>
      <c r="I226" s="31"/>
      <c r="J226" s="31"/>
      <c r="K226" s="31"/>
    </row>
    <row r="227" spans="2:11" ht="12.75">
      <c r="B227" s="31"/>
      <c r="C227" s="31"/>
      <c r="D227" s="31"/>
      <c r="E227" s="31"/>
      <c r="F227" s="31"/>
      <c r="G227" s="31"/>
      <c r="H227" s="31"/>
      <c r="I227" s="31"/>
      <c r="J227" s="31"/>
      <c r="K227" s="31"/>
    </row>
    <row r="228" spans="2:11" ht="12.75">
      <c r="B228" s="31"/>
      <c r="C228" s="31"/>
      <c r="D228" s="31"/>
      <c r="E228" s="31"/>
      <c r="F228" s="31"/>
      <c r="G228" s="31"/>
      <c r="H228" s="31"/>
      <c r="I228" s="31"/>
      <c r="J228" s="31"/>
      <c r="K228" s="31"/>
    </row>
    <row r="229" spans="2:11" ht="12.75">
      <c r="B229" s="31"/>
      <c r="C229" s="31"/>
      <c r="D229" s="31"/>
      <c r="E229" s="31"/>
      <c r="F229" s="31"/>
      <c r="G229" s="31"/>
      <c r="H229" s="31"/>
      <c r="I229" s="31"/>
      <c r="J229" s="31"/>
      <c r="K229" s="31"/>
    </row>
    <row r="230" spans="2:11" ht="12.75">
      <c r="B230" s="31"/>
      <c r="C230" s="31"/>
      <c r="D230" s="31"/>
      <c r="E230" s="31"/>
      <c r="F230" s="31"/>
      <c r="G230" s="31"/>
      <c r="H230" s="31"/>
      <c r="I230" s="31"/>
      <c r="J230" s="31"/>
      <c r="K230" s="31"/>
    </row>
    <row r="231" spans="2:11" ht="12.75">
      <c r="B231" s="31"/>
      <c r="C231" s="31"/>
      <c r="D231" s="31"/>
      <c r="E231" s="31"/>
      <c r="F231" s="31"/>
      <c r="G231" s="31"/>
      <c r="H231" s="31"/>
      <c r="I231" s="31"/>
      <c r="J231" s="31"/>
      <c r="K231" s="31"/>
    </row>
    <row r="232" spans="2:11" ht="12.75">
      <c r="B232" s="31"/>
      <c r="C232" s="31"/>
      <c r="D232" s="31"/>
      <c r="E232" s="31"/>
      <c r="F232" s="31"/>
      <c r="G232" s="31"/>
      <c r="H232" s="31"/>
      <c r="I232" s="31"/>
      <c r="J232" s="31"/>
      <c r="K232" s="31"/>
    </row>
    <row r="233" spans="2:11" ht="12.75">
      <c r="B233" s="31"/>
      <c r="C233" s="31"/>
      <c r="D233" s="31"/>
      <c r="E233" s="31"/>
      <c r="F233" s="31"/>
      <c r="G233" s="31"/>
      <c r="H233" s="31"/>
      <c r="I233" s="31"/>
      <c r="J233" s="31"/>
      <c r="K233" s="31"/>
    </row>
    <row r="234" spans="2:11" ht="12.75">
      <c r="B234" s="31"/>
      <c r="C234" s="31"/>
      <c r="D234" s="31"/>
      <c r="E234" s="31"/>
      <c r="F234" s="31"/>
      <c r="G234" s="31"/>
      <c r="H234" s="31"/>
      <c r="I234" s="31"/>
      <c r="J234" s="31"/>
      <c r="K234" s="31"/>
    </row>
    <row r="235" spans="2:11" ht="12.75">
      <c r="B235" s="31"/>
      <c r="C235" s="31"/>
      <c r="D235" s="31"/>
      <c r="E235" s="31"/>
      <c r="F235" s="31"/>
      <c r="G235" s="31"/>
      <c r="H235" s="31"/>
      <c r="I235" s="31"/>
      <c r="J235" s="31"/>
      <c r="K235" s="31"/>
    </row>
    <row r="236" spans="2:11" ht="12.75">
      <c r="B236" s="31"/>
      <c r="C236" s="31"/>
      <c r="D236" s="31"/>
      <c r="E236" s="31"/>
      <c r="F236" s="31"/>
      <c r="G236" s="31"/>
      <c r="H236" s="31"/>
      <c r="I236" s="31"/>
      <c r="J236" s="31"/>
      <c r="K236" s="31"/>
    </row>
    <row r="237" spans="2:11" ht="12.75">
      <c r="B237" s="31"/>
      <c r="C237" s="31"/>
      <c r="D237" s="31"/>
      <c r="E237" s="31"/>
      <c r="F237" s="31"/>
      <c r="G237" s="31"/>
      <c r="H237" s="31"/>
      <c r="I237" s="31"/>
      <c r="J237" s="31"/>
      <c r="K237" s="31"/>
    </row>
    <row r="238" spans="2:11" ht="12.75">
      <c r="B238" s="31"/>
      <c r="C238" s="31"/>
      <c r="D238" s="31"/>
      <c r="E238" s="31"/>
      <c r="F238" s="31"/>
      <c r="G238" s="31"/>
      <c r="H238" s="31"/>
      <c r="I238" s="31"/>
      <c r="J238" s="31"/>
      <c r="K238" s="31"/>
    </row>
    <row r="239" spans="2:11" ht="12.75">
      <c r="B239" s="31"/>
      <c r="C239" s="31"/>
      <c r="D239" s="31"/>
      <c r="E239" s="31"/>
      <c r="F239" s="31"/>
      <c r="G239" s="31"/>
      <c r="H239" s="31"/>
      <c r="I239" s="31"/>
      <c r="J239" s="31"/>
      <c r="K239" s="31"/>
    </row>
    <row r="240" spans="2:11" ht="12.75">
      <c r="B240" s="31"/>
      <c r="C240" s="31"/>
      <c r="D240" s="31"/>
      <c r="E240" s="31"/>
      <c r="F240" s="31"/>
      <c r="G240" s="31"/>
      <c r="H240" s="31"/>
      <c r="I240" s="31"/>
      <c r="J240" s="31"/>
      <c r="K240" s="31"/>
    </row>
    <row r="241" spans="2:11" ht="12.75">
      <c r="B241" s="31"/>
      <c r="C241" s="31"/>
      <c r="D241" s="31"/>
      <c r="E241" s="31"/>
      <c r="F241" s="31"/>
      <c r="G241" s="31"/>
      <c r="H241" s="31"/>
      <c r="I241" s="31"/>
      <c r="J241" s="31"/>
      <c r="K241" s="31"/>
    </row>
    <row r="242" spans="2:11" ht="12.75">
      <c r="B242" s="31"/>
      <c r="C242" s="31"/>
      <c r="D242" s="31"/>
      <c r="E242" s="31"/>
      <c r="F242" s="31"/>
      <c r="G242" s="31"/>
      <c r="H242" s="31"/>
      <c r="I242" s="31"/>
      <c r="J242" s="31"/>
      <c r="K242" s="31"/>
    </row>
    <row r="243" spans="2:11" ht="12.75">
      <c r="B243" s="31"/>
      <c r="C243" s="31"/>
      <c r="D243" s="31"/>
      <c r="E243" s="31"/>
      <c r="F243" s="31"/>
      <c r="G243" s="31"/>
      <c r="H243" s="31"/>
      <c r="I243" s="31"/>
      <c r="J243" s="31"/>
      <c r="K243" s="31"/>
    </row>
    <row r="244" spans="2:11" ht="12.75">
      <c r="B244" s="31"/>
      <c r="C244" s="31"/>
      <c r="D244" s="31"/>
      <c r="E244" s="31"/>
      <c r="F244" s="31"/>
      <c r="G244" s="31"/>
      <c r="H244" s="31"/>
      <c r="I244" s="31"/>
      <c r="J244" s="31"/>
      <c r="K244" s="31"/>
    </row>
    <row r="245" spans="2:11" ht="12.75">
      <c r="B245" s="31"/>
      <c r="C245" s="31"/>
      <c r="D245" s="31"/>
      <c r="E245" s="31"/>
      <c r="F245" s="31"/>
      <c r="G245" s="31"/>
      <c r="H245" s="31"/>
      <c r="I245" s="31"/>
      <c r="J245" s="31"/>
      <c r="K245" s="31"/>
    </row>
    <row r="246" spans="2:11" ht="12.75">
      <c r="B246" s="31"/>
      <c r="C246" s="31"/>
      <c r="D246" s="31"/>
      <c r="E246" s="31"/>
      <c r="F246" s="31"/>
      <c r="G246" s="31"/>
      <c r="H246" s="31"/>
      <c r="I246" s="31"/>
      <c r="J246" s="31"/>
      <c r="K246" s="31"/>
    </row>
    <row r="247" spans="2:11" ht="12.75">
      <c r="B247" s="31"/>
      <c r="C247" s="31"/>
      <c r="D247" s="31"/>
      <c r="E247" s="31"/>
      <c r="F247" s="31"/>
      <c r="G247" s="31"/>
      <c r="H247" s="31"/>
      <c r="I247" s="31"/>
      <c r="J247" s="31"/>
      <c r="K247" s="31"/>
    </row>
    <row r="248" spans="2:11" ht="12.75">
      <c r="B248" s="31"/>
      <c r="C248" s="31"/>
      <c r="D248" s="31"/>
      <c r="E248" s="31"/>
      <c r="F248" s="31"/>
      <c r="G248" s="31"/>
      <c r="H248" s="31"/>
      <c r="I248" s="31"/>
      <c r="J248" s="31"/>
      <c r="K248" s="31"/>
    </row>
    <row r="249" spans="2:11" ht="12.75">
      <c r="B249" s="31"/>
      <c r="C249" s="31"/>
      <c r="D249" s="31"/>
      <c r="E249" s="31"/>
      <c r="F249" s="31"/>
      <c r="G249" s="31"/>
      <c r="H249" s="31"/>
      <c r="I249" s="31"/>
      <c r="J249" s="31"/>
      <c r="K249" s="31"/>
    </row>
    <row r="250" spans="2:11" ht="12.75">
      <c r="B250" s="31"/>
      <c r="C250" s="31"/>
      <c r="D250" s="31"/>
      <c r="E250" s="31"/>
      <c r="F250" s="31"/>
      <c r="G250" s="31"/>
      <c r="H250" s="31"/>
      <c r="I250" s="31"/>
      <c r="J250" s="31"/>
      <c r="K250" s="31"/>
    </row>
    <row r="251" spans="2:11" ht="12.75">
      <c r="B251" s="31"/>
      <c r="C251" s="31"/>
      <c r="D251" s="31"/>
      <c r="E251" s="31"/>
      <c r="F251" s="31"/>
      <c r="G251" s="31"/>
      <c r="H251" s="31"/>
      <c r="I251" s="31"/>
      <c r="J251" s="31"/>
      <c r="K251" s="31"/>
    </row>
    <row r="252" spans="2:11" ht="12.75">
      <c r="B252" s="31"/>
      <c r="C252" s="31"/>
      <c r="D252" s="31"/>
      <c r="E252" s="31"/>
      <c r="F252" s="31"/>
      <c r="G252" s="31"/>
      <c r="H252" s="31"/>
      <c r="I252" s="31"/>
      <c r="J252" s="31"/>
      <c r="K252" s="31"/>
    </row>
    <row r="253" spans="2:11" ht="12.75">
      <c r="B253" s="31"/>
      <c r="C253" s="31"/>
      <c r="D253" s="31"/>
      <c r="E253" s="31"/>
      <c r="F253" s="31"/>
      <c r="G253" s="31"/>
      <c r="H253" s="31"/>
      <c r="I253" s="31"/>
      <c r="J253" s="31"/>
      <c r="K253" s="31"/>
    </row>
    <row r="254" spans="2:11" ht="12.75">
      <c r="B254" s="31"/>
      <c r="C254" s="31"/>
      <c r="D254" s="31"/>
      <c r="E254" s="31"/>
      <c r="F254" s="31"/>
      <c r="G254" s="31"/>
      <c r="H254" s="31"/>
      <c r="I254" s="31"/>
      <c r="J254" s="31"/>
      <c r="K254" s="31"/>
    </row>
    <row r="255" spans="2:11" ht="12.75">
      <c r="B255" s="31"/>
      <c r="C255" s="31"/>
      <c r="D255" s="31"/>
      <c r="E255" s="31"/>
      <c r="F255" s="31"/>
      <c r="G255" s="31"/>
      <c r="H255" s="31"/>
      <c r="I255" s="31"/>
      <c r="J255" s="31"/>
      <c r="K255" s="31"/>
    </row>
    <row r="256" spans="2:11" ht="12.75">
      <c r="B256" s="31"/>
      <c r="C256" s="31"/>
      <c r="D256" s="31"/>
      <c r="E256" s="31"/>
      <c r="F256" s="31"/>
      <c r="G256" s="31"/>
      <c r="H256" s="31"/>
      <c r="I256" s="31"/>
      <c r="J256" s="31"/>
      <c r="K256" s="31"/>
    </row>
    <row r="257" spans="2:11" ht="12.75">
      <c r="B257" s="31"/>
      <c r="C257" s="31"/>
      <c r="D257" s="31"/>
      <c r="E257" s="31"/>
      <c r="F257" s="31"/>
      <c r="G257" s="31"/>
      <c r="H257" s="31"/>
      <c r="I257" s="31"/>
      <c r="J257" s="31"/>
      <c r="K257" s="31"/>
    </row>
    <row r="258" spans="2:11" ht="12.75">
      <c r="B258" s="31"/>
      <c r="C258" s="31"/>
      <c r="D258" s="31"/>
      <c r="E258" s="31"/>
      <c r="F258" s="31"/>
      <c r="G258" s="31"/>
      <c r="H258" s="31"/>
      <c r="I258" s="31"/>
      <c r="J258" s="31"/>
      <c r="K258" s="31"/>
    </row>
    <row r="259" spans="2:11" ht="12.75">
      <c r="B259" s="31"/>
      <c r="C259" s="31"/>
      <c r="D259" s="31"/>
      <c r="E259" s="31"/>
      <c r="F259" s="31"/>
      <c r="G259" s="31"/>
      <c r="H259" s="31"/>
      <c r="I259" s="31"/>
      <c r="J259" s="31"/>
      <c r="K259" s="31"/>
    </row>
    <row r="260" spans="2:11" ht="12.75">
      <c r="B260" s="31"/>
      <c r="C260" s="31"/>
      <c r="D260" s="31"/>
      <c r="E260" s="31"/>
      <c r="F260" s="31"/>
      <c r="G260" s="31"/>
      <c r="H260" s="31"/>
      <c r="I260" s="31"/>
      <c r="J260" s="31"/>
      <c r="K260" s="31"/>
    </row>
    <row r="261" spans="2:11" ht="12.75">
      <c r="B261" s="31"/>
      <c r="C261" s="31"/>
      <c r="D261" s="31"/>
      <c r="E261" s="31"/>
      <c r="F261" s="31"/>
      <c r="G261" s="31"/>
      <c r="H261" s="31"/>
      <c r="I261" s="31"/>
      <c r="J261" s="31"/>
      <c r="K261" s="31"/>
    </row>
    <row r="262" spans="2:11" ht="12.75">
      <c r="B262" s="31"/>
      <c r="C262" s="31"/>
      <c r="D262" s="31"/>
      <c r="E262" s="31"/>
      <c r="F262" s="31"/>
      <c r="G262" s="31"/>
      <c r="H262" s="31"/>
      <c r="I262" s="31"/>
      <c r="J262" s="31"/>
      <c r="K262" s="31"/>
    </row>
    <row r="263" spans="2:11" ht="12.75">
      <c r="B263" s="31"/>
      <c r="C263" s="31"/>
      <c r="D263" s="31"/>
      <c r="E263" s="31"/>
      <c r="F263" s="31"/>
      <c r="G263" s="31"/>
      <c r="H263" s="31"/>
      <c r="I263" s="31"/>
      <c r="J263" s="31"/>
      <c r="K263" s="31"/>
    </row>
    <row r="264" spans="2:11" ht="12.75">
      <c r="B264" s="31"/>
      <c r="C264" s="31"/>
      <c r="D264" s="31"/>
      <c r="E264" s="31"/>
      <c r="F264" s="31"/>
      <c r="G264" s="31"/>
      <c r="H264" s="31"/>
      <c r="I264" s="31"/>
      <c r="J264" s="31"/>
      <c r="K264" s="31"/>
    </row>
    <row r="265" spans="2:11" ht="12.75">
      <c r="B265" s="31"/>
      <c r="C265" s="31"/>
      <c r="D265" s="31"/>
      <c r="E265" s="31"/>
      <c r="F265" s="31"/>
      <c r="G265" s="31"/>
      <c r="H265" s="31"/>
      <c r="I265" s="31"/>
      <c r="J265" s="31"/>
      <c r="K265" s="31"/>
    </row>
    <row r="266" spans="2:11" ht="12.75">
      <c r="B266" s="31"/>
      <c r="C266" s="31"/>
      <c r="D266" s="31"/>
      <c r="E266" s="31"/>
      <c r="F266" s="31"/>
      <c r="G266" s="31"/>
      <c r="H266" s="31"/>
      <c r="I266" s="31"/>
      <c r="J266" s="31"/>
      <c r="K266" s="31"/>
    </row>
    <row r="267" spans="2:11" ht="12.75">
      <c r="B267" s="31"/>
      <c r="C267" s="31"/>
      <c r="D267" s="31"/>
      <c r="E267" s="31"/>
      <c r="F267" s="31"/>
      <c r="G267" s="31"/>
      <c r="H267" s="31"/>
      <c r="I267" s="31"/>
      <c r="J267" s="31"/>
      <c r="K267" s="31"/>
    </row>
    <row r="268" spans="2:11" ht="12.75">
      <c r="B268" s="31"/>
      <c r="C268" s="31"/>
      <c r="D268" s="31"/>
      <c r="E268" s="31"/>
      <c r="F268" s="31"/>
      <c r="G268" s="31"/>
      <c r="H268" s="31"/>
      <c r="I268" s="31"/>
      <c r="J268" s="31"/>
      <c r="K268" s="31"/>
    </row>
    <row r="269" spans="2:11" ht="12.75">
      <c r="B269" s="31"/>
      <c r="C269" s="31"/>
      <c r="D269" s="31"/>
      <c r="E269" s="31"/>
      <c r="F269" s="31"/>
      <c r="G269" s="31"/>
      <c r="H269" s="31"/>
      <c r="I269" s="31"/>
      <c r="J269" s="31"/>
      <c r="K269" s="31"/>
    </row>
    <row r="270" spans="2:11" ht="12.75">
      <c r="B270" s="31"/>
      <c r="C270" s="31"/>
      <c r="D270" s="31"/>
      <c r="E270" s="31"/>
      <c r="F270" s="31"/>
      <c r="G270" s="31"/>
      <c r="H270" s="31"/>
      <c r="I270" s="31"/>
      <c r="J270" s="31"/>
      <c r="K270" s="31"/>
    </row>
    <row r="271" spans="2:11" ht="12.75">
      <c r="B271" s="31"/>
      <c r="C271" s="31"/>
      <c r="D271" s="31"/>
      <c r="E271" s="31"/>
      <c r="F271" s="31"/>
      <c r="G271" s="31"/>
      <c r="H271" s="31"/>
      <c r="I271" s="31"/>
      <c r="J271" s="31"/>
      <c r="K271" s="31"/>
    </row>
    <row r="272" spans="2:11" ht="12.75">
      <c r="B272" s="31"/>
      <c r="C272" s="31"/>
      <c r="D272" s="31"/>
      <c r="E272" s="31"/>
      <c r="F272" s="31"/>
      <c r="G272" s="31"/>
      <c r="H272" s="31"/>
      <c r="I272" s="31"/>
      <c r="J272" s="31"/>
      <c r="K272" s="31"/>
    </row>
    <row r="273" spans="2:11" ht="12.75">
      <c r="B273" s="31"/>
      <c r="C273" s="31"/>
      <c r="D273" s="31"/>
      <c r="E273" s="31"/>
      <c r="F273" s="31"/>
      <c r="G273" s="31"/>
      <c r="H273" s="31"/>
      <c r="I273" s="31"/>
      <c r="J273" s="31"/>
      <c r="K273" s="31"/>
    </row>
    <row r="274" spans="2:11" ht="12.75">
      <c r="B274" s="31"/>
      <c r="C274" s="31"/>
      <c r="D274" s="31"/>
      <c r="E274" s="31"/>
      <c r="F274" s="31"/>
      <c r="G274" s="31"/>
      <c r="H274" s="31"/>
      <c r="I274" s="31"/>
      <c r="J274" s="31"/>
      <c r="K274" s="31"/>
    </row>
    <row r="275" spans="2:11" ht="12.75">
      <c r="B275" s="31"/>
      <c r="C275" s="31"/>
      <c r="D275" s="31"/>
      <c r="E275" s="31"/>
      <c r="F275" s="31"/>
      <c r="G275" s="31"/>
      <c r="H275" s="31"/>
      <c r="I275" s="31"/>
      <c r="J275" s="31"/>
      <c r="K275" s="31"/>
    </row>
    <row r="276" spans="2:11" ht="12.75">
      <c r="B276" s="31"/>
      <c r="C276" s="31"/>
      <c r="D276" s="31"/>
      <c r="E276" s="31"/>
      <c r="F276" s="31"/>
      <c r="G276" s="31"/>
      <c r="H276" s="31"/>
      <c r="I276" s="31"/>
      <c r="J276" s="31"/>
      <c r="K276" s="31"/>
    </row>
    <row r="277" spans="2:11" ht="12.75">
      <c r="B277" s="31"/>
      <c r="C277" s="31"/>
      <c r="D277" s="31"/>
      <c r="E277" s="31"/>
      <c r="F277" s="31"/>
      <c r="G277" s="31"/>
      <c r="H277" s="31"/>
      <c r="I277" s="31"/>
      <c r="J277" s="31"/>
      <c r="K277" s="31"/>
    </row>
    <row r="278" spans="2:11" ht="12.75">
      <c r="B278" s="31"/>
      <c r="C278" s="31"/>
      <c r="D278" s="31"/>
      <c r="E278" s="31"/>
      <c r="F278" s="31"/>
      <c r="G278" s="31"/>
      <c r="H278" s="31"/>
      <c r="I278" s="31"/>
      <c r="J278" s="31"/>
      <c r="K278" s="31"/>
    </row>
    <row r="279" spans="2:11" ht="12.75">
      <c r="B279" s="31"/>
      <c r="C279" s="31"/>
      <c r="D279" s="31"/>
      <c r="E279" s="31"/>
      <c r="F279" s="31"/>
      <c r="G279" s="31"/>
      <c r="H279" s="31"/>
      <c r="I279" s="31"/>
      <c r="J279" s="31"/>
      <c r="K279" s="31"/>
    </row>
    <row r="280" spans="2:11" ht="12.75">
      <c r="B280" s="31"/>
      <c r="C280" s="31"/>
      <c r="D280" s="31"/>
      <c r="E280" s="31"/>
      <c r="F280" s="31"/>
      <c r="G280" s="31"/>
      <c r="H280" s="31"/>
      <c r="I280" s="31"/>
      <c r="J280" s="31"/>
      <c r="K280" s="31"/>
    </row>
    <row r="281" spans="2:11" ht="12.75">
      <c r="B281" s="31"/>
      <c r="C281" s="31"/>
      <c r="D281" s="31"/>
      <c r="E281" s="31"/>
      <c r="F281" s="31"/>
      <c r="G281" s="31"/>
      <c r="H281" s="31"/>
      <c r="I281" s="31"/>
      <c r="J281" s="31"/>
      <c r="K281" s="31"/>
    </row>
    <row r="282" spans="2:11" ht="12.75">
      <c r="B282" s="31"/>
      <c r="C282" s="31"/>
      <c r="D282" s="31"/>
      <c r="E282" s="31"/>
      <c r="F282" s="31"/>
      <c r="G282" s="31"/>
      <c r="H282" s="31"/>
      <c r="I282" s="31"/>
      <c r="J282" s="31"/>
      <c r="K282" s="31"/>
    </row>
    <row r="283" spans="2:11" ht="12.75">
      <c r="B283" s="31"/>
      <c r="C283" s="31"/>
      <c r="D283" s="31"/>
      <c r="E283" s="31"/>
      <c r="F283" s="31"/>
      <c r="G283" s="31"/>
      <c r="H283" s="31"/>
      <c r="I283" s="31"/>
      <c r="J283" s="31"/>
      <c r="K283" s="31"/>
    </row>
    <row r="284" spans="2:11" ht="12.75">
      <c r="B284" s="31"/>
      <c r="C284" s="31"/>
      <c r="D284" s="31"/>
      <c r="E284" s="31"/>
      <c r="F284" s="31"/>
      <c r="G284" s="31"/>
      <c r="H284" s="31"/>
      <c r="I284" s="31"/>
      <c r="J284" s="31"/>
      <c r="K284" s="31"/>
    </row>
    <row r="285" spans="2:11" ht="12.75">
      <c r="B285" s="31"/>
      <c r="C285" s="31"/>
      <c r="D285" s="31"/>
      <c r="E285" s="31"/>
      <c r="F285" s="31"/>
      <c r="G285" s="31"/>
      <c r="H285" s="31"/>
      <c r="I285" s="31"/>
      <c r="J285" s="31"/>
      <c r="K285" s="31"/>
    </row>
    <row r="286" spans="2:11" ht="12.75">
      <c r="B286" s="31"/>
      <c r="C286" s="31"/>
      <c r="D286" s="31"/>
      <c r="E286" s="31"/>
      <c r="F286" s="31"/>
      <c r="G286" s="31"/>
      <c r="H286" s="31"/>
      <c r="I286" s="31"/>
      <c r="J286" s="31"/>
      <c r="K286" s="31"/>
    </row>
    <row r="287" spans="2:11" ht="12.75">
      <c r="B287" s="31"/>
      <c r="C287" s="31"/>
      <c r="D287" s="31"/>
      <c r="E287" s="31"/>
      <c r="F287" s="31"/>
      <c r="G287" s="31"/>
      <c r="H287" s="31"/>
      <c r="I287" s="31"/>
      <c r="J287" s="31"/>
      <c r="K287" s="31"/>
    </row>
    <row r="288" spans="2:11" ht="12.75">
      <c r="B288" s="31"/>
      <c r="C288" s="31"/>
      <c r="D288" s="31"/>
      <c r="E288" s="31"/>
      <c r="F288" s="31"/>
      <c r="G288" s="31"/>
      <c r="H288" s="31"/>
      <c r="I288" s="31"/>
      <c r="J288" s="31"/>
      <c r="K288" s="31"/>
    </row>
    <row r="289" spans="2:11" ht="12.75">
      <c r="B289" s="31"/>
      <c r="C289" s="31"/>
      <c r="D289" s="31"/>
      <c r="E289" s="31"/>
      <c r="F289" s="31"/>
      <c r="G289" s="31"/>
      <c r="H289" s="31"/>
      <c r="I289" s="31"/>
      <c r="J289" s="31"/>
      <c r="K289" s="31"/>
    </row>
    <row r="290" spans="2:11" ht="12.75">
      <c r="B290" s="31"/>
      <c r="C290" s="31"/>
      <c r="D290" s="31"/>
      <c r="E290" s="31"/>
      <c r="F290" s="31"/>
      <c r="G290" s="31"/>
      <c r="H290" s="31"/>
      <c r="I290" s="31"/>
      <c r="J290" s="31"/>
      <c r="K290" s="31"/>
    </row>
    <row r="291" spans="2:11" ht="12.75">
      <c r="B291" s="31"/>
      <c r="C291" s="31"/>
      <c r="D291" s="31"/>
      <c r="E291" s="31"/>
      <c r="F291" s="31"/>
      <c r="G291" s="31"/>
      <c r="H291" s="31"/>
      <c r="I291" s="31"/>
      <c r="J291" s="31"/>
      <c r="K291" s="31"/>
    </row>
    <row r="292" spans="2:11" ht="12.75">
      <c r="B292" s="31"/>
      <c r="C292" s="31"/>
      <c r="D292" s="31"/>
      <c r="E292" s="31"/>
      <c r="F292" s="31"/>
      <c r="G292" s="31"/>
      <c r="H292" s="31"/>
      <c r="I292" s="31"/>
      <c r="J292" s="31"/>
      <c r="K292" s="31"/>
    </row>
    <row r="293" spans="2:11" ht="12.75">
      <c r="B293" s="31"/>
      <c r="C293" s="31"/>
      <c r="D293" s="31"/>
      <c r="E293" s="31"/>
      <c r="F293" s="31"/>
      <c r="G293" s="31"/>
      <c r="H293" s="31"/>
      <c r="I293" s="31"/>
      <c r="J293" s="31"/>
      <c r="K293" s="31"/>
    </row>
    <row r="294" spans="2:11" ht="12.75">
      <c r="B294" s="31"/>
      <c r="C294" s="31"/>
      <c r="D294" s="31"/>
      <c r="E294" s="31"/>
      <c r="F294" s="31"/>
      <c r="G294" s="31"/>
      <c r="H294" s="31"/>
      <c r="I294" s="31"/>
      <c r="J294" s="31"/>
      <c r="K294" s="31"/>
    </row>
    <row r="295" spans="2:11" ht="12.75">
      <c r="B295" s="31"/>
      <c r="C295" s="31"/>
      <c r="D295" s="31"/>
      <c r="E295" s="31"/>
      <c r="F295" s="31"/>
      <c r="G295" s="31"/>
      <c r="H295" s="31"/>
      <c r="I295" s="31"/>
      <c r="J295" s="31"/>
      <c r="K295" s="31"/>
    </row>
    <row r="296" spans="2:11" ht="12.75">
      <c r="B296" s="31"/>
      <c r="C296" s="31"/>
      <c r="D296" s="31"/>
      <c r="E296" s="31"/>
      <c r="F296" s="31"/>
      <c r="G296" s="31"/>
      <c r="H296" s="31"/>
      <c r="I296" s="31"/>
      <c r="J296" s="31"/>
      <c r="K296" s="31"/>
    </row>
    <row r="297" spans="2:11" ht="12.75">
      <c r="B297" s="31"/>
      <c r="C297" s="31"/>
      <c r="D297" s="31"/>
      <c r="E297" s="31"/>
      <c r="F297" s="31"/>
      <c r="G297" s="31"/>
      <c r="H297" s="31"/>
      <c r="I297" s="31"/>
      <c r="J297" s="31"/>
      <c r="K297" s="31"/>
    </row>
    <row r="298" spans="2:11" ht="12.75">
      <c r="B298" s="31"/>
      <c r="C298" s="31"/>
      <c r="D298" s="31"/>
      <c r="E298" s="31"/>
      <c r="F298" s="31"/>
      <c r="G298" s="31"/>
      <c r="H298" s="31"/>
      <c r="I298" s="31"/>
      <c r="J298" s="31"/>
      <c r="K298" s="31"/>
    </row>
    <row r="299" spans="2:11" ht="12.75">
      <c r="B299" s="31"/>
      <c r="C299" s="31"/>
      <c r="D299" s="31"/>
      <c r="E299" s="31"/>
      <c r="F299" s="31"/>
      <c r="G299" s="31"/>
      <c r="H299" s="31"/>
      <c r="I299" s="31"/>
      <c r="J299" s="31"/>
      <c r="K299" s="31"/>
    </row>
    <row r="300" spans="2:11" ht="12.75">
      <c r="B300" s="31"/>
      <c r="C300" s="31"/>
      <c r="D300" s="31"/>
      <c r="E300" s="31"/>
      <c r="F300" s="31"/>
      <c r="G300" s="31"/>
      <c r="H300" s="31"/>
      <c r="I300" s="31"/>
      <c r="J300" s="31"/>
      <c r="K300" s="31"/>
    </row>
    <row r="301" spans="2:11" ht="12.75">
      <c r="B301" s="31"/>
      <c r="C301" s="31"/>
      <c r="D301" s="31"/>
      <c r="E301" s="31"/>
      <c r="F301" s="31"/>
      <c r="G301" s="31"/>
      <c r="H301" s="31"/>
      <c r="I301" s="31"/>
      <c r="J301" s="31"/>
      <c r="K301" s="31"/>
    </row>
    <row r="302" spans="2:11" ht="12.75">
      <c r="B302" s="31"/>
      <c r="C302" s="31"/>
      <c r="D302" s="31"/>
      <c r="E302" s="31"/>
      <c r="F302" s="31"/>
      <c r="G302" s="31"/>
      <c r="H302" s="31"/>
      <c r="I302" s="31"/>
      <c r="J302" s="31"/>
      <c r="K302" s="31"/>
    </row>
    <row r="303" spans="2:11" ht="12.75">
      <c r="B303" s="31"/>
      <c r="C303" s="31"/>
      <c r="D303" s="31"/>
      <c r="E303" s="31"/>
      <c r="F303" s="31"/>
      <c r="G303" s="31"/>
      <c r="H303" s="31"/>
      <c r="I303" s="31"/>
      <c r="J303" s="31"/>
      <c r="K303" s="31"/>
    </row>
    <row r="304" spans="2:11" ht="12.75">
      <c r="B304" s="31"/>
      <c r="C304" s="31"/>
      <c r="D304" s="31"/>
      <c r="E304" s="31"/>
      <c r="F304" s="31"/>
      <c r="G304" s="31"/>
      <c r="H304" s="31"/>
      <c r="I304" s="31"/>
      <c r="J304" s="31"/>
      <c r="K304" s="31"/>
    </row>
    <row r="305" spans="2:11" ht="12.75">
      <c r="B305" s="31"/>
      <c r="C305" s="31"/>
      <c r="D305" s="31"/>
      <c r="E305" s="31"/>
      <c r="F305" s="31"/>
      <c r="G305" s="31"/>
      <c r="H305" s="31"/>
      <c r="I305" s="31"/>
      <c r="J305" s="31"/>
      <c r="K305" s="31"/>
    </row>
    <row r="306" spans="2:11" ht="12.75">
      <c r="B306" s="31"/>
      <c r="C306" s="31"/>
      <c r="D306" s="31"/>
      <c r="E306" s="31"/>
      <c r="F306" s="31"/>
      <c r="G306" s="31"/>
      <c r="H306" s="31"/>
      <c r="I306" s="31"/>
      <c r="J306" s="31"/>
      <c r="K306" s="31"/>
    </row>
    <row r="307" spans="2:11" ht="12.75">
      <c r="B307" s="31"/>
      <c r="C307" s="31"/>
      <c r="D307" s="31"/>
      <c r="E307" s="31"/>
      <c r="F307" s="31"/>
      <c r="G307" s="31"/>
      <c r="H307" s="31"/>
      <c r="I307" s="31"/>
      <c r="J307" s="31"/>
      <c r="K307" s="31"/>
    </row>
    <row r="308" spans="2:11" ht="12.75">
      <c r="B308" s="31"/>
      <c r="C308" s="31"/>
      <c r="D308" s="31"/>
      <c r="E308" s="31"/>
      <c r="F308" s="31"/>
      <c r="G308" s="31"/>
      <c r="H308" s="31"/>
      <c r="I308" s="31"/>
      <c r="J308" s="31"/>
      <c r="K308" s="31"/>
    </row>
    <row r="309" spans="2:11" ht="12.75">
      <c r="B309" s="31"/>
      <c r="C309" s="31"/>
      <c r="D309" s="31"/>
      <c r="E309" s="31"/>
      <c r="F309" s="31"/>
      <c r="G309" s="31"/>
      <c r="H309" s="31"/>
      <c r="I309" s="31"/>
      <c r="J309" s="31"/>
      <c r="K309" s="31"/>
    </row>
    <row r="310" spans="2:11" ht="12.75">
      <c r="B310" s="31"/>
      <c r="C310" s="31"/>
      <c r="D310" s="31"/>
      <c r="E310" s="31"/>
      <c r="F310" s="31"/>
      <c r="G310" s="31"/>
      <c r="H310" s="31"/>
      <c r="I310" s="31"/>
      <c r="J310" s="31"/>
      <c r="K310" s="31"/>
    </row>
    <row r="311" spans="2:11" ht="12.75">
      <c r="B311" s="31"/>
      <c r="C311" s="31"/>
      <c r="D311" s="31"/>
      <c r="E311" s="31"/>
      <c r="F311" s="31"/>
      <c r="G311" s="31"/>
      <c r="H311" s="31"/>
      <c r="I311" s="31"/>
      <c r="J311" s="31"/>
      <c r="K311" s="31"/>
    </row>
    <row r="312" spans="2:11" ht="12.75">
      <c r="B312" s="31"/>
      <c r="C312" s="31"/>
      <c r="D312" s="31"/>
      <c r="E312" s="31"/>
      <c r="F312" s="31"/>
      <c r="G312" s="31"/>
      <c r="H312" s="31"/>
      <c r="I312" s="31"/>
      <c r="J312" s="31"/>
      <c r="K312" s="31"/>
    </row>
    <row r="313" spans="2:11" ht="12.75">
      <c r="B313" s="31"/>
      <c r="C313" s="31"/>
      <c r="D313" s="31"/>
      <c r="E313" s="31"/>
      <c r="F313" s="31"/>
      <c r="G313" s="31"/>
      <c r="H313" s="31"/>
      <c r="I313" s="31"/>
      <c r="J313" s="31"/>
      <c r="K313" s="31"/>
    </row>
    <row r="314" spans="2:11" ht="12.75">
      <c r="B314" s="31"/>
      <c r="C314" s="31"/>
      <c r="D314" s="31"/>
      <c r="E314" s="31"/>
      <c r="F314" s="31"/>
      <c r="G314" s="31"/>
      <c r="H314" s="31"/>
      <c r="I314" s="31"/>
      <c r="J314" s="31"/>
      <c r="K314" s="31"/>
    </row>
    <row r="315" spans="2:11" ht="12.75">
      <c r="B315" s="31"/>
      <c r="C315" s="31"/>
      <c r="D315" s="31"/>
      <c r="E315" s="31"/>
      <c r="F315" s="31"/>
      <c r="G315" s="31"/>
      <c r="H315" s="31"/>
      <c r="I315" s="31"/>
      <c r="J315" s="31"/>
      <c r="K315" s="31"/>
    </row>
    <row r="316" spans="2:11" ht="12.75">
      <c r="B316" s="31"/>
      <c r="C316" s="31"/>
      <c r="D316" s="31"/>
      <c r="E316" s="31"/>
      <c r="F316" s="31"/>
      <c r="G316" s="31"/>
      <c r="H316" s="31"/>
      <c r="I316" s="31"/>
      <c r="J316" s="31"/>
      <c r="K316" s="31"/>
    </row>
    <row r="317" spans="2:11" ht="12.75">
      <c r="B317" s="31"/>
      <c r="C317" s="31"/>
      <c r="D317" s="31"/>
      <c r="E317" s="31"/>
      <c r="F317" s="31"/>
      <c r="G317" s="31"/>
      <c r="H317" s="31"/>
      <c r="I317" s="31"/>
      <c r="J317" s="31"/>
      <c r="K317" s="31"/>
    </row>
    <row r="318" spans="2:11" ht="12.75">
      <c r="B318" s="31"/>
      <c r="C318" s="31"/>
      <c r="D318" s="31"/>
      <c r="E318" s="31"/>
      <c r="F318" s="31"/>
      <c r="G318" s="31"/>
      <c r="H318" s="31"/>
      <c r="I318" s="31"/>
      <c r="J318" s="31"/>
      <c r="K318" s="31"/>
    </row>
    <row r="319" spans="2:11" ht="12.75">
      <c r="B319" s="31"/>
      <c r="C319" s="31"/>
      <c r="D319" s="31"/>
      <c r="E319" s="31"/>
      <c r="F319" s="31"/>
      <c r="G319" s="31"/>
      <c r="H319" s="31"/>
      <c r="I319" s="31"/>
      <c r="J319" s="31"/>
      <c r="K319" s="31"/>
    </row>
    <row r="320" spans="2:11" ht="12.75">
      <c r="B320" s="31"/>
      <c r="C320" s="31"/>
      <c r="D320" s="31"/>
      <c r="E320" s="31"/>
      <c r="F320" s="31"/>
      <c r="G320" s="31"/>
      <c r="H320" s="31"/>
      <c r="I320" s="31"/>
      <c r="J320" s="31"/>
      <c r="K320" s="31"/>
    </row>
    <row r="321" spans="2:11" ht="12.75">
      <c r="B321" s="31"/>
      <c r="C321" s="31"/>
      <c r="D321" s="31"/>
      <c r="E321" s="31"/>
      <c r="F321" s="31"/>
      <c r="G321" s="31"/>
      <c r="H321" s="31"/>
      <c r="I321" s="31"/>
      <c r="J321" s="31"/>
      <c r="K321" s="31"/>
    </row>
    <row r="322" spans="2:11" ht="12.75">
      <c r="B322" s="31"/>
      <c r="C322" s="31"/>
      <c r="D322" s="31"/>
      <c r="E322" s="31"/>
      <c r="F322" s="31"/>
      <c r="G322" s="31"/>
      <c r="H322" s="31"/>
      <c r="I322" s="31"/>
      <c r="J322" s="31"/>
      <c r="K322" s="31"/>
    </row>
    <row r="323" spans="2:11" ht="12.75">
      <c r="B323" s="31"/>
      <c r="C323" s="31"/>
      <c r="D323" s="31"/>
      <c r="E323" s="31"/>
      <c r="F323" s="31"/>
      <c r="G323" s="31"/>
      <c r="H323" s="31"/>
      <c r="I323" s="31"/>
      <c r="J323" s="31"/>
      <c r="K323" s="31"/>
    </row>
    <row r="324" spans="2:11" ht="12.75">
      <c r="B324" s="31"/>
      <c r="C324" s="31"/>
      <c r="D324" s="31"/>
      <c r="E324" s="31"/>
      <c r="F324" s="31"/>
      <c r="G324" s="31"/>
      <c r="H324" s="31"/>
      <c r="I324" s="31"/>
      <c r="J324" s="31"/>
      <c r="K324" s="31"/>
    </row>
    <row r="325" spans="2:11" ht="12.75">
      <c r="B325" s="31"/>
      <c r="C325" s="31"/>
      <c r="D325" s="31"/>
      <c r="E325" s="31"/>
      <c r="F325" s="31"/>
      <c r="G325" s="31"/>
      <c r="H325" s="31"/>
      <c r="I325" s="31"/>
      <c r="J325" s="31"/>
      <c r="K325" s="31"/>
    </row>
    <row r="326" spans="2:11" ht="12.75">
      <c r="B326" s="31"/>
      <c r="C326" s="31"/>
      <c r="D326" s="31"/>
      <c r="E326" s="31"/>
      <c r="F326" s="31"/>
      <c r="G326" s="31"/>
      <c r="H326" s="31"/>
      <c r="I326" s="31"/>
      <c r="J326" s="31"/>
      <c r="K326" s="31"/>
    </row>
    <row r="327" spans="2:11" ht="12.75">
      <c r="B327" s="31"/>
      <c r="C327" s="31"/>
      <c r="D327" s="31"/>
      <c r="E327" s="31"/>
      <c r="F327" s="31"/>
      <c r="G327" s="31"/>
      <c r="H327" s="31"/>
      <c r="I327" s="31"/>
      <c r="J327" s="31"/>
      <c r="K327" s="31"/>
    </row>
    <row r="328" spans="2:11" ht="12.75">
      <c r="B328" s="31"/>
      <c r="C328" s="31"/>
      <c r="D328" s="31"/>
      <c r="E328" s="31"/>
      <c r="F328" s="31"/>
      <c r="G328" s="31"/>
      <c r="H328" s="31"/>
      <c r="I328" s="31"/>
      <c r="J328" s="31"/>
      <c r="K328" s="31"/>
    </row>
    <row r="329" spans="2:11" ht="12.75">
      <c r="B329" s="31"/>
      <c r="C329" s="31"/>
      <c r="D329" s="31"/>
      <c r="E329" s="31"/>
      <c r="F329" s="31"/>
      <c r="G329" s="31"/>
      <c r="H329" s="31"/>
      <c r="I329" s="31"/>
      <c r="J329" s="31"/>
      <c r="K329" s="31"/>
    </row>
    <row r="330" spans="2:11" ht="12.75">
      <c r="B330" s="31"/>
      <c r="C330" s="31"/>
      <c r="D330" s="31"/>
      <c r="E330" s="31"/>
      <c r="F330" s="31"/>
      <c r="G330" s="31"/>
      <c r="H330" s="31"/>
      <c r="I330" s="31"/>
      <c r="J330" s="31"/>
      <c r="K330" s="31"/>
    </row>
    <row r="331" spans="2:11" ht="12.75">
      <c r="B331" s="31"/>
      <c r="C331" s="31"/>
      <c r="D331" s="31"/>
      <c r="E331" s="31"/>
      <c r="F331" s="31"/>
      <c r="G331" s="31"/>
      <c r="H331" s="31"/>
      <c r="I331" s="31"/>
      <c r="J331" s="31"/>
      <c r="K331" s="31"/>
    </row>
    <row r="332" spans="2:11" ht="12.75">
      <c r="B332" s="31"/>
      <c r="C332" s="31"/>
      <c r="D332" s="31"/>
      <c r="E332" s="31"/>
      <c r="F332" s="31"/>
      <c r="G332" s="31"/>
      <c r="H332" s="31"/>
      <c r="I332" s="31"/>
      <c r="J332" s="31"/>
      <c r="K332" s="31"/>
    </row>
    <row r="333" spans="2:11" ht="12.75">
      <c r="B333" s="31"/>
      <c r="C333" s="31"/>
      <c r="D333" s="31"/>
      <c r="E333" s="31"/>
      <c r="F333" s="31"/>
      <c r="G333" s="31"/>
      <c r="H333" s="31"/>
      <c r="I333" s="31"/>
      <c r="J333" s="31"/>
      <c r="K333" s="31"/>
    </row>
    <row r="334" spans="2:11" ht="12.75">
      <c r="B334" s="31"/>
      <c r="C334" s="31"/>
      <c r="D334" s="31"/>
      <c r="E334" s="31"/>
      <c r="F334" s="31"/>
      <c r="G334" s="31"/>
      <c r="H334" s="31"/>
      <c r="I334" s="31"/>
      <c r="J334" s="31"/>
      <c r="K334" s="31"/>
    </row>
    <row r="335" spans="2:11" ht="12.75">
      <c r="B335" s="31"/>
      <c r="C335" s="31"/>
      <c r="D335" s="31"/>
      <c r="E335" s="31"/>
      <c r="F335" s="31"/>
      <c r="G335" s="31"/>
      <c r="H335" s="31"/>
      <c r="I335" s="31"/>
      <c r="J335" s="31"/>
      <c r="K335" s="31"/>
    </row>
    <row r="336" spans="2:11" ht="12.75">
      <c r="B336" s="31"/>
      <c r="C336" s="31"/>
      <c r="D336" s="31"/>
      <c r="E336" s="31"/>
      <c r="F336" s="31"/>
      <c r="G336" s="31"/>
      <c r="H336" s="31"/>
      <c r="I336" s="31"/>
      <c r="J336" s="31"/>
      <c r="K336" s="31"/>
    </row>
    <row r="337" spans="2:11" ht="12.75">
      <c r="B337" s="31"/>
      <c r="C337" s="31"/>
      <c r="D337" s="31"/>
      <c r="E337" s="31"/>
      <c r="F337" s="31"/>
      <c r="G337" s="31"/>
      <c r="H337" s="31"/>
      <c r="I337" s="31"/>
      <c r="J337" s="31"/>
      <c r="K337" s="31"/>
    </row>
    <row r="338" spans="2:11" ht="12.75">
      <c r="B338" s="31"/>
      <c r="C338" s="31"/>
      <c r="D338" s="31"/>
      <c r="E338" s="31"/>
      <c r="F338" s="31"/>
      <c r="G338" s="31"/>
      <c r="H338" s="31"/>
      <c r="I338" s="31"/>
      <c r="J338" s="31"/>
      <c r="K338" s="31"/>
    </row>
    <row r="339" spans="2:11" ht="12.75">
      <c r="B339" s="31"/>
      <c r="C339" s="31"/>
      <c r="D339" s="31"/>
      <c r="E339" s="31"/>
      <c r="F339" s="31"/>
      <c r="G339" s="31"/>
      <c r="H339" s="31"/>
      <c r="I339" s="31"/>
      <c r="J339" s="31"/>
      <c r="K339" s="31"/>
    </row>
    <row r="340" spans="2:11" ht="12.75">
      <c r="B340" s="31"/>
      <c r="C340" s="31"/>
      <c r="D340" s="31"/>
      <c r="E340" s="31"/>
      <c r="F340" s="31"/>
      <c r="G340" s="31"/>
      <c r="H340" s="31"/>
      <c r="I340" s="31"/>
      <c r="J340" s="31"/>
      <c r="K340" s="31"/>
    </row>
    <row r="341" spans="2:11" ht="12.75">
      <c r="B341" s="31"/>
      <c r="C341" s="31"/>
      <c r="D341" s="31"/>
      <c r="E341" s="31"/>
      <c r="F341" s="31"/>
      <c r="G341" s="31"/>
      <c r="H341" s="31"/>
      <c r="I341" s="31"/>
      <c r="J341" s="31"/>
      <c r="K341" s="31"/>
    </row>
    <row r="342" spans="2:11" ht="12.75">
      <c r="B342" s="31"/>
      <c r="C342" s="31"/>
      <c r="D342" s="31"/>
      <c r="E342" s="31"/>
      <c r="F342" s="31"/>
      <c r="G342" s="31"/>
      <c r="H342" s="31"/>
      <c r="I342" s="31"/>
      <c r="J342" s="31"/>
      <c r="K342" s="31"/>
    </row>
    <row r="343" spans="2:11" ht="12.75">
      <c r="B343" s="31"/>
      <c r="C343" s="31"/>
      <c r="D343" s="31"/>
      <c r="E343" s="31"/>
      <c r="F343" s="31"/>
      <c r="G343" s="31"/>
      <c r="H343" s="31"/>
      <c r="I343" s="31"/>
      <c r="J343" s="31"/>
      <c r="K343" s="31"/>
    </row>
    <row r="344" spans="2:11" ht="12.75">
      <c r="B344" s="31"/>
      <c r="C344" s="31"/>
      <c r="D344" s="31"/>
      <c r="E344" s="31"/>
      <c r="F344" s="31"/>
      <c r="G344" s="31"/>
      <c r="H344" s="31"/>
      <c r="I344" s="31"/>
      <c r="J344" s="31"/>
      <c r="K344" s="31"/>
    </row>
    <row r="345" spans="2:11" ht="12.75">
      <c r="B345" s="31"/>
      <c r="C345" s="31"/>
      <c r="D345" s="31"/>
      <c r="E345" s="31"/>
      <c r="F345" s="31"/>
      <c r="G345" s="31"/>
      <c r="H345" s="31"/>
      <c r="I345" s="31"/>
      <c r="J345" s="31"/>
      <c r="K345" s="31"/>
    </row>
    <row r="346" spans="2:11" ht="12.75">
      <c r="B346" s="31"/>
      <c r="C346" s="31"/>
      <c r="D346" s="31"/>
      <c r="E346" s="31"/>
      <c r="F346" s="31"/>
      <c r="G346" s="31"/>
      <c r="H346" s="31"/>
      <c r="I346" s="31"/>
      <c r="J346" s="31"/>
      <c r="K346" s="31"/>
    </row>
    <row r="347" spans="2:11" ht="12.75">
      <c r="B347" s="31"/>
      <c r="C347" s="31"/>
      <c r="D347" s="31"/>
      <c r="E347" s="31"/>
      <c r="F347" s="31"/>
      <c r="G347" s="31"/>
      <c r="H347" s="31"/>
      <c r="I347" s="31"/>
      <c r="J347" s="31"/>
      <c r="K347" s="31"/>
    </row>
    <row r="348" spans="2:11" ht="12.75">
      <c r="B348" s="31"/>
      <c r="C348" s="31"/>
      <c r="D348" s="31"/>
      <c r="E348" s="31"/>
      <c r="F348" s="31"/>
      <c r="G348" s="31"/>
      <c r="H348" s="31"/>
      <c r="I348" s="31"/>
      <c r="J348" s="31"/>
      <c r="K348" s="31"/>
    </row>
    <row r="349" spans="2:11" ht="12.75">
      <c r="B349" s="31"/>
      <c r="C349" s="31"/>
      <c r="D349" s="31"/>
      <c r="E349" s="31"/>
      <c r="F349" s="31"/>
      <c r="G349" s="31"/>
      <c r="H349" s="31"/>
      <c r="I349" s="31"/>
      <c r="J349" s="31"/>
      <c r="K349" s="31"/>
    </row>
    <row r="350" spans="2:11" ht="12.75">
      <c r="B350" s="31"/>
      <c r="C350" s="31"/>
      <c r="D350" s="31"/>
      <c r="E350" s="31"/>
      <c r="F350" s="31"/>
      <c r="G350" s="31"/>
      <c r="H350" s="31"/>
      <c r="I350" s="31"/>
      <c r="J350" s="31"/>
      <c r="K350" s="31"/>
    </row>
    <row r="351" spans="2:11" ht="12.75">
      <c r="B351" s="31"/>
      <c r="C351" s="31"/>
      <c r="D351" s="31"/>
      <c r="E351" s="31"/>
      <c r="F351" s="31"/>
      <c r="G351" s="31"/>
      <c r="H351" s="31"/>
      <c r="I351" s="31"/>
      <c r="J351" s="31"/>
      <c r="K351" s="31"/>
    </row>
    <row r="352" spans="2:11" ht="12.75">
      <c r="B352" s="31"/>
      <c r="C352" s="31"/>
      <c r="D352" s="31"/>
      <c r="E352" s="31"/>
      <c r="F352" s="31"/>
      <c r="G352" s="31"/>
      <c r="H352" s="31"/>
      <c r="I352" s="31"/>
      <c r="J352" s="31"/>
      <c r="K352" s="31"/>
    </row>
    <row r="353" spans="2:11" ht="12.75">
      <c r="B353" s="31"/>
      <c r="C353" s="31"/>
      <c r="D353" s="31"/>
      <c r="E353" s="31"/>
      <c r="F353" s="31"/>
      <c r="G353" s="31"/>
      <c r="H353" s="31"/>
      <c r="I353" s="31"/>
      <c r="J353" s="31"/>
      <c r="K353" s="31"/>
    </row>
    <row r="354" spans="2:11" ht="12.75">
      <c r="B354" s="31"/>
      <c r="C354" s="31"/>
      <c r="D354" s="31"/>
      <c r="E354" s="31"/>
      <c r="F354" s="31"/>
      <c r="G354" s="31"/>
      <c r="H354" s="31"/>
      <c r="I354" s="31"/>
      <c r="J354" s="31"/>
      <c r="K354" s="31"/>
    </row>
    <row r="355" spans="2:11" ht="12.75">
      <c r="B355" s="31"/>
      <c r="C355" s="31"/>
      <c r="D355" s="31"/>
      <c r="E355" s="31"/>
      <c r="F355" s="31"/>
      <c r="G355" s="31"/>
      <c r="H355" s="31"/>
      <c r="I355" s="31"/>
      <c r="J355" s="31"/>
      <c r="K355" s="31"/>
    </row>
    <row r="356" spans="2:11" ht="12.75">
      <c r="B356" s="31"/>
      <c r="C356" s="31"/>
      <c r="D356" s="31"/>
      <c r="E356" s="31"/>
      <c r="F356" s="31"/>
      <c r="G356" s="31"/>
      <c r="H356" s="31"/>
      <c r="I356" s="31"/>
      <c r="J356" s="31"/>
      <c r="K356" s="31"/>
    </row>
    <row r="357" spans="2:11" ht="12.75">
      <c r="B357" s="31"/>
      <c r="C357" s="31"/>
      <c r="D357" s="31"/>
      <c r="E357" s="31"/>
      <c r="F357" s="31"/>
      <c r="G357" s="31"/>
      <c r="H357" s="31"/>
      <c r="I357" s="31"/>
      <c r="J357" s="31"/>
      <c r="K357" s="31"/>
    </row>
    <row r="358" spans="2:11" ht="12.75">
      <c r="B358" s="31"/>
      <c r="C358" s="31"/>
      <c r="D358" s="31"/>
      <c r="E358" s="31"/>
      <c r="F358" s="31"/>
      <c r="G358" s="31"/>
      <c r="H358" s="31"/>
      <c r="I358" s="31"/>
      <c r="J358" s="31"/>
      <c r="K358" s="31"/>
    </row>
    <row r="359" spans="2:11" ht="12.75">
      <c r="B359" s="31"/>
      <c r="C359" s="31"/>
      <c r="D359" s="31"/>
      <c r="E359" s="31"/>
      <c r="F359" s="31"/>
      <c r="G359" s="31"/>
      <c r="H359" s="31"/>
      <c r="I359" s="31"/>
      <c r="J359" s="31"/>
      <c r="K359" s="31"/>
    </row>
    <row r="360" spans="2:11" ht="12.75">
      <c r="B360" s="31"/>
      <c r="C360" s="31"/>
      <c r="D360" s="31"/>
      <c r="E360" s="31"/>
      <c r="F360" s="31"/>
      <c r="G360" s="31"/>
      <c r="H360" s="31"/>
      <c r="I360" s="31"/>
      <c r="J360" s="31"/>
      <c r="K360" s="31"/>
    </row>
    <row r="361" spans="2:11" ht="12.75">
      <c r="B361" s="31"/>
      <c r="C361" s="31"/>
      <c r="D361" s="31"/>
      <c r="E361" s="31"/>
      <c r="F361" s="31"/>
      <c r="G361" s="31"/>
      <c r="H361" s="31"/>
      <c r="I361" s="31"/>
      <c r="J361" s="31"/>
      <c r="K361" s="31"/>
    </row>
    <row r="362" spans="2:11" ht="12.75">
      <c r="B362" s="31"/>
      <c r="C362" s="31"/>
      <c r="D362" s="31"/>
      <c r="E362" s="31"/>
      <c r="F362" s="31"/>
      <c r="G362" s="31"/>
      <c r="H362" s="31"/>
      <c r="I362" s="31"/>
      <c r="J362" s="31"/>
      <c r="K362" s="31"/>
    </row>
    <row r="363" spans="2:11" ht="12.75">
      <c r="B363" s="31"/>
      <c r="C363" s="31"/>
      <c r="D363" s="31"/>
      <c r="E363" s="31"/>
      <c r="F363" s="31"/>
      <c r="G363" s="31"/>
      <c r="H363" s="31"/>
      <c r="I363" s="31"/>
      <c r="J363" s="31"/>
      <c r="K363" s="31"/>
    </row>
    <row r="364" spans="2:11" ht="12.75">
      <c r="B364" s="31"/>
      <c r="C364" s="31"/>
      <c r="D364" s="31"/>
      <c r="E364" s="31"/>
      <c r="F364" s="31"/>
      <c r="G364" s="31"/>
      <c r="H364" s="31"/>
      <c r="I364" s="31"/>
      <c r="J364" s="31"/>
      <c r="K364" s="31"/>
    </row>
    <row r="365" spans="2:11" ht="12.75">
      <c r="B365" s="31"/>
      <c r="C365" s="31"/>
      <c r="D365" s="31"/>
      <c r="E365" s="31"/>
      <c r="F365" s="31"/>
      <c r="G365" s="31"/>
      <c r="H365" s="31"/>
      <c r="I365" s="31"/>
      <c r="J365" s="31"/>
      <c r="K365" s="31"/>
    </row>
    <row r="366" spans="2:11" ht="12.75">
      <c r="B366" s="31"/>
      <c r="C366" s="31"/>
      <c r="D366" s="31"/>
      <c r="E366" s="31"/>
      <c r="F366" s="31"/>
      <c r="G366" s="31"/>
      <c r="H366" s="31"/>
      <c r="I366" s="31"/>
      <c r="J366" s="31"/>
      <c r="K366" s="31"/>
    </row>
    <row r="367" spans="2:11" ht="12.75">
      <c r="B367" s="31"/>
      <c r="C367" s="31"/>
      <c r="D367" s="31"/>
      <c r="E367" s="31"/>
      <c r="F367" s="31"/>
      <c r="G367" s="31"/>
      <c r="H367" s="31"/>
      <c r="I367" s="31"/>
      <c r="J367" s="31"/>
      <c r="K367" s="31"/>
    </row>
    <row r="368" spans="2:11" ht="12.75">
      <c r="B368" s="31"/>
      <c r="C368" s="31"/>
      <c r="D368" s="31"/>
      <c r="E368" s="31"/>
      <c r="F368" s="31"/>
      <c r="G368" s="31"/>
      <c r="H368" s="31"/>
      <c r="I368" s="31"/>
      <c r="J368" s="31"/>
      <c r="K368" s="31"/>
    </row>
    <row r="369" spans="2:11" ht="12.75">
      <c r="B369" s="31"/>
      <c r="C369" s="31"/>
      <c r="D369" s="31"/>
      <c r="E369" s="31"/>
      <c r="F369" s="31"/>
      <c r="G369" s="31"/>
      <c r="H369" s="31"/>
      <c r="I369" s="31"/>
      <c r="J369" s="31"/>
      <c r="K369" s="31"/>
    </row>
    <row r="370" spans="2:11" ht="12.75">
      <c r="B370" s="31"/>
      <c r="C370" s="31"/>
      <c r="D370" s="31"/>
      <c r="E370" s="31"/>
      <c r="F370" s="31"/>
      <c r="G370" s="31"/>
      <c r="H370" s="31"/>
      <c r="I370" s="31"/>
      <c r="J370" s="31"/>
      <c r="K370" s="31"/>
    </row>
    <row r="371" spans="2:11" ht="12.75">
      <c r="B371" s="31"/>
      <c r="C371" s="31"/>
      <c r="D371" s="31"/>
      <c r="E371" s="31"/>
      <c r="F371" s="31"/>
      <c r="G371" s="31"/>
      <c r="H371" s="31"/>
      <c r="I371" s="31"/>
      <c r="J371" s="31"/>
      <c r="K371" s="31"/>
    </row>
    <row r="372" spans="2:11" ht="12.75">
      <c r="B372" s="31"/>
      <c r="C372" s="31"/>
      <c r="D372" s="31"/>
      <c r="E372" s="31"/>
      <c r="F372" s="31"/>
      <c r="G372" s="31"/>
      <c r="H372" s="31"/>
      <c r="I372" s="31"/>
      <c r="J372" s="31"/>
      <c r="K372" s="31"/>
    </row>
    <row r="373" spans="2:11" ht="12.75">
      <c r="B373" s="31"/>
      <c r="C373" s="31"/>
      <c r="D373" s="31"/>
      <c r="E373" s="31"/>
      <c r="F373" s="31"/>
      <c r="G373" s="31"/>
      <c r="H373" s="31"/>
      <c r="I373" s="31"/>
      <c r="J373" s="31"/>
      <c r="K373" s="31"/>
    </row>
    <row r="374" spans="2:11" ht="12.75">
      <c r="B374" s="31"/>
      <c r="C374" s="31"/>
      <c r="D374" s="31"/>
      <c r="E374" s="31"/>
      <c r="F374" s="31"/>
      <c r="G374" s="31"/>
      <c r="H374" s="31"/>
      <c r="I374" s="31"/>
      <c r="J374" s="31"/>
      <c r="K374" s="31"/>
    </row>
    <row r="375" spans="2:11" ht="12.75">
      <c r="B375" s="31"/>
      <c r="C375" s="31"/>
      <c r="D375" s="31"/>
      <c r="E375" s="31"/>
      <c r="F375" s="31"/>
      <c r="G375" s="31"/>
      <c r="H375" s="31"/>
      <c r="I375" s="31"/>
      <c r="J375" s="31"/>
      <c r="K375" s="31"/>
    </row>
    <row r="376" spans="2:11" ht="12.75">
      <c r="B376" s="31"/>
      <c r="C376" s="31"/>
      <c r="D376" s="31"/>
      <c r="E376" s="31"/>
      <c r="F376" s="31"/>
      <c r="G376" s="31"/>
      <c r="H376" s="31"/>
      <c r="I376" s="31"/>
      <c r="J376" s="31"/>
      <c r="K376" s="31"/>
    </row>
    <row r="377" spans="2:11" ht="12.75">
      <c r="B377" s="31"/>
      <c r="C377" s="31"/>
      <c r="D377" s="31"/>
      <c r="E377" s="31"/>
      <c r="F377" s="31"/>
      <c r="G377" s="31"/>
      <c r="H377" s="31"/>
      <c r="I377" s="31"/>
      <c r="J377" s="31"/>
      <c r="K377" s="31"/>
    </row>
    <row r="378" spans="2:11" ht="12.75">
      <c r="B378" s="31"/>
      <c r="C378" s="31"/>
      <c r="D378" s="31"/>
      <c r="E378" s="31"/>
      <c r="F378" s="31"/>
      <c r="G378" s="31"/>
      <c r="H378" s="31"/>
      <c r="I378" s="31"/>
      <c r="J378" s="31"/>
      <c r="K378" s="31"/>
    </row>
    <row r="379" spans="2:11" ht="12.75">
      <c r="B379" s="31"/>
      <c r="C379" s="31"/>
      <c r="D379" s="31"/>
      <c r="E379" s="31"/>
      <c r="F379" s="31"/>
      <c r="G379" s="31"/>
      <c r="H379" s="31"/>
      <c r="I379" s="31"/>
      <c r="J379" s="31"/>
      <c r="K379" s="31"/>
    </row>
    <row r="380" spans="2:11" ht="12.75">
      <c r="B380" s="31"/>
      <c r="C380" s="31"/>
      <c r="D380" s="31"/>
      <c r="E380" s="31"/>
      <c r="F380" s="31"/>
      <c r="G380" s="31"/>
      <c r="H380" s="31"/>
      <c r="I380" s="31"/>
      <c r="J380" s="31"/>
      <c r="K380" s="31"/>
    </row>
    <row r="381" spans="2:11" ht="12.75">
      <c r="B381" s="31"/>
      <c r="C381" s="31"/>
      <c r="D381" s="31"/>
      <c r="E381" s="31"/>
      <c r="F381" s="31"/>
      <c r="G381" s="31"/>
      <c r="H381" s="31"/>
      <c r="I381" s="31"/>
      <c r="J381" s="31"/>
      <c r="K381" s="31"/>
    </row>
    <row r="382" spans="2:11" ht="12.75">
      <c r="B382" s="31"/>
      <c r="C382" s="31"/>
      <c r="D382" s="31"/>
      <c r="E382" s="31"/>
      <c r="F382" s="31"/>
      <c r="G382" s="31"/>
      <c r="H382" s="31"/>
      <c r="I382" s="31"/>
      <c r="J382" s="31"/>
      <c r="K382" s="31"/>
    </row>
    <row r="383" spans="2:11" ht="12.75">
      <c r="B383" s="31"/>
      <c r="C383" s="31"/>
      <c r="D383" s="31"/>
      <c r="E383" s="31"/>
      <c r="F383" s="31"/>
      <c r="G383" s="31"/>
      <c r="H383" s="31"/>
      <c r="I383" s="31"/>
      <c r="J383" s="31"/>
      <c r="K383" s="31"/>
    </row>
    <row r="384" spans="2:11" ht="12.75">
      <c r="B384" s="31"/>
      <c r="C384" s="31"/>
      <c r="D384" s="31"/>
      <c r="E384" s="31"/>
      <c r="F384" s="31"/>
      <c r="G384" s="31"/>
      <c r="H384" s="31"/>
      <c r="I384" s="31"/>
      <c r="J384" s="31"/>
      <c r="K384" s="31"/>
    </row>
    <row r="385" spans="2:11" ht="12.75">
      <c r="B385" s="31"/>
      <c r="C385" s="31"/>
      <c r="D385" s="31"/>
      <c r="E385" s="31"/>
      <c r="F385" s="31"/>
      <c r="G385" s="31"/>
      <c r="H385" s="31"/>
      <c r="I385" s="31"/>
      <c r="J385" s="31"/>
      <c r="K385" s="31"/>
    </row>
    <row r="386" spans="2:11" ht="12.75">
      <c r="B386" s="31"/>
      <c r="C386" s="31"/>
      <c r="D386" s="31"/>
      <c r="E386" s="31"/>
      <c r="F386" s="31"/>
      <c r="G386" s="31"/>
      <c r="H386" s="31"/>
      <c r="I386" s="31"/>
      <c r="J386" s="31"/>
      <c r="K386" s="31"/>
    </row>
    <row r="387" spans="2:11" ht="12.75">
      <c r="B387" s="31"/>
      <c r="C387" s="31"/>
      <c r="D387" s="31"/>
      <c r="E387" s="31"/>
      <c r="F387" s="31"/>
      <c r="G387" s="31"/>
      <c r="H387" s="31"/>
      <c r="I387" s="31"/>
      <c r="J387" s="31"/>
      <c r="K387" s="31"/>
    </row>
    <row r="388" spans="2:11" ht="12.75">
      <c r="B388" s="31"/>
      <c r="C388" s="31"/>
      <c r="D388" s="31"/>
      <c r="E388" s="31"/>
      <c r="F388" s="31"/>
      <c r="G388" s="31"/>
      <c r="H388" s="31"/>
      <c r="I388" s="31"/>
      <c r="J388" s="31"/>
      <c r="K388" s="31"/>
    </row>
    <row r="389" spans="2:11" ht="12.75">
      <c r="B389" s="31"/>
      <c r="C389" s="31"/>
      <c r="D389" s="31"/>
      <c r="E389" s="31"/>
      <c r="F389" s="31"/>
      <c r="G389" s="31"/>
      <c r="H389" s="31"/>
      <c r="I389" s="31"/>
      <c r="J389" s="31"/>
      <c r="K389" s="31"/>
    </row>
    <row r="390" spans="2:11" ht="12.75">
      <c r="B390" s="31"/>
      <c r="C390" s="31"/>
      <c r="D390" s="31"/>
      <c r="E390" s="31"/>
      <c r="F390" s="31"/>
      <c r="G390" s="31"/>
      <c r="H390" s="31"/>
      <c r="I390" s="31"/>
      <c r="J390" s="31"/>
      <c r="K390" s="31"/>
    </row>
    <row r="391" spans="2:11" ht="12.75">
      <c r="B391" s="31"/>
      <c r="C391" s="31"/>
      <c r="D391" s="31"/>
      <c r="E391" s="31"/>
      <c r="F391" s="31"/>
      <c r="G391" s="31"/>
      <c r="H391" s="31"/>
      <c r="I391" s="31"/>
      <c r="J391" s="31"/>
      <c r="K391" s="31"/>
    </row>
    <row r="392" spans="2:11" ht="12.75">
      <c r="B392" s="31"/>
      <c r="C392" s="31"/>
      <c r="D392" s="31"/>
      <c r="E392" s="31"/>
      <c r="F392" s="31"/>
      <c r="G392" s="31"/>
      <c r="H392" s="31"/>
      <c r="I392" s="31"/>
      <c r="J392" s="31"/>
      <c r="K392" s="31"/>
    </row>
    <row r="393" spans="2:11" ht="12.75">
      <c r="B393" s="31"/>
      <c r="C393" s="31"/>
      <c r="D393" s="31"/>
      <c r="E393" s="31"/>
      <c r="F393" s="31"/>
      <c r="G393" s="31"/>
      <c r="H393" s="31"/>
      <c r="I393" s="31"/>
      <c r="J393" s="31"/>
      <c r="K393" s="31"/>
    </row>
    <row r="394" spans="2:11" ht="12.75">
      <c r="B394" s="31"/>
      <c r="C394" s="31"/>
      <c r="D394" s="31"/>
      <c r="E394" s="31"/>
      <c r="F394" s="31"/>
      <c r="G394" s="31"/>
      <c r="H394" s="31"/>
      <c r="I394" s="31"/>
      <c r="J394" s="31"/>
      <c r="K394" s="31"/>
    </row>
    <row r="395" spans="2:11" ht="12.75">
      <c r="B395" s="31"/>
      <c r="C395" s="31"/>
      <c r="D395" s="31"/>
      <c r="E395" s="31"/>
      <c r="F395" s="31"/>
      <c r="G395" s="31"/>
      <c r="H395" s="31"/>
      <c r="I395" s="31"/>
      <c r="J395" s="31"/>
      <c r="K395" s="31"/>
    </row>
    <row r="396" spans="2:11" ht="12.75">
      <c r="B396" s="31"/>
      <c r="C396" s="31"/>
      <c r="D396" s="31"/>
      <c r="E396" s="31"/>
      <c r="F396" s="31"/>
      <c r="G396" s="31"/>
      <c r="H396" s="31"/>
      <c r="I396" s="31"/>
      <c r="J396" s="31"/>
      <c r="K396" s="31"/>
    </row>
    <row r="397" spans="2:11" ht="12.75">
      <c r="B397" s="31"/>
      <c r="C397" s="31"/>
      <c r="D397" s="31"/>
      <c r="E397" s="31"/>
      <c r="F397" s="31"/>
      <c r="G397" s="31"/>
      <c r="H397" s="31"/>
      <c r="I397" s="31"/>
      <c r="J397" s="31"/>
      <c r="K397" s="31"/>
    </row>
    <row r="398" spans="2:11" ht="12.75">
      <c r="B398" s="31"/>
      <c r="C398" s="31"/>
      <c r="D398" s="31"/>
      <c r="E398" s="31"/>
      <c r="F398" s="31"/>
      <c r="G398" s="31"/>
      <c r="H398" s="31"/>
      <c r="I398" s="31"/>
      <c r="J398" s="31"/>
      <c r="K398" s="31"/>
    </row>
    <row r="399" spans="2:11" ht="12.75">
      <c r="B399" s="31"/>
      <c r="C399" s="31"/>
      <c r="D399" s="31"/>
      <c r="E399" s="31"/>
      <c r="F399" s="31"/>
      <c r="G399" s="31"/>
      <c r="H399" s="31"/>
      <c r="I399" s="31"/>
      <c r="J399" s="31"/>
      <c r="K399" s="31"/>
    </row>
    <row r="400" spans="2:11" ht="12.75">
      <c r="B400" s="31"/>
      <c r="C400" s="31"/>
      <c r="D400" s="31"/>
      <c r="E400" s="31"/>
      <c r="F400" s="31"/>
      <c r="G400" s="31"/>
      <c r="H400" s="31"/>
      <c r="I400" s="31"/>
      <c r="J400" s="31"/>
      <c r="K400" s="31"/>
    </row>
    <row r="401" spans="2:11" ht="12.75">
      <c r="B401" s="31"/>
      <c r="C401" s="31"/>
      <c r="D401" s="31"/>
      <c r="E401" s="31"/>
      <c r="F401" s="31"/>
      <c r="G401" s="31"/>
      <c r="H401" s="31"/>
      <c r="I401" s="31"/>
      <c r="J401" s="31"/>
      <c r="K401" s="31"/>
    </row>
    <row r="402" spans="2:11" ht="12.75">
      <c r="B402" s="31"/>
      <c r="C402" s="31"/>
      <c r="D402" s="31"/>
      <c r="E402" s="31"/>
      <c r="F402" s="31"/>
      <c r="G402" s="31"/>
      <c r="H402" s="31"/>
      <c r="I402" s="31"/>
      <c r="J402" s="31"/>
      <c r="K402" s="31"/>
    </row>
    <row r="403" spans="2:11" ht="12.75">
      <c r="B403" s="31"/>
      <c r="C403" s="31"/>
      <c r="D403" s="31"/>
      <c r="E403" s="31"/>
      <c r="F403" s="31"/>
      <c r="G403" s="31"/>
      <c r="H403" s="31"/>
      <c r="I403" s="31"/>
      <c r="J403" s="31"/>
      <c r="K403" s="31"/>
    </row>
    <row r="404" spans="2:11" ht="12.75">
      <c r="B404" s="31"/>
      <c r="C404" s="31"/>
      <c r="D404" s="31"/>
      <c r="E404" s="31"/>
      <c r="F404" s="31"/>
      <c r="G404" s="31"/>
      <c r="H404" s="31"/>
      <c r="I404" s="31"/>
      <c r="J404" s="31"/>
      <c r="K404" s="31"/>
    </row>
    <row r="405" spans="2:11" ht="12.75">
      <c r="B405" s="31"/>
      <c r="C405" s="31"/>
      <c r="D405" s="31"/>
      <c r="E405" s="31"/>
      <c r="F405" s="31"/>
      <c r="G405" s="31"/>
      <c r="H405" s="31"/>
      <c r="I405" s="31"/>
      <c r="J405" s="31"/>
      <c r="K405" s="31"/>
    </row>
    <row r="406" spans="2:11" ht="12.75">
      <c r="B406" s="31"/>
      <c r="C406" s="31"/>
      <c r="D406" s="31"/>
      <c r="E406" s="31"/>
      <c r="F406" s="31"/>
      <c r="G406" s="31"/>
      <c r="H406" s="31"/>
      <c r="I406" s="31"/>
      <c r="J406" s="31"/>
      <c r="K406" s="31"/>
    </row>
    <row r="407" spans="2:11" ht="12.75">
      <c r="B407" s="31"/>
      <c r="C407" s="31"/>
      <c r="D407" s="31"/>
      <c r="E407" s="31"/>
      <c r="F407" s="31"/>
      <c r="G407" s="31"/>
      <c r="H407" s="31"/>
      <c r="I407" s="31"/>
      <c r="J407" s="31"/>
      <c r="K407" s="31"/>
    </row>
    <row r="408" spans="2:11" ht="12.75">
      <c r="B408" s="31"/>
      <c r="C408" s="31"/>
      <c r="D408" s="31"/>
      <c r="E408" s="31"/>
      <c r="F408" s="31"/>
      <c r="G408" s="31"/>
      <c r="H408" s="31"/>
      <c r="I408" s="31"/>
      <c r="J408" s="31"/>
      <c r="K408" s="31"/>
    </row>
    <row r="409" spans="2:11" ht="12.75">
      <c r="B409" s="31"/>
      <c r="C409" s="31"/>
      <c r="D409" s="31"/>
      <c r="E409" s="31"/>
      <c r="F409" s="31"/>
      <c r="G409" s="31"/>
      <c r="H409" s="31"/>
      <c r="I409" s="31"/>
      <c r="J409" s="31"/>
      <c r="K409" s="31"/>
    </row>
    <row r="410" spans="2:11" ht="12.75">
      <c r="B410" s="31"/>
      <c r="C410" s="31"/>
      <c r="D410" s="31"/>
      <c r="E410" s="31"/>
      <c r="F410" s="31"/>
      <c r="G410" s="31"/>
      <c r="H410" s="31"/>
      <c r="I410" s="31"/>
      <c r="J410" s="31"/>
      <c r="K410" s="31"/>
    </row>
    <row r="411" spans="2:11" ht="12.75">
      <c r="B411" s="31"/>
      <c r="C411" s="31"/>
      <c r="D411" s="31"/>
      <c r="E411" s="31"/>
      <c r="F411" s="31"/>
      <c r="G411" s="31"/>
      <c r="H411" s="31"/>
      <c r="I411" s="31"/>
      <c r="J411" s="31"/>
      <c r="K411" s="31"/>
    </row>
    <row r="412" spans="2:11" ht="12.75">
      <c r="B412" s="31"/>
      <c r="C412" s="31"/>
      <c r="D412" s="31"/>
      <c r="E412" s="31"/>
      <c r="F412" s="31"/>
      <c r="G412" s="31"/>
      <c r="H412" s="31"/>
      <c r="I412" s="31"/>
      <c r="J412" s="31"/>
      <c r="K412" s="31"/>
    </row>
    <row r="413" spans="2:11" ht="12.75">
      <c r="B413" s="31"/>
      <c r="C413" s="31"/>
      <c r="D413" s="31"/>
      <c r="E413" s="31"/>
      <c r="F413" s="31"/>
      <c r="G413" s="31"/>
      <c r="H413" s="31"/>
      <c r="I413" s="31"/>
      <c r="J413" s="31"/>
      <c r="K413" s="31"/>
    </row>
    <row r="414" spans="2:11" ht="12.75">
      <c r="B414" s="31"/>
      <c r="C414" s="31"/>
      <c r="D414" s="31"/>
      <c r="E414" s="31"/>
      <c r="F414" s="31"/>
      <c r="G414" s="31"/>
      <c r="H414" s="31"/>
      <c r="I414" s="31"/>
      <c r="J414" s="31"/>
      <c r="K414" s="31"/>
    </row>
    <row r="415" spans="2:11" ht="12.75">
      <c r="B415" s="31"/>
      <c r="C415" s="31"/>
      <c r="D415" s="31"/>
      <c r="E415" s="31"/>
      <c r="F415" s="31"/>
      <c r="G415" s="31"/>
      <c r="H415" s="31"/>
      <c r="I415" s="31"/>
      <c r="J415" s="31"/>
      <c r="K415" s="31"/>
    </row>
    <row r="416" spans="2:11" ht="12.75">
      <c r="B416" s="31"/>
      <c r="C416" s="31"/>
      <c r="D416" s="31"/>
      <c r="E416" s="31"/>
      <c r="F416" s="31"/>
      <c r="G416" s="31"/>
      <c r="H416" s="31"/>
      <c r="I416" s="31"/>
      <c r="J416" s="31"/>
      <c r="K416" s="31"/>
    </row>
    <row r="417" spans="2:11" ht="12.75">
      <c r="B417" s="31"/>
      <c r="C417" s="31"/>
      <c r="D417" s="31"/>
      <c r="E417" s="31"/>
      <c r="F417" s="31"/>
      <c r="G417" s="31"/>
      <c r="H417" s="31"/>
      <c r="I417" s="31"/>
      <c r="J417" s="31"/>
      <c r="K417" s="31"/>
    </row>
    <row r="418" spans="2:11" ht="12.75">
      <c r="B418" s="31"/>
      <c r="C418" s="31"/>
      <c r="D418" s="31"/>
      <c r="E418" s="31"/>
      <c r="F418" s="31"/>
      <c r="G418" s="31"/>
      <c r="H418" s="31"/>
      <c r="I418" s="31"/>
      <c r="J418" s="31"/>
      <c r="K418" s="31"/>
    </row>
    <row r="419" spans="2:11" ht="12.75">
      <c r="B419" s="31"/>
      <c r="C419" s="31"/>
      <c r="D419" s="31"/>
      <c r="E419" s="31"/>
      <c r="F419" s="31"/>
      <c r="G419" s="31"/>
      <c r="H419" s="31"/>
      <c r="I419" s="31"/>
      <c r="J419" s="31"/>
      <c r="K419" s="31"/>
    </row>
    <row r="420" spans="2:11" ht="12.75">
      <c r="B420" s="31"/>
      <c r="C420" s="31"/>
      <c r="D420" s="31"/>
      <c r="E420" s="31"/>
      <c r="F420" s="31"/>
      <c r="G420" s="31"/>
      <c r="H420" s="31"/>
      <c r="I420" s="31"/>
      <c r="J420" s="31"/>
      <c r="K420" s="31"/>
    </row>
    <row r="421" spans="2:11" ht="12.75">
      <c r="B421" s="31"/>
      <c r="C421" s="31"/>
      <c r="D421" s="31"/>
      <c r="E421" s="31"/>
      <c r="F421" s="31"/>
      <c r="G421" s="31"/>
      <c r="H421" s="31"/>
      <c r="I421" s="31"/>
      <c r="J421" s="31"/>
      <c r="K421" s="31"/>
    </row>
    <row r="422" spans="2:11" ht="12.75">
      <c r="B422" s="31"/>
      <c r="C422" s="31"/>
      <c r="D422" s="31"/>
      <c r="E422" s="31"/>
      <c r="F422" s="31"/>
      <c r="G422" s="31"/>
      <c r="H422" s="31"/>
      <c r="I422" s="31"/>
      <c r="J422" s="31"/>
      <c r="K422" s="31"/>
    </row>
    <row r="423" spans="2:11" ht="12.75">
      <c r="B423" s="31"/>
      <c r="C423" s="31"/>
      <c r="D423" s="31"/>
      <c r="E423" s="31"/>
      <c r="F423" s="31"/>
      <c r="G423" s="31"/>
      <c r="H423" s="31"/>
      <c r="I423" s="31"/>
      <c r="J423" s="31"/>
      <c r="K423" s="31"/>
    </row>
    <row r="424" spans="2:11" ht="12.75">
      <c r="B424" s="31"/>
      <c r="C424" s="31"/>
      <c r="D424" s="31"/>
      <c r="E424" s="31"/>
      <c r="F424" s="31"/>
      <c r="G424" s="31"/>
      <c r="H424" s="31"/>
      <c r="I424" s="31"/>
      <c r="J424" s="31"/>
      <c r="K424" s="31"/>
    </row>
    <row r="425" spans="2:11" ht="12.75">
      <c r="B425" s="31"/>
      <c r="C425" s="31"/>
      <c r="D425" s="31"/>
      <c r="E425" s="31"/>
      <c r="F425" s="31"/>
      <c r="G425" s="31"/>
      <c r="H425" s="31"/>
      <c r="I425" s="31"/>
      <c r="J425" s="31"/>
      <c r="K425" s="31"/>
    </row>
    <row r="426" spans="2:11" ht="12.75">
      <c r="B426" s="31"/>
      <c r="C426" s="31"/>
      <c r="D426" s="31"/>
      <c r="E426" s="31"/>
      <c r="F426" s="31"/>
      <c r="G426" s="31"/>
      <c r="H426" s="31"/>
      <c r="I426" s="31"/>
      <c r="J426" s="31"/>
      <c r="K426" s="31"/>
    </row>
    <row r="427" spans="2:11" ht="12.75">
      <c r="B427" s="31"/>
      <c r="C427" s="31"/>
      <c r="D427" s="31"/>
      <c r="E427" s="31"/>
      <c r="F427" s="31"/>
      <c r="G427" s="31"/>
      <c r="H427" s="31"/>
      <c r="I427" s="31"/>
      <c r="J427" s="31"/>
      <c r="K427" s="31"/>
    </row>
    <row r="428" spans="2:11" ht="12.75">
      <c r="B428" s="31"/>
      <c r="C428" s="31"/>
      <c r="D428" s="31"/>
      <c r="E428" s="31"/>
      <c r="F428" s="31"/>
      <c r="G428" s="31"/>
      <c r="H428" s="31"/>
      <c r="I428" s="31"/>
      <c r="J428" s="31"/>
      <c r="K428" s="31"/>
    </row>
    <row r="429" spans="2:11" ht="12.75">
      <c r="B429" s="31"/>
      <c r="C429" s="31"/>
      <c r="D429" s="31"/>
      <c r="E429" s="31"/>
      <c r="F429" s="31"/>
      <c r="G429" s="31"/>
      <c r="H429" s="31"/>
      <c r="I429" s="31"/>
      <c r="J429" s="31"/>
      <c r="K429" s="31"/>
    </row>
    <row r="430" spans="2:11" ht="12.75">
      <c r="B430" s="31"/>
      <c r="C430" s="31"/>
      <c r="D430" s="31"/>
      <c r="E430" s="31"/>
      <c r="F430" s="31"/>
      <c r="G430" s="31"/>
      <c r="H430" s="31"/>
      <c r="I430" s="31"/>
      <c r="J430" s="31"/>
      <c r="K430" s="31"/>
    </row>
    <row r="431" spans="2:11" ht="12.75">
      <c r="B431" s="31"/>
      <c r="C431" s="31"/>
      <c r="D431" s="31"/>
      <c r="E431" s="31"/>
      <c r="F431" s="31"/>
      <c r="G431" s="31"/>
      <c r="H431" s="31"/>
      <c r="I431" s="31"/>
      <c r="J431" s="31"/>
      <c r="K431" s="31"/>
    </row>
    <row r="432" spans="2:11" ht="12.75">
      <c r="B432" s="31"/>
      <c r="C432" s="31"/>
      <c r="D432" s="31"/>
      <c r="E432" s="31"/>
      <c r="F432" s="31"/>
      <c r="G432" s="31"/>
      <c r="H432" s="31"/>
      <c r="I432" s="31"/>
      <c r="J432" s="31"/>
      <c r="K432" s="31"/>
    </row>
    <row r="433" spans="2:11" ht="12.75">
      <c r="B433" s="31"/>
      <c r="C433" s="31"/>
      <c r="D433" s="31"/>
      <c r="E433" s="31"/>
      <c r="F433" s="31"/>
      <c r="G433" s="31"/>
      <c r="H433" s="31"/>
      <c r="I433" s="31"/>
      <c r="J433" s="31"/>
      <c r="K433" s="31"/>
    </row>
    <row r="434" spans="2:11" ht="12.75">
      <c r="B434" s="31"/>
      <c r="C434" s="31"/>
      <c r="D434" s="31"/>
      <c r="E434" s="31"/>
      <c r="F434" s="31"/>
      <c r="G434" s="31"/>
      <c r="H434" s="31"/>
      <c r="I434" s="31"/>
      <c r="J434" s="31"/>
      <c r="K434" s="31"/>
    </row>
    <row r="435" spans="2:11" ht="12.75">
      <c r="B435" s="31"/>
      <c r="C435" s="31"/>
      <c r="D435" s="31"/>
      <c r="E435" s="31"/>
      <c r="F435" s="31"/>
      <c r="G435" s="31"/>
      <c r="H435" s="31"/>
      <c r="I435" s="31"/>
      <c r="J435" s="31"/>
      <c r="K435" s="31"/>
    </row>
    <row r="436" spans="2:11" ht="12.75">
      <c r="B436" s="31"/>
      <c r="C436" s="31"/>
      <c r="D436" s="31"/>
      <c r="E436" s="31"/>
      <c r="F436" s="31"/>
      <c r="G436" s="31"/>
      <c r="H436" s="31"/>
      <c r="I436" s="31"/>
      <c r="J436" s="31"/>
      <c r="K436" s="31"/>
    </row>
    <row r="437" spans="2:11" ht="12.75">
      <c r="B437" s="31"/>
      <c r="C437" s="31"/>
      <c r="D437" s="31"/>
      <c r="E437" s="31"/>
      <c r="F437" s="31"/>
      <c r="G437" s="31"/>
      <c r="H437" s="31"/>
      <c r="I437" s="31"/>
      <c r="J437" s="31"/>
      <c r="K437" s="31"/>
    </row>
    <row r="438" spans="2:11" ht="12.75">
      <c r="B438" s="31"/>
      <c r="C438" s="31"/>
      <c r="D438" s="31"/>
      <c r="E438" s="31"/>
      <c r="F438" s="31"/>
      <c r="G438" s="31"/>
      <c r="H438" s="31"/>
      <c r="I438" s="31"/>
      <c r="J438" s="31"/>
      <c r="K438" s="31"/>
    </row>
    <row r="439" spans="2:11" ht="12.75">
      <c r="B439" s="31"/>
      <c r="C439" s="31"/>
      <c r="D439" s="31"/>
      <c r="E439" s="31"/>
      <c r="F439" s="31"/>
      <c r="G439" s="31"/>
      <c r="H439" s="31"/>
      <c r="I439" s="31"/>
      <c r="J439" s="31"/>
      <c r="K439" s="31"/>
    </row>
    <row r="440" spans="2:11" ht="12.75">
      <c r="B440" s="31"/>
      <c r="C440" s="31"/>
      <c r="D440" s="31"/>
      <c r="E440" s="31"/>
      <c r="F440" s="31"/>
      <c r="G440" s="31"/>
      <c r="H440" s="31"/>
      <c r="I440" s="31"/>
      <c r="J440" s="31"/>
      <c r="K440" s="31"/>
    </row>
    <row r="441" spans="2:11" ht="12.75">
      <c r="B441" s="31"/>
      <c r="C441" s="31"/>
      <c r="D441" s="31"/>
      <c r="E441" s="31"/>
      <c r="F441" s="31"/>
      <c r="G441" s="31"/>
      <c r="H441" s="31"/>
      <c r="I441" s="31"/>
      <c r="J441" s="31"/>
      <c r="K441" s="31"/>
    </row>
    <row r="442" spans="2:11" ht="12.75">
      <c r="B442" s="31"/>
      <c r="C442" s="31"/>
      <c r="D442" s="31"/>
      <c r="E442" s="31"/>
      <c r="F442" s="31"/>
      <c r="G442" s="31"/>
      <c r="H442" s="31"/>
      <c r="I442" s="31"/>
      <c r="J442" s="31"/>
      <c r="K442" s="31"/>
    </row>
    <row r="443" spans="2:11" ht="12.75">
      <c r="B443" s="31"/>
      <c r="C443" s="31"/>
      <c r="D443" s="31"/>
      <c r="E443" s="31"/>
      <c r="F443" s="31"/>
      <c r="G443" s="31"/>
      <c r="H443" s="31"/>
      <c r="I443" s="31"/>
      <c r="J443" s="31"/>
      <c r="K443" s="31"/>
    </row>
    <row r="444" spans="2:11" ht="12.75">
      <c r="B444" s="31"/>
      <c r="C444" s="31"/>
      <c r="D444" s="31"/>
      <c r="E444" s="31"/>
      <c r="F444" s="31"/>
      <c r="G444" s="31"/>
      <c r="H444" s="31"/>
      <c r="I444" s="31"/>
      <c r="J444" s="31"/>
      <c r="K444" s="31"/>
    </row>
    <row r="445" spans="2:11" ht="12.75">
      <c r="B445" s="31"/>
      <c r="C445" s="31"/>
      <c r="D445" s="31"/>
      <c r="E445" s="31"/>
      <c r="F445" s="31"/>
      <c r="G445" s="31"/>
      <c r="H445" s="31"/>
      <c r="I445" s="31"/>
      <c r="J445" s="31"/>
      <c r="K445" s="31"/>
    </row>
    <row r="446" spans="2:11" ht="12.75">
      <c r="B446" s="31"/>
      <c r="C446" s="31"/>
      <c r="D446" s="31"/>
      <c r="E446" s="31"/>
      <c r="F446" s="31"/>
      <c r="G446" s="31"/>
      <c r="H446" s="31"/>
      <c r="I446" s="31"/>
      <c r="J446" s="31"/>
      <c r="K446" s="31"/>
    </row>
    <row r="447" spans="2:11" ht="12.75">
      <c r="B447" s="31"/>
      <c r="C447" s="31"/>
      <c r="D447" s="31"/>
      <c r="E447" s="31"/>
      <c r="F447" s="31"/>
      <c r="G447" s="31"/>
      <c r="H447" s="31"/>
      <c r="I447" s="31"/>
      <c r="J447" s="31"/>
      <c r="K447" s="31"/>
    </row>
    <row r="448" spans="2:11" ht="12.75">
      <c r="B448" s="31"/>
      <c r="C448" s="31"/>
      <c r="D448" s="31"/>
      <c r="E448" s="31"/>
      <c r="F448" s="31"/>
      <c r="G448" s="31"/>
      <c r="H448" s="31"/>
      <c r="I448" s="31"/>
      <c r="J448" s="31"/>
      <c r="K448" s="31"/>
    </row>
    <row r="449" spans="2:11" ht="12.75">
      <c r="B449" s="31"/>
      <c r="C449" s="31"/>
      <c r="D449" s="31"/>
      <c r="E449" s="31"/>
      <c r="F449" s="31"/>
      <c r="G449" s="31"/>
      <c r="H449" s="31"/>
      <c r="I449" s="31"/>
      <c r="J449" s="31"/>
      <c r="K449" s="31"/>
    </row>
    <row r="450" spans="2:11" ht="12.75">
      <c r="B450" s="31"/>
      <c r="C450" s="31"/>
      <c r="D450" s="31"/>
      <c r="E450" s="31"/>
      <c r="F450" s="31"/>
      <c r="G450" s="31"/>
      <c r="H450" s="31"/>
      <c r="I450" s="31"/>
      <c r="J450" s="31"/>
      <c r="K450" s="31"/>
    </row>
    <row r="451" spans="2:11" ht="12.75">
      <c r="B451" s="31"/>
      <c r="C451" s="31"/>
      <c r="D451" s="31"/>
      <c r="E451" s="31"/>
      <c r="F451" s="31"/>
      <c r="G451" s="31"/>
      <c r="H451" s="31"/>
      <c r="I451" s="31"/>
      <c r="J451" s="31"/>
      <c r="K451" s="31"/>
    </row>
    <row r="452" spans="2:11" ht="12.75">
      <c r="B452" s="31"/>
      <c r="C452" s="31"/>
      <c r="D452" s="31"/>
      <c r="E452" s="31"/>
      <c r="F452" s="31"/>
      <c r="G452" s="31"/>
      <c r="H452" s="31"/>
      <c r="I452" s="31"/>
      <c r="J452" s="31"/>
      <c r="K452" s="31"/>
    </row>
    <row r="453" spans="2:11" ht="12.75">
      <c r="B453" s="31"/>
      <c r="C453" s="31"/>
      <c r="D453" s="31"/>
      <c r="E453" s="31"/>
      <c r="F453" s="31"/>
      <c r="G453" s="31"/>
      <c r="H453" s="31"/>
      <c r="I453" s="31"/>
      <c r="J453" s="31"/>
      <c r="K453" s="31"/>
    </row>
    <row r="454" spans="2:11" ht="12.75">
      <c r="B454" s="31"/>
      <c r="C454" s="31"/>
      <c r="D454" s="31"/>
      <c r="E454" s="31"/>
      <c r="F454" s="31"/>
      <c r="G454" s="31"/>
      <c r="H454" s="31"/>
      <c r="I454" s="31"/>
      <c r="J454" s="31"/>
      <c r="K454" s="31"/>
    </row>
    <row r="455" spans="2:11" ht="12.75">
      <c r="B455" s="31"/>
      <c r="C455" s="31"/>
      <c r="D455" s="31"/>
      <c r="E455" s="31"/>
      <c r="F455" s="31"/>
      <c r="G455" s="31"/>
      <c r="H455" s="31"/>
      <c r="I455" s="31"/>
      <c r="J455" s="31"/>
      <c r="K455" s="31"/>
    </row>
    <row r="456" spans="2:11" ht="12.75">
      <c r="B456" s="31"/>
      <c r="C456" s="31"/>
      <c r="D456" s="31"/>
      <c r="E456" s="31"/>
      <c r="F456" s="31"/>
      <c r="G456" s="31"/>
      <c r="H456" s="31"/>
      <c r="I456" s="31"/>
      <c r="J456" s="31"/>
      <c r="K456" s="31"/>
    </row>
    <row r="457" spans="2:11" ht="12.75">
      <c r="B457" s="31"/>
      <c r="C457" s="31"/>
      <c r="D457" s="31"/>
      <c r="E457" s="31"/>
      <c r="F457" s="31"/>
      <c r="G457" s="31"/>
      <c r="H457" s="31"/>
      <c r="I457" s="31"/>
      <c r="J457" s="31"/>
      <c r="K457" s="31"/>
    </row>
    <row r="458" spans="2:11" ht="12.75">
      <c r="B458" s="31"/>
      <c r="C458" s="31"/>
      <c r="D458" s="31"/>
      <c r="E458" s="31"/>
      <c r="F458" s="31"/>
      <c r="G458" s="31"/>
      <c r="H458" s="31"/>
      <c r="I458" s="31"/>
      <c r="J458" s="31"/>
      <c r="K458" s="31"/>
    </row>
    <row r="459" spans="2:11" ht="12.75">
      <c r="B459" s="31"/>
      <c r="C459" s="31"/>
      <c r="D459" s="31"/>
      <c r="E459" s="31"/>
      <c r="F459" s="31"/>
      <c r="G459" s="31"/>
      <c r="H459" s="31"/>
      <c r="I459" s="31"/>
      <c r="J459" s="31"/>
      <c r="K459" s="31"/>
    </row>
    <row r="460" spans="2:11" ht="12.75">
      <c r="B460" s="31"/>
      <c r="C460" s="31"/>
      <c r="D460" s="31"/>
      <c r="E460" s="31"/>
      <c r="F460" s="31"/>
      <c r="G460" s="31"/>
      <c r="H460" s="31"/>
      <c r="I460" s="31"/>
      <c r="J460" s="31"/>
      <c r="K460" s="31"/>
    </row>
    <row r="461" spans="2:11" ht="12.75">
      <c r="B461" s="31"/>
      <c r="C461" s="31"/>
      <c r="D461" s="31"/>
      <c r="E461" s="31"/>
      <c r="F461" s="31"/>
      <c r="G461" s="31"/>
      <c r="H461" s="31"/>
      <c r="I461" s="31"/>
      <c r="J461" s="31"/>
      <c r="K461" s="31"/>
    </row>
    <row r="462" spans="2:11" ht="12.75">
      <c r="B462" s="31"/>
      <c r="C462" s="31"/>
      <c r="D462" s="31"/>
      <c r="E462" s="31"/>
      <c r="F462" s="31"/>
      <c r="G462" s="31"/>
      <c r="H462" s="31"/>
      <c r="I462" s="31"/>
      <c r="J462" s="31"/>
      <c r="K462" s="31"/>
    </row>
    <row r="463" spans="2:11" ht="12.75">
      <c r="B463" s="31"/>
      <c r="C463" s="31"/>
      <c r="D463" s="31"/>
      <c r="E463" s="31"/>
      <c r="F463" s="31"/>
      <c r="G463" s="31"/>
      <c r="H463" s="31"/>
      <c r="I463" s="31"/>
      <c r="J463" s="31"/>
      <c r="K463" s="31"/>
    </row>
    <row r="464" spans="2:11" ht="12.75">
      <c r="B464" s="31"/>
      <c r="C464" s="31"/>
      <c r="D464" s="31"/>
      <c r="E464" s="31"/>
      <c r="F464" s="31"/>
      <c r="G464" s="31"/>
      <c r="H464" s="31"/>
      <c r="I464" s="31"/>
      <c r="J464" s="31"/>
      <c r="K464" s="31"/>
    </row>
    <row r="465" spans="2:11" ht="12.75">
      <c r="B465" s="31"/>
      <c r="C465" s="31"/>
      <c r="D465" s="31"/>
      <c r="E465" s="31"/>
      <c r="F465" s="31"/>
      <c r="G465" s="31"/>
      <c r="H465" s="31"/>
      <c r="I465" s="31"/>
      <c r="J465" s="31"/>
      <c r="K465" s="31"/>
    </row>
    <row r="466" spans="2:11" ht="12.75">
      <c r="B466" s="31"/>
      <c r="C466" s="31"/>
      <c r="D466" s="31"/>
      <c r="E466" s="31"/>
      <c r="F466" s="31"/>
      <c r="G466" s="31"/>
      <c r="H466" s="31"/>
      <c r="I466" s="31"/>
      <c r="J466" s="31"/>
      <c r="K466" s="31"/>
    </row>
    <row r="467" spans="2:11" ht="12.75">
      <c r="B467" s="31"/>
      <c r="C467" s="31"/>
      <c r="D467" s="31"/>
      <c r="E467" s="31"/>
      <c r="F467" s="31"/>
      <c r="G467" s="31"/>
      <c r="H467" s="31"/>
      <c r="I467" s="31"/>
      <c r="J467" s="31"/>
      <c r="K467" s="31"/>
    </row>
    <row r="468" spans="2:11" ht="12.75">
      <c r="B468" s="31"/>
      <c r="C468" s="31"/>
      <c r="D468" s="31"/>
      <c r="E468" s="31"/>
      <c r="F468" s="31"/>
      <c r="G468" s="31"/>
      <c r="H468" s="31"/>
      <c r="I468" s="31"/>
      <c r="J468" s="31"/>
      <c r="K468" s="31"/>
    </row>
    <row r="469" spans="2:11" ht="12.75">
      <c r="B469" s="31"/>
      <c r="C469" s="31"/>
      <c r="D469" s="31"/>
      <c r="E469" s="31"/>
      <c r="F469" s="31"/>
      <c r="G469" s="31"/>
      <c r="H469" s="31"/>
      <c r="I469" s="31"/>
      <c r="J469" s="31"/>
      <c r="K469" s="31"/>
    </row>
    <row r="470" spans="2:11" ht="12.75">
      <c r="B470" s="31"/>
      <c r="C470" s="31"/>
      <c r="D470" s="31"/>
      <c r="E470" s="31"/>
      <c r="F470" s="31"/>
      <c r="G470" s="31"/>
      <c r="H470" s="31"/>
      <c r="I470" s="31"/>
      <c r="J470" s="31"/>
      <c r="K470" s="31"/>
    </row>
    <row r="471" spans="2:11" ht="12.75">
      <c r="B471" s="31"/>
      <c r="C471" s="31"/>
      <c r="D471" s="31"/>
      <c r="E471" s="31"/>
      <c r="F471" s="31"/>
      <c r="G471" s="31"/>
      <c r="H471" s="31"/>
      <c r="I471" s="31"/>
      <c r="J471" s="31"/>
      <c r="K471" s="31"/>
    </row>
    <row r="472" spans="2:11" ht="12.75">
      <c r="B472" s="31"/>
      <c r="C472" s="31"/>
      <c r="D472" s="31"/>
      <c r="E472" s="31"/>
      <c r="F472" s="31"/>
      <c r="G472" s="31"/>
      <c r="H472" s="31"/>
      <c r="I472" s="31"/>
      <c r="J472" s="31"/>
      <c r="K472" s="31"/>
    </row>
    <row r="473" spans="2:11" ht="12.75">
      <c r="B473" s="31"/>
      <c r="C473" s="31"/>
      <c r="D473" s="31"/>
      <c r="E473" s="31"/>
      <c r="F473" s="31"/>
      <c r="G473" s="31"/>
      <c r="H473" s="31"/>
      <c r="I473" s="31"/>
      <c r="J473" s="31"/>
      <c r="K473" s="31"/>
    </row>
    <row r="474" spans="2:11" ht="12.75">
      <c r="B474" s="31"/>
      <c r="C474" s="31"/>
      <c r="D474" s="31"/>
      <c r="E474" s="31"/>
      <c r="F474" s="31"/>
      <c r="G474" s="31"/>
      <c r="H474" s="31"/>
      <c r="I474" s="31"/>
      <c r="J474" s="31"/>
      <c r="K474" s="31"/>
    </row>
    <row r="475" spans="2:11" ht="12.75">
      <c r="B475" s="31"/>
      <c r="C475" s="31"/>
      <c r="D475" s="31"/>
      <c r="E475" s="31"/>
      <c r="F475" s="31"/>
      <c r="G475" s="31"/>
      <c r="H475" s="31"/>
      <c r="I475" s="31"/>
      <c r="J475" s="31"/>
      <c r="K475" s="31"/>
    </row>
    <row r="476" spans="2:11" ht="12.75">
      <c r="B476" s="31"/>
      <c r="C476" s="31"/>
      <c r="D476" s="31"/>
      <c r="E476" s="31"/>
      <c r="F476" s="31"/>
      <c r="G476" s="31"/>
      <c r="H476" s="31"/>
      <c r="I476" s="31"/>
      <c r="J476" s="31"/>
      <c r="K476" s="31"/>
    </row>
    <row r="477" spans="2:11" ht="12.75">
      <c r="B477" s="31"/>
      <c r="C477" s="31"/>
      <c r="D477" s="31"/>
      <c r="E477" s="31"/>
      <c r="F477" s="31"/>
      <c r="G477" s="31"/>
      <c r="H477" s="31"/>
      <c r="I477" s="31"/>
      <c r="J477" s="31"/>
      <c r="K477" s="31"/>
    </row>
    <row r="478" spans="2:11" ht="12.75">
      <c r="B478" s="31"/>
      <c r="C478" s="31"/>
      <c r="D478" s="31"/>
      <c r="E478" s="31"/>
      <c r="F478" s="31"/>
      <c r="G478" s="31"/>
      <c r="H478" s="31"/>
      <c r="I478" s="31"/>
      <c r="J478" s="31"/>
      <c r="K478" s="31"/>
    </row>
    <row r="479" spans="2:11" ht="12.75">
      <c r="B479" s="31"/>
      <c r="C479" s="31"/>
      <c r="D479" s="31"/>
      <c r="E479" s="31"/>
      <c r="F479" s="31"/>
      <c r="G479" s="31"/>
      <c r="H479" s="31"/>
      <c r="I479" s="31"/>
      <c r="J479" s="31"/>
      <c r="K479" s="31"/>
    </row>
    <row r="480" spans="2:11" ht="12.75">
      <c r="B480" s="31"/>
      <c r="C480" s="31"/>
      <c r="D480" s="31"/>
      <c r="E480" s="31"/>
      <c r="F480" s="31"/>
      <c r="G480" s="31"/>
      <c r="H480" s="31"/>
      <c r="I480" s="31"/>
      <c r="J480" s="31"/>
      <c r="K480" s="31"/>
    </row>
    <row r="481" spans="2:11" ht="12.75">
      <c r="B481" s="31"/>
      <c r="C481" s="31"/>
      <c r="D481" s="31"/>
      <c r="E481" s="31"/>
      <c r="F481" s="31"/>
      <c r="G481" s="31"/>
      <c r="H481" s="31"/>
      <c r="I481" s="31"/>
      <c r="J481" s="31"/>
      <c r="K481" s="31"/>
    </row>
    <row r="482" spans="2:11" ht="12.75">
      <c r="B482" s="31"/>
      <c r="C482" s="31"/>
      <c r="D482" s="31"/>
      <c r="E482" s="31"/>
      <c r="F482" s="31"/>
      <c r="G482" s="31"/>
      <c r="H482" s="31"/>
      <c r="I482" s="31"/>
      <c r="J482" s="31"/>
      <c r="K482" s="31"/>
    </row>
    <row r="483" spans="2:11" ht="12.75">
      <c r="B483" s="31"/>
      <c r="C483" s="31"/>
      <c r="D483" s="31"/>
      <c r="E483" s="31"/>
      <c r="F483" s="31"/>
      <c r="G483" s="31"/>
      <c r="H483" s="31"/>
      <c r="I483" s="31"/>
      <c r="J483" s="31"/>
      <c r="K483" s="31"/>
    </row>
    <row r="484" spans="2:11" ht="12.75">
      <c r="B484" s="31"/>
      <c r="C484" s="31"/>
      <c r="D484" s="31"/>
      <c r="E484" s="31"/>
      <c r="F484" s="31"/>
      <c r="G484" s="31"/>
      <c r="H484" s="31"/>
      <c r="I484" s="31"/>
      <c r="J484" s="31"/>
      <c r="K484" s="31"/>
    </row>
    <row r="485" spans="2:11" ht="12.75">
      <c r="B485" s="31"/>
      <c r="C485" s="31"/>
      <c r="D485" s="31"/>
      <c r="E485" s="31"/>
      <c r="F485" s="31"/>
      <c r="G485" s="31"/>
      <c r="H485" s="31"/>
      <c r="I485" s="31"/>
      <c r="J485" s="31"/>
      <c r="K485" s="31"/>
    </row>
    <row r="486" spans="2:11" ht="12.75">
      <c r="B486" s="31"/>
      <c r="C486" s="31"/>
      <c r="D486" s="31"/>
      <c r="E486" s="31"/>
      <c r="F486" s="31"/>
      <c r="G486" s="31"/>
      <c r="H486" s="31"/>
      <c r="I486" s="31"/>
      <c r="J486" s="31"/>
      <c r="K486" s="31"/>
    </row>
    <row r="487" spans="2:11" ht="12.75">
      <c r="B487" s="31"/>
      <c r="C487" s="31"/>
      <c r="D487" s="31"/>
      <c r="E487" s="31"/>
      <c r="F487" s="31"/>
      <c r="G487" s="31"/>
      <c r="H487" s="31"/>
      <c r="I487" s="31"/>
      <c r="J487" s="31"/>
      <c r="K487" s="31"/>
    </row>
    <row r="488" spans="2:11" ht="12.75">
      <c r="B488" s="31"/>
      <c r="C488" s="31"/>
      <c r="D488" s="31"/>
      <c r="E488" s="31"/>
      <c r="F488" s="31"/>
      <c r="G488" s="31"/>
      <c r="H488" s="31"/>
      <c r="I488" s="31"/>
      <c r="J488" s="31"/>
      <c r="K488" s="31"/>
    </row>
    <row r="489" spans="2:11" ht="12.75">
      <c r="B489" s="31"/>
      <c r="C489" s="31"/>
      <c r="D489" s="31"/>
      <c r="E489" s="31"/>
      <c r="F489" s="31"/>
      <c r="G489" s="31"/>
      <c r="H489" s="31"/>
      <c r="I489" s="31"/>
      <c r="J489" s="31"/>
      <c r="K489" s="31"/>
    </row>
    <row r="490" spans="2:11" ht="12.75">
      <c r="B490" s="31"/>
      <c r="C490" s="31"/>
      <c r="D490" s="31"/>
      <c r="E490" s="31"/>
      <c r="F490" s="31"/>
      <c r="G490" s="31"/>
      <c r="H490" s="31"/>
      <c r="I490" s="31"/>
      <c r="J490" s="31"/>
      <c r="K490" s="31"/>
    </row>
    <row r="491" spans="2:11" ht="12.75">
      <c r="B491" s="31"/>
      <c r="C491" s="31"/>
      <c r="D491" s="31"/>
      <c r="E491" s="31"/>
      <c r="F491" s="31"/>
      <c r="G491" s="31"/>
      <c r="H491" s="31"/>
      <c r="I491" s="31"/>
      <c r="J491" s="31"/>
      <c r="K491" s="31"/>
    </row>
    <row r="492" spans="2:11" ht="12.75">
      <c r="B492" s="31"/>
      <c r="C492" s="31"/>
      <c r="D492" s="31"/>
      <c r="E492" s="31"/>
      <c r="F492" s="31"/>
      <c r="G492" s="31"/>
      <c r="H492" s="31"/>
      <c r="I492" s="31"/>
      <c r="J492" s="31"/>
      <c r="K492" s="31"/>
    </row>
    <row r="493" spans="2:11" ht="12.75">
      <c r="B493" s="31"/>
      <c r="C493" s="31"/>
      <c r="D493" s="31"/>
      <c r="E493" s="31"/>
      <c r="F493" s="31"/>
      <c r="G493" s="31"/>
      <c r="H493" s="31"/>
      <c r="I493" s="31"/>
      <c r="J493" s="31"/>
      <c r="K493" s="31"/>
    </row>
    <row r="494" spans="2:11" ht="12.75">
      <c r="B494" s="31"/>
      <c r="C494" s="31"/>
      <c r="D494" s="31"/>
      <c r="E494" s="31"/>
      <c r="F494" s="31"/>
      <c r="G494" s="31"/>
      <c r="H494" s="31"/>
      <c r="I494" s="31"/>
      <c r="J494" s="31"/>
      <c r="K494" s="31"/>
    </row>
    <row r="495" spans="2:11" ht="12.75">
      <c r="B495" s="31"/>
      <c r="C495" s="31"/>
      <c r="D495" s="31"/>
      <c r="E495" s="31"/>
      <c r="F495" s="31"/>
      <c r="G495" s="31"/>
      <c r="H495" s="31"/>
      <c r="I495" s="31"/>
      <c r="J495" s="31"/>
      <c r="K495" s="31"/>
    </row>
    <row r="496" spans="2:11" ht="12.75">
      <c r="B496" s="31"/>
      <c r="C496" s="31"/>
      <c r="D496" s="31"/>
      <c r="E496" s="31"/>
      <c r="F496" s="31"/>
      <c r="G496" s="31"/>
      <c r="H496" s="31"/>
      <c r="I496" s="31"/>
      <c r="J496" s="31"/>
      <c r="K496" s="31"/>
    </row>
    <row r="497" spans="2:11" ht="12.75">
      <c r="B497" s="31"/>
      <c r="C497" s="31"/>
      <c r="D497" s="31"/>
      <c r="E497" s="31"/>
      <c r="F497" s="31"/>
      <c r="G497" s="31"/>
      <c r="H497" s="31"/>
      <c r="I497" s="31"/>
      <c r="J497" s="31"/>
      <c r="K497" s="31"/>
    </row>
    <row r="498" spans="2:11" ht="12.75">
      <c r="B498" s="31"/>
      <c r="C498" s="31"/>
      <c r="D498" s="31"/>
      <c r="E498" s="31"/>
      <c r="F498" s="31"/>
      <c r="G498" s="31"/>
      <c r="H498" s="31"/>
      <c r="I498" s="31"/>
      <c r="J498" s="31"/>
      <c r="K498" s="31"/>
    </row>
    <row r="499" spans="2:11" ht="12.75">
      <c r="B499" s="31"/>
      <c r="C499" s="31"/>
      <c r="D499" s="31"/>
      <c r="E499" s="31"/>
      <c r="F499" s="31"/>
      <c r="G499" s="31"/>
      <c r="H499" s="31"/>
      <c r="I499" s="31"/>
      <c r="J499" s="31"/>
      <c r="K499" s="31"/>
    </row>
    <row r="500" spans="2:11" ht="12.75">
      <c r="B500" s="31"/>
      <c r="C500" s="31"/>
      <c r="D500" s="31"/>
      <c r="E500" s="31"/>
      <c r="F500" s="31"/>
      <c r="G500" s="31"/>
      <c r="H500" s="31"/>
      <c r="I500" s="31"/>
      <c r="J500" s="31"/>
      <c r="K500" s="31"/>
    </row>
    <row r="501" spans="2:11" ht="12.75">
      <c r="B501" s="31"/>
      <c r="C501" s="31"/>
      <c r="D501" s="31"/>
      <c r="E501" s="31"/>
      <c r="F501" s="31"/>
      <c r="G501" s="31"/>
      <c r="H501" s="31"/>
      <c r="I501" s="31"/>
      <c r="J501" s="31"/>
      <c r="K501" s="31"/>
    </row>
    <row r="502" spans="2:11" ht="12.75">
      <c r="B502" s="31"/>
      <c r="C502" s="31"/>
      <c r="D502" s="31"/>
      <c r="E502" s="31"/>
      <c r="F502" s="31"/>
      <c r="G502" s="31"/>
      <c r="H502" s="31"/>
      <c r="I502" s="31"/>
      <c r="J502" s="31"/>
      <c r="K502" s="31"/>
    </row>
    <row r="503" spans="2:11" ht="12.75">
      <c r="B503" s="31"/>
      <c r="C503" s="31"/>
      <c r="D503" s="31"/>
      <c r="E503" s="31"/>
      <c r="F503" s="31"/>
      <c r="G503" s="31"/>
      <c r="H503" s="31"/>
      <c r="I503" s="31"/>
      <c r="J503" s="31"/>
      <c r="K503" s="31"/>
    </row>
    <row r="504" spans="2:11" ht="12.75">
      <c r="B504" s="31"/>
      <c r="C504" s="31"/>
      <c r="D504" s="31"/>
      <c r="E504" s="31"/>
      <c r="F504" s="31"/>
      <c r="G504" s="31"/>
      <c r="H504" s="31"/>
      <c r="I504" s="31"/>
      <c r="J504" s="31"/>
      <c r="K504" s="31"/>
    </row>
    <row r="505" spans="2:11" ht="12.75">
      <c r="B505" s="31"/>
      <c r="C505" s="31"/>
      <c r="D505" s="31"/>
      <c r="E505" s="31"/>
      <c r="F505" s="31"/>
      <c r="G505" s="31"/>
      <c r="H505" s="31"/>
      <c r="I505" s="31"/>
      <c r="J505" s="31"/>
      <c r="K505" s="31"/>
    </row>
    <row r="506" spans="2:11" ht="12.75">
      <c r="B506" s="31"/>
      <c r="C506" s="31"/>
      <c r="D506" s="31"/>
      <c r="E506" s="31"/>
      <c r="F506" s="31"/>
      <c r="G506" s="31"/>
      <c r="H506" s="31"/>
      <c r="I506" s="31"/>
      <c r="J506" s="31"/>
      <c r="K506" s="31"/>
    </row>
    <row r="507" spans="2:11" ht="12.75">
      <c r="B507" s="31"/>
      <c r="C507" s="31"/>
      <c r="D507" s="31"/>
      <c r="E507" s="31"/>
      <c r="F507" s="31"/>
      <c r="G507" s="31"/>
      <c r="H507" s="31"/>
      <c r="I507" s="31"/>
      <c r="J507" s="31"/>
      <c r="K507" s="31"/>
    </row>
    <row r="508" spans="2:11" ht="12.75">
      <c r="B508" s="31"/>
      <c r="C508" s="31"/>
      <c r="D508" s="31"/>
      <c r="E508" s="31"/>
      <c r="F508" s="31"/>
      <c r="G508" s="31"/>
      <c r="H508" s="31"/>
      <c r="I508" s="31"/>
      <c r="J508" s="31"/>
      <c r="K508" s="31"/>
    </row>
    <row r="509" spans="2:11" ht="12.75">
      <c r="B509" s="31"/>
      <c r="C509" s="31"/>
      <c r="D509" s="31"/>
      <c r="E509" s="31"/>
      <c r="F509" s="31"/>
      <c r="G509" s="31"/>
      <c r="H509" s="31"/>
      <c r="I509" s="31"/>
      <c r="J509" s="31"/>
      <c r="K509" s="31"/>
    </row>
    <row r="510" spans="2:11" ht="12.75">
      <c r="B510" s="31"/>
      <c r="C510" s="31"/>
      <c r="D510" s="31"/>
      <c r="E510" s="31"/>
      <c r="F510" s="31"/>
      <c r="G510" s="31"/>
      <c r="H510" s="31"/>
      <c r="I510" s="31"/>
      <c r="J510" s="31"/>
      <c r="K510" s="31"/>
    </row>
    <row r="511" spans="2:11" ht="12.75">
      <c r="B511" s="31"/>
      <c r="C511" s="31"/>
      <c r="D511" s="31"/>
      <c r="E511" s="31"/>
      <c r="F511" s="31"/>
      <c r="G511" s="31"/>
      <c r="H511" s="31"/>
      <c r="I511" s="31"/>
      <c r="J511" s="31"/>
      <c r="K511" s="31"/>
    </row>
    <row r="512" spans="2:11" ht="12.75">
      <c r="B512" s="31"/>
      <c r="C512" s="31"/>
      <c r="D512" s="31"/>
      <c r="E512" s="31"/>
      <c r="F512" s="31"/>
      <c r="G512" s="31"/>
      <c r="H512" s="31"/>
      <c r="I512" s="31"/>
      <c r="J512" s="31"/>
      <c r="K512" s="31"/>
    </row>
    <row r="513" spans="2:11" ht="12.75">
      <c r="B513" s="31"/>
      <c r="C513" s="31"/>
      <c r="D513" s="31"/>
      <c r="E513" s="31"/>
      <c r="F513" s="31"/>
      <c r="G513" s="31"/>
      <c r="H513" s="31"/>
      <c r="I513" s="31"/>
      <c r="J513" s="31"/>
      <c r="K513" s="31"/>
    </row>
    <row r="514" spans="2:11" ht="12.75">
      <c r="B514" s="31"/>
      <c r="C514" s="31"/>
      <c r="D514" s="31"/>
      <c r="E514" s="31"/>
      <c r="F514" s="31"/>
      <c r="G514" s="31"/>
      <c r="H514" s="31"/>
      <c r="I514" s="31"/>
      <c r="J514" s="31"/>
      <c r="K514" s="31"/>
    </row>
    <row r="515" spans="2:11" ht="12.75">
      <c r="B515" s="31"/>
      <c r="C515" s="31"/>
      <c r="D515" s="31"/>
      <c r="E515" s="31"/>
      <c r="F515" s="31"/>
      <c r="G515" s="31"/>
      <c r="H515" s="31"/>
      <c r="I515" s="31"/>
      <c r="J515" s="31"/>
      <c r="K515" s="31"/>
    </row>
    <row r="516" spans="2:11" ht="12.75">
      <c r="B516" s="31"/>
      <c r="C516" s="31"/>
      <c r="D516" s="31"/>
      <c r="E516" s="31"/>
      <c r="F516" s="31"/>
      <c r="G516" s="31"/>
      <c r="H516" s="31"/>
      <c r="I516" s="31"/>
      <c r="J516" s="31"/>
      <c r="K516" s="31"/>
    </row>
    <row r="517" spans="2:11" ht="12.75">
      <c r="B517" s="31"/>
      <c r="C517" s="31"/>
      <c r="D517" s="31"/>
      <c r="E517" s="31"/>
      <c r="F517" s="31"/>
      <c r="G517" s="31"/>
      <c r="H517" s="31"/>
      <c r="I517" s="31"/>
      <c r="J517" s="31"/>
      <c r="K517" s="31"/>
    </row>
    <row r="518" spans="2:11" ht="12.75">
      <c r="B518" s="31"/>
      <c r="C518" s="31"/>
      <c r="D518" s="31"/>
      <c r="E518" s="31"/>
      <c r="F518" s="31"/>
      <c r="G518" s="31"/>
      <c r="H518" s="31"/>
      <c r="I518" s="31"/>
      <c r="J518" s="31"/>
      <c r="K518" s="31"/>
    </row>
    <row r="519" spans="2:11" ht="12.75">
      <c r="B519" s="31"/>
      <c r="C519" s="31"/>
      <c r="D519" s="31"/>
      <c r="E519" s="31"/>
      <c r="F519" s="31"/>
      <c r="G519" s="31"/>
      <c r="H519" s="31"/>
      <c r="I519" s="31"/>
      <c r="J519" s="31"/>
      <c r="K519" s="31"/>
    </row>
    <row r="520" spans="2:11" ht="12.75">
      <c r="B520" s="31"/>
      <c r="C520" s="31"/>
      <c r="D520" s="31"/>
      <c r="E520" s="31"/>
      <c r="F520" s="31"/>
      <c r="G520" s="31"/>
      <c r="H520" s="31"/>
      <c r="I520" s="31"/>
      <c r="J520" s="31"/>
      <c r="K520" s="31"/>
    </row>
    <row r="521" spans="2:11" ht="12.75">
      <c r="B521" s="31"/>
      <c r="C521" s="31"/>
      <c r="D521" s="31"/>
      <c r="E521" s="31"/>
      <c r="F521" s="31"/>
      <c r="G521" s="31"/>
      <c r="H521" s="31"/>
      <c r="I521" s="31"/>
      <c r="J521" s="31"/>
      <c r="K521" s="31"/>
    </row>
    <row r="522" spans="2:11" ht="12.75">
      <c r="B522" s="31"/>
      <c r="C522" s="31"/>
      <c r="D522" s="31"/>
      <c r="E522" s="31"/>
      <c r="F522" s="31"/>
      <c r="G522" s="31"/>
      <c r="H522" s="31"/>
      <c r="I522" s="31"/>
      <c r="J522" s="31"/>
      <c r="K522" s="31"/>
    </row>
    <row r="523" spans="2:11" ht="12.75">
      <c r="B523" s="31"/>
      <c r="C523" s="31"/>
      <c r="D523" s="31"/>
      <c r="E523" s="31"/>
      <c r="F523" s="31"/>
      <c r="G523" s="31"/>
      <c r="H523" s="31"/>
      <c r="I523" s="31"/>
      <c r="J523" s="31"/>
      <c r="K523" s="31"/>
    </row>
    <row r="524" spans="2:11" ht="12.75">
      <c r="B524" s="31"/>
      <c r="C524" s="31"/>
      <c r="D524" s="31"/>
      <c r="E524" s="31"/>
      <c r="F524" s="31"/>
      <c r="G524" s="31"/>
      <c r="H524" s="31"/>
      <c r="I524" s="31"/>
      <c r="J524" s="31"/>
      <c r="K524" s="31"/>
    </row>
    <row r="525" spans="2:11" ht="12.75">
      <c r="B525" s="31"/>
      <c r="C525" s="31"/>
      <c r="D525" s="31"/>
      <c r="E525" s="31"/>
      <c r="F525" s="31"/>
      <c r="G525" s="31"/>
      <c r="H525" s="31"/>
      <c r="I525" s="31"/>
      <c r="J525" s="31"/>
      <c r="K525" s="31"/>
    </row>
  </sheetData>
  <sheetProtection/>
  <mergeCells count="6">
    <mergeCell ref="B6:C6"/>
    <mergeCell ref="D6:E6"/>
    <mergeCell ref="L17:N17"/>
    <mergeCell ref="L29:N29"/>
    <mergeCell ref="B17:K17"/>
    <mergeCell ref="B29:K29"/>
  </mergeCells>
  <printOptions/>
  <pageMargins left="0.75" right="0.75" top="1" bottom="1" header="0.5" footer="0.5"/>
  <pageSetup fitToHeight="1" fitToWidth="1" horizontalDpi="600" verticalDpi="600" orientation="landscape" scale="4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1"/>
  <sheetViews>
    <sheetView zoomScale="90" zoomScaleNormal="90" zoomScalePageLayoutView="0" workbookViewId="0" topLeftCell="A1">
      <selection activeCell="A1" sqref="A1"/>
    </sheetView>
  </sheetViews>
  <sheetFormatPr defaultColWidth="9.140625" defaultRowHeight="15"/>
  <cols>
    <col min="1" max="1" width="32.7109375" style="0" bestFit="1" customWidth="1"/>
    <col min="2" max="2" width="14.421875" style="0" bestFit="1" customWidth="1"/>
    <col min="3" max="4" width="13.28125" style="0" bestFit="1" customWidth="1"/>
    <col min="5" max="5" width="12.140625" style="0" bestFit="1" customWidth="1"/>
    <col min="6" max="9" width="13.28125" style="0" bestFit="1" customWidth="1"/>
    <col min="10" max="10" width="12.140625" style="0" bestFit="1" customWidth="1"/>
    <col min="11" max="11" width="13.28125" style="0" bestFit="1" customWidth="1"/>
    <col min="12" max="12" width="14.421875" style="0" bestFit="1" customWidth="1"/>
    <col min="13" max="15" width="13.28125" style="0" bestFit="1" customWidth="1"/>
    <col min="16" max="16" width="12.140625" style="0" bestFit="1" customWidth="1"/>
    <col min="17" max="18" width="12.7109375" style="0" bestFit="1" customWidth="1"/>
    <col min="19" max="20" width="12.57421875" style="0" bestFit="1" customWidth="1"/>
  </cols>
  <sheetData>
    <row r="1" ht="21">
      <c r="A1" s="25" t="s">
        <v>37</v>
      </c>
    </row>
    <row r="3" spans="1:2" ht="15">
      <c r="A3" s="2" t="s">
        <v>38</v>
      </c>
      <c r="B3" s="34" t="s">
        <v>34</v>
      </c>
    </row>
    <row r="4" spans="1:2" ht="15">
      <c r="A4" s="2" t="s">
        <v>63</v>
      </c>
      <c r="B4" s="34" t="s">
        <v>36</v>
      </c>
    </row>
    <row r="6" spans="1:5" ht="15">
      <c r="A6" s="2"/>
      <c r="B6" s="71" t="s">
        <v>40</v>
      </c>
      <c r="C6" s="71"/>
      <c r="D6" s="71" t="s">
        <v>43</v>
      </c>
      <c r="E6" s="71"/>
    </row>
    <row r="7" spans="1:5" ht="15">
      <c r="A7" s="2" t="s">
        <v>39</v>
      </c>
      <c r="B7" s="3" t="s">
        <v>41</v>
      </c>
      <c r="C7" s="3" t="s">
        <v>42</v>
      </c>
      <c r="D7" s="3" t="s">
        <v>41</v>
      </c>
      <c r="E7" s="3" t="s">
        <v>42</v>
      </c>
    </row>
    <row r="8" spans="1:5" ht="15">
      <c r="A8" t="str">
        <f>'App 33 - Mar04 to Feb05 Revenue'!A8</f>
        <v>Residential</v>
      </c>
      <c r="B8" s="8">
        <v>10.4690285849744</v>
      </c>
      <c r="C8" s="24">
        <v>0.01642167853690876</v>
      </c>
      <c r="D8" s="8">
        <v>0</v>
      </c>
      <c r="E8" s="24">
        <v>0.003228672386119861</v>
      </c>
    </row>
    <row r="9" spans="1:5" ht="15">
      <c r="A9" t="str">
        <f>'App 33 - Mar04 to Feb05 Revenue'!A9</f>
        <v>General Service &lt; 50 kW</v>
      </c>
      <c r="B9" s="51">
        <v>19.261975881298206</v>
      </c>
      <c r="C9" s="24">
        <v>0.011245745042148024</v>
      </c>
      <c r="D9" s="8">
        <v>0</v>
      </c>
      <c r="E9" s="24">
        <v>0.00215489730311825</v>
      </c>
    </row>
    <row r="10" spans="1:5" ht="15">
      <c r="A10" t="str">
        <f>'App 33 - Mar04 to Feb05 Revenue'!A10</f>
        <v>General Service &gt; 50 kW</v>
      </c>
      <c r="B10" s="8">
        <v>236.28938027731365</v>
      </c>
      <c r="C10" s="24">
        <v>2.9813533467080404</v>
      </c>
      <c r="D10" s="8">
        <v>0</v>
      </c>
      <c r="E10" s="24">
        <v>0.4740557410012379</v>
      </c>
    </row>
    <row r="11" spans="1:5" ht="15">
      <c r="A11" t="str">
        <f>'App 33 - Mar04 to Feb05 Revenue'!A11</f>
        <v>General Service &gt; 50 kW - TOU</v>
      </c>
      <c r="B11" s="8">
        <v>43.208713142962445</v>
      </c>
      <c r="C11" s="24">
        <v>0.887118310129596</v>
      </c>
      <c r="D11" s="8">
        <v>0</v>
      </c>
      <c r="E11" s="24">
        <v>0.027048448355215707</v>
      </c>
    </row>
    <row r="12" spans="1:5" ht="15">
      <c r="A12" t="str">
        <f>'App 33 - Mar04 to Feb05 Revenue'!A12</f>
        <v>Sentinel Lights</v>
      </c>
      <c r="B12" s="8">
        <v>1.3520887900291034</v>
      </c>
      <c r="C12" s="24">
        <v>8.675301461944976</v>
      </c>
      <c r="D12" s="8">
        <v>0</v>
      </c>
      <c r="E12" s="61">
        <v>1.9906793054960967</v>
      </c>
    </row>
    <row r="13" spans="1:5" ht="15">
      <c r="A13" t="str">
        <f>'App 33 - Mar04 to Feb05 Revenue'!A13</f>
        <v>Street Lights</v>
      </c>
      <c r="B13" s="8">
        <v>2.006277746620529</v>
      </c>
      <c r="C13" s="24">
        <v>2.818224411780377</v>
      </c>
      <c r="D13" s="8">
        <v>0</v>
      </c>
      <c r="E13" s="24">
        <v>0.9723388315767643</v>
      </c>
    </row>
    <row r="14" spans="1:5" ht="15">
      <c r="A14" t="str">
        <f>'App 33 - Mar04 to Feb05 Revenue'!A14</f>
        <v>Unmetered Scattered Load</v>
      </c>
      <c r="B14" s="8">
        <v>4.383671975286502</v>
      </c>
      <c r="C14" s="24">
        <v>0.05021268609081751</v>
      </c>
      <c r="D14" s="8">
        <v>0</v>
      </c>
      <c r="E14" s="24">
        <v>0.007393884318578127</v>
      </c>
    </row>
    <row r="15" ht="15">
      <c r="D15" s="8"/>
    </row>
    <row r="16" ht="21">
      <c r="A16" s="25" t="s">
        <v>64</v>
      </c>
    </row>
    <row r="17" spans="2:16" ht="18.75">
      <c r="B17" s="70">
        <v>2005</v>
      </c>
      <c r="C17" s="70"/>
      <c r="D17" s="70"/>
      <c r="E17" s="70"/>
      <c r="F17" s="70"/>
      <c r="G17" s="70"/>
      <c r="H17" s="70"/>
      <c r="I17" s="70"/>
      <c r="J17" s="70"/>
      <c r="K17" s="70"/>
      <c r="L17" s="72">
        <v>2006</v>
      </c>
      <c r="M17" s="72"/>
      <c r="N17" s="72"/>
      <c r="O17" s="72"/>
      <c r="P17" s="72"/>
    </row>
    <row r="18" spans="1:20" ht="15">
      <c r="A18" s="2" t="str">
        <f aca="true" t="shared" si="0" ref="A18:A25">A7</f>
        <v>Rate Class</v>
      </c>
      <c r="B18" s="1" t="s">
        <v>9</v>
      </c>
      <c r="C18" s="1" t="s">
        <v>16</v>
      </c>
      <c r="D18" s="1" t="s">
        <v>17</v>
      </c>
      <c r="E18" s="1" t="s">
        <v>18</v>
      </c>
      <c r="F18" s="1" t="s">
        <v>19</v>
      </c>
      <c r="G18" s="1" t="s">
        <v>47</v>
      </c>
      <c r="H18" s="1" t="s">
        <v>48</v>
      </c>
      <c r="I18" s="1" t="s">
        <v>49</v>
      </c>
      <c r="J18" s="1" t="s">
        <v>50</v>
      </c>
      <c r="K18" s="1" t="s">
        <v>51</v>
      </c>
      <c r="L18" s="1" t="s">
        <v>52</v>
      </c>
      <c r="M18" s="1" t="s">
        <v>53</v>
      </c>
      <c r="N18" s="1" t="s">
        <v>54</v>
      </c>
      <c r="O18" s="1" t="s">
        <v>55</v>
      </c>
      <c r="P18" s="1" t="s">
        <v>17</v>
      </c>
      <c r="S18" s="26"/>
      <c r="T18" s="26"/>
    </row>
    <row r="19" spans="1:20" ht="15">
      <c r="A19" t="str">
        <f t="shared" si="0"/>
        <v>Residential</v>
      </c>
      <c r="B19" s="26">
        <f>'App 33 - Mar04 to Feb05 Revenue'!N19</f>
        <v>13654951.766800001</v>
      </c>
      <c r="C19" s="26">
        <v>26642343.3243999</v>
      </c>
      <c r="D19" s="26">
        <v>21217325.4282</v>
      </c>
      <c r="E19" s="26">
        <v>14445965.9503</v>
      </c>
      <c r="F19" s="26">
        <v>13745807.9722</v>
      </c>
      <c r="G19" s="26">
        <v>15107330.5356</v>
      </c>
      <c r="H19" s="26">
        <v>15723571.1563</v>
      </c>
      <c r="I19" s="26">
        <v>10319693.139700001</v>
      </c>
      <c r="J19" s="26">
        <v>13307170.886400001</v>
      </c>
      <c r="K19" s="26">
        <v>16511901.028299998</v>
      </c>
      <c r="L19" s="26">
        <v>22627699.7518</v>
      </c>
      <c r="M19" s="26">
        <v>21598794.1532</v>
      </c>
      <c r="N19" s="26">
        <v>25579763.6469</v>
      </c>
      <c r="O19" s="26">
        <v>18630236.8317</v>
      </c>
      <c r="P19" s="26">
        <v>18741398.335899998</v>
      </c>
      <c r="S19" s="26"/>
      <c r="T19" s="33"/>
    </row>
    <row r="20" spans="1:20" ht="15">
      <c r="A20" t="str">
        <f t="shared" si="0"/>
        <v>General Service &lt; 50 kW</v>
      </c>
      <c r="B20" s="26">
        <f>'App 33 - Mar04 to Feb05 Revenue'!N20</f>
        <v>6242636.9421999995</v>
      </c>
      <c r="C20" s="26">
        <v>6401259.1033</v>
      </c>
      <c r="D20" s="26">
        <v>7419813.984970001</v>
      </c>
      <c r="E20" s="26">
        <v>6216578.4721</v>
      </c>
      <c r="F20" s="26">
        <v>4868469.5863</v>
      </c>
      <c r="G20" s="26">
        <v>6514256.342200001</v>
      </c>
      <c r="H20" s="26">
        <v>6666457.431600001</v>
      </c>
      <c r="I20" s="26">
        <v>4991498.941699999</v>
      </c>
      <c r="J20" s="26">
        <v>5116262.775300001</v>
      </c>
      <c r="K20" s="26">
        <v>5542364.135299999</v>
      </c>
      <c r="L20" s="26">
        <v>7117949.0958</v>
      </c>
      <c r="M20" s="26">
        <v>6830473.629299999</v>
      </c>
      <c r="N20" s="26">
        <v>7719447.710700001</v>
      </c>
      <c r="O20" s="26">
        <v>6257623.5539</v>
      </c>
      <c r="P20" s="26">
        <v>6207063.196699999</v>
      </c>
      <c r="S20" s="26"/>
      <c r="T20" s="33"/>
    </row>
    <row r="21" spans="1:20" ht="15">
      <c r="A21" t="str">
        <f t="shared" si="0"/>
        <v>General Service &gt; 50 kW</v>
      </c>
      <c r="B21" s="26">
        <f>'App 33 - Mar04 to Feb05 Revenue'!N21</f>
        <v>24040.586000000003</v>
      </c>
      <c r="C21" s="26">
        <v>20349.254</v>
      </c>
      <c r="D21" s="26">
        <v>46968.905024</v>
      </c>
      <c r="E21" s="26">
        <v>25102.919439999998</v>
      </c>
      <c r="F21" s="26">
        <v>18966.1996</v>
      </c>
      <c r="G21" s="26">
        <v>25575.50976</v>
      </c>
      <c r="H21" s="26">
        <v>22275.3508</v>
      </c>
      <c r="I21" s="26">
        <v>16851.82512</v>
      </c>
      <c r="J21" s="26">
        <v>27045.646799999995</v>
      </c>
      <c r="K21" s="26">
        <v>23749.412</v>
      </c>
      <c r="L21" s="26">
        <v>27658.562255999997</v>
      </c>
      <c r="M21" s="26">
        <v>20670.293888</v>
      </c>
      <c r="N21" s="26">
        <v>25672.510479999997</v>
      </c>
      <c r="O21" s="26">
        <v>26005.919616</v>
      </c>
      <c r="P21" s="26">
        <v>21638.425824</v>
      </c>
      <c r="S21" s="26"/>
      <c r="T21" s="33"/>
    </row>
    <row r="22" spans="1:20" ht="15">
      <c r="A22" t="str">
        <f t="shared" si="0"/>
        <v>General Service &gt; 50 kW - TOU</v>
      </c>
      <c r="B22" s="26">
        <f>'App 33 - Mar04 to Feb05 Revenue'!N22</f>
        <v>430.1</v>
      </c>
      <c r="C22" s="26">
        <v>408.2</v>
      </c>
      <c r="D22" s="26">
        <v>401.3</v>
      </c>
      <c r="E22" s="26">
        <v>397.4</v>
      </c>
      <c r="F22" s="26">
        <v>418.2</v>
      </c>
      <c r="G22" s="26">
        <v>411.6</v>
      </c>
      <c r="H22" s="26">
        <v>423.2</v>
      </c>
      <c r="I22" s="26">
        <v>428.5</v>
      </c>
      <c r="J22" s="26">
        <v>423.9</v>
      </c>
      <c r="K22" s="26">
        <v>417.4</v>
      </c>
      <c r="L22" s="26">
        <v>432.4</v>
      </c>
      <c r="M22" s="26">
        <v>417</v>
      </c>
      <c r="N22" s="26">
        <v>430.5</v>
      </c>
      <c r="O22" s="26">
        <v>412</v>
      </c>
      <c r="P22" s="26">
        <v>408.6</v>
      </c>
      <c r="S22" s="26"/>
      <c r="T22" s="33"/>
    </row>
    <row r="23" spans="1:20" ht="15">
      <c r="A23" t="str">
        <f t="shared" si="0"/>
        <v>Sentinel Lights</v>
      </c>
      <c r="B23" s="26">
        <f>'App 33 - Mar04 to Feb05 Revenue'!N23</f>
        <v>2.74</v>
      </c>
      <c r="C23" s="26">
        <v>2.74</v>
      </c>
      <c r="D23" s="26">
        <v>2.74</v>
      </c>
      <c r="E23" s="26">
        <v>2.74</v>
      </c>
      <c r="F23" s="26">
        <v>2.74</v>
      </c>
      <c r="G23" s="26">
        <v>2.74</v>
      </c>
      <c r="H23" s="26">
        <v>2.74</v>
      </c>
      <c r="I23" s="26">
        <v>2.74</v>
      </c>
      <c r="J23" s="26">
        <v>2.74</v>
      </c>
      <c r="K23" s="26">
        <v>2.74</v>
      </c>
      <c r="L23" s="26">
        <v>2.74</v>
      </c>
      <c r="M23" s="26">
        <v>2.74</v>
      </c>
      <c r="N23" s="26">
        <v>2.74</v>
      </c>
      <c r="O23" s="26">
        <v>2.74</v>
      </c>
      <c r="P23" s="26">
        <v>2.74</v>
      </c>
      <c r="S23" s="26"/>
      <c r="T23" s="33"/>
    </row>
    <row r="24" spans="1:20" ht="15">
      <c r="A24" t="str">
        <f t="shared" si="0"/>
        <v>Street Lights</v>
      </c>
      <c r="B24" s="26">
        <f>'App 33 - Mar04 to Feb05 Revenue'!N24</f>
        <v>1154.458</v>
      </c>
      <c r="C24" s="26">
        <v>0</v>
      </c>
      <c r="D24" s="26">
        <v>4527.2367172</v>
      </c>
      <c r="E24" s="26">
        <v>1134.8993074</v>
      </c>
      <c r="F24" s="26">
        <v>1261.5392274</v>
      </c>
      <c r="G24" s="26">
        <v>1134.9893074</v>
      </c>
      <c r="H24" s="26">
        <v>1228.749293</v>
      </c>
      <c r="I24" s="26">
        <v>1135.4993074</v>
      </c>
      <c r="J24" s="26">
        <v>1135.4993074</v>
      </c>
      <c r="K24" s="26">
        <v>1135.4993074</v>
      </c>
      <c r="L24" s="26">
        <v>1256.5243074</v>
      </c>
      <c r="M24" s="26">
        <v>1137.8033074</v>
      </c>
      <c r="N24" s="26">
        <v>1136.0033074</v>
      </c>
      <c r="O24" s="26">
        <v>1136.0033074</v>
      </c>
      <c r="P24" s="26">
        <v>1136.0033074</v>
      </c>
      <c r="S24" s="26"/>
      <c r="T24" s="33"/>
    </row>
    <row r="25" spans="1:16" ht="15">
      <c r="A25" t="str">
        <f t="shared" si="0"/>
        <v>Unmetered Scattered Load</v>
      </c>
      <c r="B25" s="26">
        <f>'App 33 - Mar04 to Feb05 Revenue'!N25</f>
        <v>50863.6145557</v>
      </c>
      <c r="C25" s="26">
        <v>12734.4751299</v>
      </c>
      <c r="D25" s="26">
        <v>105278.76230480001</v>
      </c>
      <c r="E25" s="26">
        <v>28078.4777819</v>
      </c>
      <c r="F25" s="26">
        <v>44480.8670693</v>
      </c>
      <c r="G25" s="26">
        <v>57652.457444499996</v>
      </c>
      <c r="H25" s="26">
        <v>53853.402749199995</v>
      </c>
      <c r="I25" s="26">
        <v>50222.843704</v>
      </c>
      <c r="J25" s="26">
        <v>39233.3764275</v>
      </c>
      <c r="K25" s="26">
        <v>46207.0075198</v>
      </c>
      <c r="L25" s="26">
        <v>48282.254245799995</v>
      </c>
      <c r="M25" s="26">
        <v>47516.1212386</v>
      </c>
      <c r="N25" s="26">
        <v>49114.3929864</v>
      </c>
      <c r="O25" s="26">
        <v>42938.1919232</v>
      </c>
      <c r="P25" s="26">
        <v>50974.7381331</v>
      </c>
    </row>
    <row r="27" ht="21">
      <c r="A27" s="25" t="s">
        <v>56</v>
      </c>
    </row>
    <row r="29" spans="2:16" ht="18.75">
      <c r="B29" s="70">
        <v>2005</v>
      </c>
      <c r="C29" s="70"/>
      <c r="D29" s="70"/>
      <c r="E29" s="70"/>
      <c r="F29" s="70"/>
      <c r="G29" s="70"/>
      <c r="H29" s="70"/>
      <c r="I29" s="70"/>
      <c r="J29" s="70"/>
      <c r="K29" s="70"/>
      <c r="L29" s="72">
        <v>2006</v>
      </c>
      <c r="M29" s="72"/>
      <c r="N29" s="72"/>
      <c r="O29" s="72"/>
      <c r="P29" s="72"/>
    </row>
    <row r="30" spans="1:16" ht="15">
      <c r="A30" s="2" t="str">
        <f aca="true" t="shared" si="1" ref="A30:A37">A18</f>
        <v>Rate Class</v>
      </c>
      <c r="B30" s="1" t="s">
        <v>9</v>
      </c>
      <c r="C30" s="1" t="s">
        <v>16</v>
      </c>
      <c r="D30" s="1" t="s">
        <v>17</v>
      </c>
      <c r="E30" s="1" t="s">
        <v>18</v>
      </c>
      <c r="F30" s="1" t="s">
        <v>19</v>
      </c>
      <c r="G30" s="1" t="s">
        <v>47</v>
      </c>
      <c r="H30" s="1" t="s">
        <v>48</v>
      </c>
      <c r="I30" s="1" t="s">
        <v>49</v>
      </c>
      <c r="J30" s="1" t="s">
        <v>50</v>
      </c>
      <c r="K30" s="1" t="s">
        <v>51</v>
      </c>
      <c r="L30" s="1" t="s">
        <v>52</v>
      </c>
      <c r="M30" s="1" t="s">
        <v>53</v>
      </c>
      <c r="N30" s="1" t="s">
        <v>54</v>
      </c>
      <c r="O30" s="1" t="s">
        <v>55</v>
      </c>
      <c r="P30" s="1" t="s">
        <v>17</v>
      </c>
    </row>
    <row r="31" spans="1:16" ht="15">
      <c r="A31" s="45" t="str">
        <f t="shared" si="1"/>
        <v>Residential</v>
      </c>
      <c r="B31" s="26">
        <f aca="true" t="shared" si="2" ref="B31:B37">B19*$E8*0.5</f>
        <v>22043.682851632886</v>
      </c>
      <c r="C31" s="26">
        <f aca="true" t="shared" si="3" ref="C31:O31">C19*$E8</f>
        <v>86019.39819301477</v>
      </c>
      <c r="D31" s="26">
        <f t="shared" si="3"/>
        <v>68503.7927173481</v>
      </c>
      <c r="E31" s="26">
        <f t="shared" si="3"/>
        <v>46641.29135456137</v>
      </c>
      <c r="F31" s="26">
        <f t="shared" si="3"/>
        <v>44380.71062474838</v>
      </c>
      <c r="G31" s="26">
        <f t="shared" si="3"/>
        <v>48776.62092827709</v>
      </c>
      <c r="H31" s="26">
        <f t="shared" si="3"/>
        <v>50766.26000353655</v>
      </c>
      <c r="I31" s="26">
        <f t="shared" si="3"/>
        <v>33318.908273379966</v>
      </c>
      <c r="J31" s="26">
        <f t="shared" si="3"/>
        <v>42964.49517829784</v>
      </c>
      <c r="K31" s="26">
        <f t="shared" si="3"/>
        <v>53311.518892416345</v>
      </c>
      <c r="L31" s="26">
        <f t="shared" si="3"/>
        <v>73057.4293500479</v>
      </c>
      <c r="M31" s="26">
        <f t="shared" si="3"/>
        <v>69735.43025592394</v>
      </c>
      <c r="N31" s="26">
        <f t="shared" si="3"/>
        <v>82588.6765302187</v>
      </c>
      <c r="O31" s="26">
        <f t="shared" si="3"/>
        <v>60150.93120538296</v>
      </c>
      <c r="P31" s="26">
        <f aca="true" t="shared" si="4" ref="P31:P37">P19*$E8*0.5</f>
        <v>30254.91764219652</v>
      </c>
    </row>
    <row r="32" spans="1:16" ht="15">
      <c r="A32" s="45" t="str">
        <f t="shared" si="1"/>
        <v>General Service &lt; 50 kW</v>
      </c>
      <c r="B32" s="26">
        <f t="shared" si="2"/>
        <v>6726.120755546569</v>
      </c>
      <c r="C32" s="26">
        <f aca="true" t="shared" si="5" ref="C32:O32">C20*$E9</f>
        <v>13794.055978262317</v>
      </c>
      <c r="D32" s="26">
        <f t="shared" si="5"/>
        <v>15988.937145850929</v>
      </c>
      <c r="E32" s="26">
        <f t="shared" si="5"/>
        <v>13396.08818415126</v>
      </c>
      <c r="F32" s="26">
        <f t="shared" si="5"/>
        <v>10491.051981831091</v>
      </c>
      <c r="G32" s="26">
        <f t="shared" si="5"/>
        <v>14037.553423627736</v>
      </c>
      <c r="H32" s="26">
        <f t="shared" si="5"/>
        <v>14365.531140707457</v>
      </c>
      <c r="I32" s="26">
        <f t="shared" si="5"/>
        <v>10756.167607986927</v>
      </c>
      <c r="J32" s="26">
        <f t="shared" si="5"/>
        <v>11025.020856538264</v>
      </c>
      <c r="K32" s="26">
        <f t="shared" si="5"/>
        <v>11943.225528057279</v>
      </c>
      <c r="L32" s="26">
        <f t="shared" si="5"/>
        <v>15338.449310272406</v>
      </c>
      <c r="M32" s="26">
        <f t="shared" si="5"/>
        <v>14718.969202798893</v>
      </c>
      <c r="N32" s="26">
        <f t="shared" si="5"/>
        <v>16634.61705334978</v>
      </c>
      <c r="O32" s="26">
        <f t="shared" si="5"/>
        <v>13484.536120228347</v>
      </c>
      <c r="P32" s="26">
        <f t="shared" si="4"/>
        <v>6687.791871426686</v>
      </c>
    </row>
    <row r="33" spans="1:16" ht="15">
      <c r="A33" s="45" t="str">
        <f t="shared" si="1"/>
        <v>General Service &gt; 50 kW</v>
      </c>
      <c r="B33" s="26">
        <f t="shared" si="2"/>
        <v>5698.288905166994</v>
      </c>
      <c r="C33" s="26">
        <f aca="true" t="shared" si="6" ref="C33:O33">C21*$E10</f>
        <v>9646.680683792405</v>
      </c>
      <c r="D33" s="26">
        <f t="shared" si="6"/>
        <v>22265.879075169083</v>
      </c>
      <c r="E33" s="26">
        <f t="shared" si="6"/>
        <v>11900.183076423578</v>
      </c>
      <c r="F33" s="26">
        <f t="shared" si="6"/>
        <v>8991.035805355381</v>
      </c>
      <c r="G33" s="26">
        <f t="shared" si="6"/>
        <v>12124.217230761193</v>
      </c>
      <c r="H33" s="26">
        <f t="shared" si="6"/>
        <v>10559.757929556517</v>
      </c>
      <c r="I33" s="26">
        <f t="shared" si="6"/>
        <v>7988.704444484875</v>
      </c>
      <c r="J33" s="26">
        <f t="shared" si="6"/>
        <v>12821.144134631755</v>
      </c>
      <c r="K33" s="26">
        <f t="shared" si="6"/>
        <v>11258.545104003691</v>
      </c>
      <c r="L33" s="26">
        <f t="shared" si="6"/>
        <v>13111.700225296949</v>
      </c>
      <c r="M33" s="26">
        <f t="shared" si="6"/>
        <v>9798.8714857892</v>
      </c>
      <c r="N33" s="26">
        <f t="shared" si="6"/>
        <v>12170.200978958444</v>
      </c>
      <c r="O33" s="26">
        <f t="shared" si="6"/>
        <v>12328.255493981507</v>
      </c>
      <c r="P33" s="26">
        <f t="shared" si="4"/>
        <v>5128.909994048321</v>
      </c>
    </row>
    <row r="34" spans="1:16" ht="15">
      <c r="A34" s="45" t="str">
        <f t="shared" si="1"/>
        <v>General Service &gt; 50 kW - TOU</v>
      </c>
      <c r="B34" s="26">
        <f t="shared" si="2"/>
        <v>5.816768818789138</v>
      </c>
      <c r="C34" s="26">
        <f aca="true" t="shared" si="7" ref="C34:O34">C22*$E11</f>
        <v>11.041176618599051</v>
      </c>
      <c r="D34" s="26">
        <f t="shared" si="7"/>
        <v>10.854542324948063</v>
      </c>
      <c r="E34" s="26">
        <f t="shared" si="7"/>
        <v>10.74905337636272</v>
      </c>
      <c r="F34" s="26">
        <f t="shared" si="7"/>
        <v>11.311661102151207</v>
      </c>
      <c r="G34" s="26">
        <f t="shared" si="7"/>
        <v>11.133141343006786</v>
      </c>
      <c r="H34" s="26">
        <f t="shared" si="7"/>
        <v>11.446903343927287</v>
      </c>
      <c r="I34" s="26">
        <f t="shared" si="7"/>
        <v>11.59026012020993</v>
      </c>
      <c r="J34" s="26">
        <f t="shared" si="7"/>
        <v>11.465837257775938</v>
      </c>
      <c r="K34" s="26">
        <f t="shared" si="7"/>
        <v>11.290022343467035</v>
      </c>
      <c r="L34" s="26">
        <f t="shared" si="7"/>
        <v>11.695749068795271</v>
      </c>
      <c r="M34" s="26">
        <f t="shared" si="7"/>
        <v>11.27920296412495</v>
      </c>
      <c r="N34" s="26">
        <f t="shared" si="7"/>
        <v>11.644357016920361</v>
      </c>
      <c r="O34" s="26">
        <f t="shared" si="7"/>
        <v>11.14396072234887</v>
      </c>
      <c r="P34" s="26">
        <f t="shared" si="4"/>
        <v>5.52599799897057</v>
      </c>
    </row>
    <row r="35" spans="1:16" ht="15">
      <c r="A35" s="45" t="str">
        <f t="shared" si="1"/>
        <v>Sentinel Lights</v>
      </c>
      <c r="B35" s="26">
        <f t="shared" si="2"/>
        <v>2.7272306485296527</v>
      </c>
      <c r="C35" s="26">
        <f aca="true" t="shared" si="8" ref="C35:O35">C23*$E12</f>
        <v>5.454461297059305</v>
      </c>
      <c r="D35" s="26">
        <f t="shared" si="8"/>
        <v>5.454461297059305</v>
      </c>
      <c r="E35" s="26">
        <f t="shared" si="8"/>
        <v>5.454461297059305</v>
      </c>
      <c r="F35" s="26">
        <f t="shared" si="8"/>
        <v>5.454461297059305</v>
      </c>
      <c r="G35" s="26">
        <f t="shared" si="8"/>
        <v>5.454461297059305</v>
      </c>
      <c r="H35" s="26">
        <f t="shared" si="8"/>
        <v>5.454461297059305</v>
      </c>
      <c r="I35" s="26">
        <f t="shared" si="8"/>
        <v>5.454461297059305</v>
      </c>
      <c r="J35" s="26">
        <f t="shared" si="8"/>
        <v>5.454461297059305</v>
      </c>
      <c r="K35" s="26">
        <f t="shared" si="8"/>
        <v>5.454461297059305</v>
      </c>
      <c r="L35" s="26">
        <f t="shared" si="8"/>
        <v>5.454461297059305</v>
      </c>
      <c r="M35" s="26">
        <f t="shared" si="8"/>
        <v>5.454461297059305</v>
      </c>
      <c r="N35" s="26">
        <f t="shared" si="8"/>
        <v>5.454461297059305</v>
      </c>
      <c r="O35" s="26">
        <f t="shared" si="8"/>
        <v>5.454461297059305</v>
      </c>
      <c r="P35" s="26">
        <f t="shared" si="4"/>
        <v>2.7272306485296527</v>
      </c>
    </row>
    <row r="36" spans="1:16" ht="15">
      <c r="A36" s="45" t="str">
        <f t="shared" si="1"/>
        <v>Street Lights</v>
      </c>
      <c r="B36" s="57">
        <f t="shared" si="2"/>
        <v>561.2621714122241</v>
      </c>
      <c r="C36" s="57">
        <f aca="true" t="shared" si="9" ref="C36:O36">C24*$E13</f>
        <v>0</v>
      </c>
      <c r="D36" s="57">
        <f t="shared" si="9"/>
        <v>4402.008059873674</v>
      </c>
      <c r="E36" s="57">
        <f t="shared" si="9"/>
        <v>1103.506666514595</v>
      </c>
      <c r="F36" s="57">
        <f t="shared" si="9"/>
        <v>1226.64357835837</v>
      </c>
      <c r="G36" s="57">
        <f t="shared" si="9"/>
        <v>1103.5941770094369</v>
      </c>
      <c r="H36" s="57">
        <f t="shared" si="9"/>
        <v>1194.7606518563953</v>
      </c>
      <c r="I36" s="57">
        <f t="shared" si="9"/>
        <v>1104.090069813541</v>
      </c>
      <c r="J36" s="57">
        <f t="shared" si="9"/>
        <v>1104.090069813541</v>
      </c>
      <c r="K36" s="57">
        <f t="shared" si="9"/>
        <v>1104.090069813541</v>
      </c>
      <c r="L36" s="57">
        <f t="shared" si="9"/>
        <v>1221.767376905119</v>
      </c>
      <c r="M36" s="57">
        <f t="shared" si="9"/>
        <v>1106.330338481494</v>
      </c>
      <c r="N36" s="57">
        <f t="shared" si="9"/>
        <v>1104.5801285846558</v>
      </c>
      <c r="O36" s="57">
        <f t="shared" si="9"/>
        <v>1104.5801285846558</v>
      </c>
      <c r="P36" s="57">
        <f t="shared" si="4"/>
        <v>552.2900642923279</v>
      </c>
    </row>
    <row r="37" spans="1:16" ht="15">
      <c r="A37" s="45" t="str">
        <f t="shared" si="1"/>
        <v>Unmetered Scattered Load</v>
      </c>
      <c r="B37" s="29">
        <f t="shared" si="2"/>
        <v>188.0398410247962</v>
      </c>
      <c r="C37" s="29">
        <f aca="true" t="shared" si="10" ref="C37:O37">C25*$E14</f>
        <v>94.15723596829076</v>
      </c>
      <c r="D37" s="29">
        <f t="shared" si="10"/>
        <v>778.4189896847748</v>
      </c>
      <c r="E37" s="29">
        <f t="shared" si="10"/>
        <v>207.60901656113478</v>
      </c>
      <c r="F37" s="29">
        <f t="shared" si="10"/>
        <v>328.8863855004555</v>
      </c>
      <c r="G37" s="29">
        <f t="shared" si="10"/>
        <v>426.2756010263813</v>
      </c>
      <c r="H37" s="29">
        <f t="shared" si="10"/>
        <v>398.1858300893821</v>
      </c>
      <c r="I37" s="29">
        <f t="shared" si="10"/>
        <v>371.3418964974058</v>
      </c>
      <c r="J37" s="29">
        <f t="shared" si="10"/>
        <v>290.087046732165</v>
      </c>
      <c r="K37" s="29">
        <f t="shared" si="10"/>
        <v>341.6492683090708</v>
      </c>
      <c r="L37" s="29">
        <f t="shared" si="10"/>
        <v>356.99340253362277</v>
      </c>
      <c r="M37" s="29">
        <f t="shared" si="10"/>
        <v>351.32870370574165</v>
      </c>
      <c r="N37" s="29">
        <f t="shared" si="10"/>
        <v>363.14614011862653</v>
      </c>
      <c r="O37" s="29">
        <f t="shared" si="10"/>
        <v>317.48002392904647</v>
      </c>
      <c r="P37" s="29">
        <f t="shared" si="4"/>
        <v>188.4506584629773</v>
      </c>
    </row>
    <row r="38" spans="1:16" ht="15">
      <c r="A38" t="s">
        <v>13</v>
      </c>
      <c r="B38" s="26">
        <f>SUM(B31:B36)</f>
        <v>35037.89868322599</v>
      </c>
      <c r="C38" s="26">
        <f>SUM(C31:C36)</f>
        <v>109476.63049298516</v>
      </c>
      <c r="D38" s="26">
        <f aca="true" t="shared" si="11" ref="D38:P38">SUM(D31:D36)</f>
        <v>111176.92600186379</v>
      </c>
      <c r="E38" s="26">
        <f t="shared" si="11"/>
        <v>73057.27279632424</v>
      </c>
      <c r="F38" s="26">
        <f t="shared" si="11"/>
        <v>65106.20811269244</v>
      </c>
      <c r="G38" s="26">
        <f t="shared" si="11"/>
        <v>76058.57336231552</v>
      </c>
      <c r="H38" s="26">
        <f t="shared" si="11"/>
        <v>76903.2110902979</v>
      </c>
      <c r="I38" s="26">
        <f t="shared" si="11"/>
        <v>53184.91511708258</v>
      </c>
      <c r="J38" s="26">
        <f t="shared" si="11"/>
        <v>67931.67053783622</v>
      </c>
      <c r="K38" s="26">
        <f t="shared" si="11"/>
        <v>77634.12407793138</v>
      </c>
      <c r="L38" s="26">
        <f t="shared" si="11"/>
        <v>102746.49647288823</v>
      </c>
      <c r="M38" s="26">
        <f t="shared" si="11"/>
        <v>95376.33494725473</v>
      </c>
      <c r="N38" s="26">
        <f t="shared" si="11"/>
        <v>112515.17350942556</v>
      </c>
      <c r="O38" s="26">
        <f t="shared" si="11"/>
        <v>87084.90137019688</v>
      </c>
      <c r="P38" s="26">
        <f t="shared" si="11"/>
        <v>42632.16280061136</v>
      </c>
    </row>
    <row r="39" ht="15">
      <c r="P39" s="26"/>
    </row>
    <row r="41" ht="15">
      <c r="C41" s="26"/>
    </row>
  </sheetData>
  <sheetProtection/>
  <mergeCells count="6">
    <mergeCell ref="B6:C6"/>
    <mergeCell ref="D6:E6"/>
    <mergeCell ref="B17:K17"/>
    <mergeCell ref="B29:K29"/>
    <mergeCell ref="L17:P17"/>
    <mergeCell ref="L29:P29"/>
  </mergeCells>
  <printOptions/>
  <pageMargins left="0.7" right="0.7" top="0.75" bottom="0.75" header="0.3" footer="0.3"/>
  <pageSetup fitToHeight="1" fitToWidth="1" horizontalDpi="1200" verticalDpi="1200" orientation="landscape" scale="5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4"/>
  <sheetViews>
    <sheetView zoomScalePageLayoutView="0" workbookViewId="0" topLeftCell="A4">
      <selection activeCell="A17" sqref="A17:G24"/>
    </sheetView>
  </sheetViews>
  <sheetFormatPr defaultColWidth="9.140625" defaultRowHeight="15"/>
  <cols>
    <col min="1" max="1" width="32.140625" style="0" customWidth="1"/>
    <col min="2" max="2" width="14.00390625" style="0" bestFit="1" customWidth="1"/>
    <col min="3" max="3" width="10.421875" style="0" customWidth="1"/>
    <col min="4" max="4" width="21.421875" style="0" customWidth="1"/>
    <col min="5" max="5" width="19.8515625" style="0" customWidth="1"/>
    <col min="6" max="6" width="19.28125" style="0" bestFit="1" customWidth="1"/>
  </cols>
  <sheetData>
    <row r="1" ht="15.75">
      <c r="A1" s="41" t="s">
        <v>88</v>
      </c>
    </row>
    <row r="3" spans="1:5" ht="60">
      <c r="A3" s="52" t="s">
        <v>39</v>
      </c>
      <c r="B3" s="52" t="s">
        <v>110</v>
      </c>
      <c r="C3" s="52" t="s">
        <v>96</v>
      </c>
      <c r="D3" s="52" t="s">
        <v>97</v>
      </c>
      <c r="E3" s="38"/>
    </row>
    <row r="4" spans="1:4" ht="15">
      <c r="A4" t="str">
        <f>'App 34 - Mar05 to Apr06 Revenue'!A8</f>
        <v>Residential</v>
      </c>
      <c r="B4" s="58">
        <v>5654249</v>
      </c>
      <c r="C4" s="15">
        <f aca="true" t="shared" si="0" ref="C4:C9">B4/$B$10</f>
        <v>0.619200005606941</v>
      </c>
      <c r="D4" s="46">
        <f aca="true" t="shared" si="1" ref="D4:D9">C4*$D$10</f>
        <v>269899.7789006367</v>
      </c>
    </row>
    <row r="5" spans="1:4" ht="15">
      <c r="A5" t="str">
        <f>'App 34 - Mar05 to Apr06 Revenue'!A9</f>
        <v>General Service &lt; 50 kW</v>
      </c>
      <c r="B5" s="58">
        <v>1301244</v>
      </c>
      <c r="C5" s="15">
        <f t="shared" si="0"/>
        <v>0.1424999663255011</v>
      </c>
      <c r="D5" s="46">
        <f t="shared" si="1"/>
        <v>62113.54821759355</v>
      </c>
    </row>
    <row r="6" spans="1:4" ht="15">
      <c r="A6" t="s">
        <v>112</v>
      </c>
      <c r="B6" s="58">
        <v>1801147</v>
      </c>
      <c r="C6" s="15">
        <f t="shared" si="0"/>
        <v>0.19724462656294847</v>
      </c>
      <c r="D6" s="46">
        <f t="shared" si="1"/>
        <v>85975.90538859273</v>
      </c>
    </row>
    <row r="7" spans="1:4" ht="15">
      <c r="A7" t="str">
        <f>'App 34 - Mar05 to Apr06 Revenue'!A12</f>
        <v>Sentinel Lights</v>
      </c>
      <c r="B7" s="58">
        <v>609</v>
      </c>
      <c r="C7" s="15">
        <f t="shared" si="0"/>
        <v>6.669193440448538E-05</v>
      </c>
      <c r="D7" s="46">
        <f t="shared" si="1"/>
        <v>29.069990612455825</v>
      </c>
    </row>
    <row r="8" spans="1:4" ht="15">
      <c r="A8" t="str">
        <f>'App 34 - Mar05 to Apr06 Revenue'!A13</f>
        <v>Street Lights</v>
      </c>
      <c r="B8" s="58">
        <v>342433</v>
      </c>
      <c r="C8" s="15">
        <f t="shared" si="0"/>
        <v>0.037500031484287585</v>
      </c>
      <c r="D8" s="46">
        <f t="shared" si="1"/>
        <v>16345.688169778465</v>
      </c>
    </row>
    <row r="9" spans="1:4" ht="15">
      <c r="A9" s="40" t="str">
        <f>'App 34 - Mar05 to Apr06 Revenue'!A14</f>
        <v>Unmetered Scattered Load</v>
      </c>
      <c r="B9" s="59">
        <v>31857</v>
      </c>
      <c r="C9" s="17">
        <f t="shared" si="0"/>
        <v>0.0034886780859173902</v>
      </c>
      <c r="D9" s="47">
        <f t="shared" si="1"/>
        <v>1520.6612330722583</v>
      </c>
    </row>
    <row r="10" spans="1:4" ht="15">
      <c r="A10" s="2" t="s">
        <v>13</v>
      </c>
      <c r="B10" s="42">
        <f>SUM(B4:B9)</f>
        <v>9131539</v>
      </c>
      <c r="C10" s="43">
        <f>SUM(C4:C9)</f>
        <v>1</v>
      </c>
      <c r="D10" s="48">
        <f>'App 1 - Continuity Schedule'!L199</f>
        <v>435884.65190028615</v>
      </c>
    </row>
    <row r="15" ht="15.75">
      <c r="A15" s="41" t="s">
        <v>89</v>
      </c>
    </row>
    <row r="17" spans="1:6" ht="45">
      <c r="A17" s="52" t="s">
        <v>39</v>
      </c>
      <c r="B17" s="52" t="s">
        <v>90</v>
      </c>
      <c r="C17" s="52" t="s">
        <v>91</v>
      </c>
      <c r="D17" s="52" t="s">
        <v>92</v>
      </c>
      <c r="E17" s="52" t="s">
        <v>111</v>
      </c>
      <c r="F17" s="52" t="s">
        <v>93</v>
      </c>
    </row>
    <row r="18" spans="1:7" ht="15">
      <c r="A18" t="str">
        <f aca="true" t="shared" si="2" ref="A18:A24">A4</f>
        <v>Residential</v>
      </c>
      <c r="B18" s="46">
        <f aca="true" t="shared" si="3" ref="B18:B24">D4</f>
        <v>269899.7789006367</v>
      </c>
      <c r="C18" s="34">
        <v>2</v>
      </c>
      <c r="D18" s="46">
        <f>B18/C18</f>
        <v>134949.88945031835</v>
      </c>
      <c r="E18" s="39">
        <v>197649413</v>
      </c>
      <c r="F18" s="55">
        <f aca="true" t="shared" si="4" ref="F18:F23">ROUND(D18/E18,5)</f>
        <v>0.00068</v>
      </c>
      <c r="G18" t="s">
        <v>94</v>
      </c>
    </row>
    <row r="19" spans="1:7" ht="15">
      <c r="A19" t="str">
        <f t="shared" si="2"/>
        <v>General Service &lt; 50 kW</v>
      </c>
      <c r="B19" s="46">
        <f t="shared" si="3"/>
        <v>62113.54821759355</v>
      </c>
      <c r="C19">
        <f>C18</f>
        <v>2</v>
      </c>
      <c r="D19" s="46">
        <f aca="true" t="shared" si="5" ref="D19:D24">B19/C19</f>
        <v>31056.774108796773</v>
      </c>
      <c r="E19" s="39">
        <v>70476543</v>
      </c>
      <c r="F19" s="55">
        <f t="shared" si="4"/>
        <v>0.00044</v>
      </c>
      <c r="G19" t="s">
        <v>94</v>
      </c>
    </row>
    <row r="20" spans="1:7" ht="15">
      <c r="A20" t="str">
        <f t="shared" si="2"/>
        <v>General Service 50 to 4,999 kW</v>
      </c>
      <c r="B20" s="46">
        <f t="shared" si="3"/>
        <v>85975.90538859273</v>
      </c>
      <c r="C20">
        <f>C19</f>
        <v>2</v>
      </c>
      <c r="D20" s="46">
        <f t="shared" si="5"/>
        <v>42987.952694296364</v>
      </c>
      <c r="E20" s="39">
        <v>448543</v>
      </c>
      <c r="F20" s="55">
        <f t="shared" si="4"/>
        <v>0.09584</v>
      </c>
      <c r="G20" t="s">
        <v>95</v>
      </c>
    </row>
    <row r="21" spans="1:6" ht="15">
      <c r="A21" t="str">
        <f t="shared" si="2"/>
        <v>Sentinel Lights</v>
      </c>
      <c r="B21" s="46">
        <f t="shared" si="3"/>
        <v>29.069990612455825</v>
      </c>
      <c r="C21">
        <f>C20</f>
        <v>2</v>
      </c>
      <c r="D21" s="46">
        <f t="shared" si="5"/>
        <v>14.534995306227913</v>
      </c>
      <c r="E21" s="39">
        <v>17</v>
      </c>
      <c r="F21" s="55">
        <f t="shared" si="4"/>
        <v>0.855</v>
      </c>
    </row>
    <row r="22" spans="1:7" ht="15">
      <c r="A22" t="str">
        <f t="shared" si="2"/>
        <v>Street Lights</v>
      </c>
      <c r="B22" s="46">
        <f t="shared" si="3"/>
        <v>16345.688169778465</v>
      </c>
      <c r="C22">
        <f>C20</f>
        <v>2</v>
      </c>
      <c r="D22" s="46">
        <f t="shared" si="5"/>
        <v>8172.844084889232</v>
      </c>
      <c r="E22" s="39">
        <v>11037</v>
      </c>
      <c r="F22" s="55">
        <f t="shared" si="4"/>
        <v>0.7405</v>
      </c>
      <c r="G22" t="s">
        <v>95</v>
      </c>
    </row>
    <row r="23" spans="1:7" ht="14.25" customHeight="1">
      <c r="A23" s="40" t="str">
        <f t="shared" si="2"/>
        <v>Unmetered Scattered Load</v>
      </c>
      <c r="B23" s="47">
        <f t="shared" si="3"/>
        <v>1520.6612330722583</v>
      </c>
      <c r="C23" s="40">
        <f>C22</f>
        <v>2</v>
      </c>
      <c r="D23" s="47">
        <f t="shared" si="5"/>
        <v>760.3306165361291</v>
      </c>
      <c r="E23" s="44">
        <v>501647</v>
      </c>
      <c r="F23" s="56">
        <f t="shared" si="4"/>
        <v>0.00152</v>
      </c>
      <c r="G23" t="s">
        <v>94</v>
      </c>
    </row>
    <row r="24" spans="1:4" ht="15">
      <c r="A24" t="str">
        <f t="shared" si="2"/>
        <v>Total</v>
      </c>
      <c r="B24" s="48">
        <f t="shared" si="3"/>
        <v>435884.65190028615</v>
      </c>
      <c r="C24">
        <f>C23</f>
        <v>2</v>
      </c>
      <c r="D24" s="48">
        <f t="shared" si="5"/>
        <v>217942.32595014307</v>
      </c>
    </row>
  </sheetData>
  <sheetProtection/>
  <printOptions/>
  <pageMargins left="0.7" right="0.7" top="0.75" bottom="0.75" header="0.3" footer="0.3"/>
  <pageSetup horizontalDpi="1200" verticalDpi="12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"/>
  <sheetViews>
    <sheetView zoomScale="130" zoomScaleNormal="130" zoomScalePageLayoutView="0" workbookViewId="0" topLeftCell="E1">
      <selection activeCell="A1" sqref="A1:I8"/>
    </sheetView>
  </sheetViews>
  <sheetFormatPr defaultColWidth="9.140625" defaultRowHeight="15"/>
  <cols>
    <col min="1" max="1" width="10.421875" style="0" customWidth="1"/>
    <col min="2" max="2" width="12.28125" style="0" customWidth="1"/>
    <col min="3" max="3" width="16.140625" style="0" customWidth="1"/>
    <col min="4" max="4" width="12.28125" style="0" customWidth="1"/>
    <col min="5" max="5" width="15.7109375" style="0" customWidth="1"/>
    <col min="6" max="6" width="13.28125" style="0" customWidth="1"/>
    <col min="7" max="8" width="13.140625" style="0" customWidth="1"/>
    <col min="9" max="9" width="38.8515625" style="0" bestFit="1" customWidth="1"/>
  </cols>
  <sheetData>
    <row r="1" spans="1:9" ht="15">
      <c r="A1" s="73" t="s">
        <v>67</v>
      </c>
      <c r="B1" s="73" t="s">
        <v>73</v>
      </c>
      <c r="C1" s="73"/>
      <c r="D1" s="73"/>
      <c r="E1" s="74" t="s">
        <v>22</v>
      </c>
      <c r="F1" s="74" t="s">
        <v>27</v>
      </c>
      <c r="G1" s="74" t="s">
        <v>28</v>
      </c>
      <c r="H1" s="74" t="s">
        <v>24</v>
      </c>
      <c r="I1" s="73" t="s">
        <v>23</v>
      </c>
    </row>
    <row r="2" spans="1:9" ht="19.5" customHeight="1">
      <c r="A2" s="73"/>
      <c r="B2" s="53" t="s">
        <v>74</v>
      </c>
      <c r="C2" s="53" t="s">
        <v>75</v>
      </c>
      <c r="D2" s="53" t="s">
        <v>76</v>
      </c>
      <c r="E2" s="74"/>
      <c r="F2" s="74"/>
      <c r="G2" s="74"/>
      <c r="H2" s="74"/>
      <c r="I2" s="73"/>
    </row>
    <row r="3" spans="1:9" ht="15">
      <c r="A3" s="1" t="s">
        <v>1</v>
      </c>
      <c r="B3" s="1" t="s">
        <v>77</v>
      </c>
      <c r="C3" s="1" t="s">
        <v>78</v>
      </c>
      <c r="D3" s="1" t="s">
        <v>79</v>
      </c>
      <c r="E3" s="51">
        <v>275973.01377443614</v>
      </c>
      <c r="F3" s="1" t="s">
        <v>25</v>
      </c>
      <c r="G3" s="1" t="s">
        <v>26</v>
      </c>
      <c r="H3" s="21">
        <f>E3/3</f>
        <v>91991.00459147872</v>
      </c>
      <c r="I3" s="37" t="s">
        <v>68</v>
      </c>
    </row>
    <row r="4" spans="1:9" ht="15">
      <c r="A4" s="1">
        <v>2002</v>
      </c>
      <c r="B4" s="1" t="s">
        <v>77</v>
      </c>
      <c r="C4" s="1" t="s">
        <v>80</v>
      </c>
      <c r="D4" s="1" t="s">
        <v>79</v>
      </c>
      <c r="E4" s="8">
        <f>'[2]TAXCALC'!$C$87</f>
        <v>928633.6944059911</v>
      </c>
      <c r="F4" s="1" t="s">
        <v>29</v>
      </c>
      <c r="G4" s="1" t="s">
        <v>30</v>
      </c>
      <c r="H4" s="8">
        <f>E4/12</f>
        <v>77386.14120049926</v>
      </c>
      <c r="I4" s="37" t="s">
        <v>69</v>
      </c>
    </row>
    <row r="5" spans="1:9" ht="15">
      <c r="A5" s="1">
        <v>2003</v>
      </c>
      <c r="B5" s="1" t="s">
        <v>77</v>
      </c>
      <c r="C5" s="1" t="s">
        <v>81</v>
      </c>
      <c r="D5" s="1" t="s">
        <v>79</v>
      </c>
      <c r="E5" s="21">
        <f>E3+E4</f>
        <v>1204606.7081804273</v>
      </c>
      <c r="F5" s="1" t="s">
        <v>31</v>
      </c>
      <c r="G5" s="1" t="s">
        <v>32</v>
      </c>
      <c r="H5" s="21">
        <f>E5/12</f>
        <v>100383.89234836894</v>
      </c>
      <c r="I5" s="37" t="s">
        <v>70</v>
      </c>
    </row>
    <row r="6" spans="1:9" ht="15">
      <c r="A6" s="1">
        <v>2004</v>
      </c>
      <c r="B6" s="1" t="s">
        <v>77</v>
      </c>
      <c r="C6" s="1" t="s">
        <v>81</v>
      </c>
      <c r="D6" s="1" t="s">
        <v>79</v>
      </c>
      <c r="E6" s="21">
        <f>E5</f>
        <v>1204606.7081804273</v>
      </c>
      <c r="F6" s="1" t="s">
        <v>33</v>
      </c>
      <c r="G6" s="1" t="s">
        <v>102</v>
      </c>
      <c r="H6" s="21">
        <f>E6/12</f>
        <v>100383.89234836894</v>
      </c>
      <c r="I6" s="37" t="s">
        <v>70</v>
      </c>
    </row>
    <row r="7" spans="1:9" ht="15">
      <c r="A7" s="1">
        <v>2004</v>
      </c>
      <c r="B7" s="1" t="s">
        <v>82</v>
      </c>
      <c r="C7" s="1" t="s">
        <v>83</v>
      </c>
      <c r="D7" s="1" t="s">
        <v>84</v>
      </c>
      <c r="E7" s="21">
        <f>E4</f>
        <v>928633.6944059911</v>
      </c>
      <c r="F7" s="1" t="s">
        <v>101</v>
      </c>
      <c r="G7" s="1" t="s">
        <v>113</v>
      </c>
      <c r="H7" s="21">
        <f>E7/12</f>
        <v>77386.14120049926</v>
      </c>
      <c r="I7" s="22" t="s">
        <v>71</v>
      </c>
    </row>
    <row r="8" spans="1:9" ht="15">
      <c r="A8" s="1">
        <v>2005</v>
      </c>
      <c r="B8" s="1" t="s">
        <v>85</v>
      </c>
      <c r="C8" s="1" t="s">
        <v>86</v>
      </c>
      <c r="D8" s="1" t="s">
        <v>87</v>
      </c>
      <c r="E8" s="8">
        <f>'[3]TAXCALC'!$C$95</f>
        <v>1055436.4594581716</v>
      </c>
      <c r="F8" s="1" t="s">
        <v>114</v>
      </c>
      <c r="G8" s="1" t="s">
        <v>36</v>
      </c>
      <c r="H8" s="21">
        <f>E8/12</f>
        <v>87953.03828818096</v>
      </c>
      <c r="I8" s="22" t="s">
        <v>72</v>
      </c>
    </row>
    <row r="9" ht="15">
      <c r="I9" s="22"/>
    </row>
    <row r="10" ht="15">
      <c r="I10" s="22"/>
    </row>
    <row r="11" ht="15">
      <c r="I11" s="22"/>
    </row>
    <row r="12" ht="15">
      <c r="I12" s="22"/>
    </row>
    <row r="13" ht="15">
      <c r="I13" s="22"/>
    </row>
    <row r="14" ht="15">
      <c r="I14" s="22"/>
    </row>
    <row r="15" ht="15">
      <c r="I15" s="22"/>
    </row>
    <row r="16" ht="15">
      <c r="I16" s="22"/>
    </row>
    <row r="17" ht="15">
      <c r="I17" s="22"/>
    </row>
  </sheetData>
  <sheetProtection/>
  <mergeCells count="7">
    <mergeCell ref="I1:I2"/>
    <mergeCell ref="B1:D1"/>
    <mergeCell ref="A1:A2"/>
    <mergeCell ref="E1:E2"/>
    <mergeCell ref="F1:F2"/>
    <mergeCell ref="G1:G2"/>
    <mergeCell ref="H1:H2"/>
  </mergeCells>
  <printOptions/>
  <pageMargins left="0.7" right="0.7" top="0.75" bottom="0.75" header="0.3" footer="0.3"/>
  <pageSetup fitToHeight="1" fitToWidth="1" horizontalDpi="600" verticalDpi="600" orientation="landscape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IMBSI</dc:creator>
  <cp:keywords/>
  <dc:description/>
  <cp:lastModifiedBy>Ian</cp:lastModifiedBy>
  <cp:lastPrinted>2011-11-24T15:14:15Z</cp:lastPrinted>
  <dcterms:created xsi:type="dcterms:W3CDTF">2011-08-02T14:49:25Z</dcterms:created>
  <dcterms:modified xsi:type="dcterms:W3CDTF">2011-11-24T19:19:18Z</dcterms:modified>
  <cp:category/>
  <cp:version/>
  <cp:contentType/>
  <cp:contentStatus/>
</cp:coreProperties>
</file>