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6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<sst xmlns="http://schemas.openxmlformats.org/spreadsheetml/2006/main" count="127" uniqueCount="29">
  <si>
    <t>Capitalization/Cost of Capital</t>
  </si>
  <si>
    <t>Line No.</t>
  </si>
  <si>
    <t>Particulars</t>
  </si>
  <si>
    <t>Capitalization Ratio</t>
  </si>
  <si>
    <t>Cost Rate</t>
  </si>
  <si>
    <t>Return</t>
  </si>
  <si>
    <t>(%)</t>
  </si>
  <si>
    <t>($)</t>
  </si>
  <si>
    <t>Debt</t>
  </si>
  <si>
    <t xml:space="preserve">  Long-term Debt</t>
  </si>
  <si>
    <t xml:space="preserve">  Short-term Debt</t>
  </si>
  <si>
    <t>(1)</t>
  </si>
  <si>
    <t>Total Debt</t>
  </si>
  <si>
    <t>Equity</t>
  </si>
  <si>
    <t xml:space="preserve">  Common Equity</t>
  </si>
  <si>
    <t xml:space="preserve">  Preferred Shares</t>
  </si>
  <si>
    <t>Total Equity</t>
  </si>
  <si>
    <t>Total</t>
  </si>
  <si>
    <t>Notes</t>
  </si>
  <si>
    <t>2009</t>
  </si>
  <si>
    <t>2008</t>
  </si>
  <si>
    <t>2012 Test Year - Application</t>
  </si>
  <si>
    <t>Long-Term and Short Term Debt Rates include Board Deemed rates for 2011 Applications for affiliated debt, to be updated when 2011 rates released</t>
  </si>
  <si>
    <t xml:space="preserve"> Short Term Debt Rates include Board Deemed rates for 2011 Applications, to be updated when 2011 rates released</t>
  </si>
  <si>
    <t>2011 Bridge Year</t>
  </si>
  <si>
    <t>2010</t>
  </si>
  <si>
    <t>2008 Board Approved</t>
  </si>
  <si>
    <t>Appendix 2-N</t>
  </si>
  <si>
    <t>TABLE 5-1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</si>
</sst>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\(#\)"/>
    <numFmt numFmtId="166" formatCode="&quot;$&quot;#,##0_);[Red]\(&quot;$&quot;#,##0\);&quot;$&quot;\ \-"/>
    <numFmt numFmtId="167" formatCode="&quot;$&quot;#,##0.0_);[Red]\(&quot;$&quot;#,##0.0\)"/>
  </numFmts>
  <fonts count="43">
    <font>
      <sz val="12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>
      <alignment/>
    </xf>
    <xf numFmtId="0" fontId="2" fillId="0" borderId="14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0" xfId="0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 quotePrefix="1">
      <alignment horizontal="right"/>
      <protection/>
    </xf>
    <xf numFmtId="0" fontId="3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/>
      <protection/>
    </xf>
    <xf numFmtId="164" fontId="4" fillId="0" borderId="0" xfId="57" applyNumberFormat="1" applyFont="1" applyFill="1" applyBorder="1" applyAlignment="1" applyProtection="1">
      <alignment/>
      <protection/>
    </xf>
    <xf numFmtId="10" fontId="4" fillId="0" borderId="0" xfId="57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 locked="0"/>
    </xf>
    <xf numFmtId="166" fontId="4" fillId="0" borderId="0" xfId="44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6" fontId="4" fillId="0" borderId="0" xfId="44" applyNumberFormat="1" applyFont="1" applyBorder="1" applyAlignment="1" applyProtection="1">
      <alignment/>
      <protection/>
    </xf>
    <xf numFmtId="164" fontId="4" fillId="0" borderId="10" xfId="57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 quotePrefix="1">
      <alignment/>
      <protection locked="0"/>
    </xf>
    <xf numFmtId="166" fontId="4" fillId="0" borderId="10" xfId="44" applyNumberFormat="1" applyFont="1" applyFill="1" applyBorder="1" applyAlignment="1" applyProtection="1">
      <alignment/>
      <protection/>
    </xf>
    <xf numFmtId="166" fontId="4" fillId="0" borderId="10" xfId="44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4" fillId="0" borderId="16" xfId="57" applyNumberFormat="1" applyFont="1" applyFill="1" applyBorder="1" applyAlignment="1" applyProtection="1">
      <alignment/>
      <protection/>
    </xf>
    <xf numFmtId="166" fontId="4" fillId="0" borderId="16" xfId="44" applyNumberFormat="1" applyFont="1" applyFill="1" applyBorder="1" applyAlignment="1" applyProtection="1">
      <alignment/>
      <protection/>
    </xf>
    <xf numFmtId="10" fontId="4" fillId="0" borderId="16" xfId="57" applyNumberFormat="1" applyFont="1" applyFill="1" applyBorder="1" applyAlignment="1" applyProtection="1">
      <alignment/>
      <protection/>
    </xf>
    <xf numFmtId="166" fontId="4" fillId="0" borderId="16" xfId="44" applyNumberFormat="1" applyFont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 quotePrefix="1">
      <alignment/>
      <protection/>
    </xf>
    <xf numFmtId="164" fontId="4" fillId="0" borderId="0" xfId="57" applyNumberFormat="1" applyFont="1" applyFill="1" applyBorder="1" applyAlignment="1" applyProtection="1">
      <alignment/>
      <protection/>
    </xf>
    <xf numFmtId="10" fontId="4" fillId="0" borderId="0" xfId="57" applyNumberFormat="1" applyFont="1" applyFill="1" applyBorder="1" applyAlignment="1" applyProtection="1">
      <alignment/>
      <protection/>
    </xf>
    <xf numFmtId="166" fontId="4" fillId="0" borderId="0" xfId="44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6" fontId="4" fillId="0" borderId="0" xfId="44" applyNumberFormat="1" applyFont="1" applyBorder="1" applyAlignment="1" applyProtection="1">
      <alignment/>
      <protection/>
    </xf>
    <xf numFmtId="164" fontId="4" fillId="0" borderId="10" xfId="57" applyNumberFormat="1" applyFont="1" applyFill="1" applyBorder="1" applyAlignment="1" applyProtection="1">
      <alignment/>
      <protection/>
    </xf>
    <xf numFmtId="166" fontId="4" fillId="0" borderId="10" xfId="44" applyNumberFormat="1" applyFont="1" applyBorder="1" applyAlignment="1" applyProtection="1">
      <alignment/>
      <protection/>
    </xf>
    <xf numFmtId="10" fontId="4" fillId="0" borderId="10" xfId="57" applyNumberFormat="1" applyFont="1" applyFill="1" applyBorder="1" applyAlignment="1" applyProtection="1">
      <alignment/>
      <protection/>
    </xf>
    <xf numFmtId="164" fontId="4" fillId="0" borderId="16" xfId="57" applyNumberFormat="1" applyFont="1" applyBorder="1" applyAlignment="1" applyProtection="1">
      <alignment/>
      <protection/>
    </xf>
    <xf numFmtId="10" fontId="4" fillId="0" borderId="16" xfId="57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10" fontId="4" fillId="0" borderId="0" xfId="57" applyNumberFormat="1" applyFont="1" applyBorder="1" applyAlignment="1" applyProtection="1">
      <alignment/>
      <protection/>
    </xf>
    <xf numFmtId="164" fontId="1" fillId="0" borderId="17" xfId="0" applyNumberFormat="1" applyFont="1" applyBorder="1" applyAlignment="1" applyProtection="1">
      <alignment/>
      <protection/>
    </xf>
    <xf numFmtId="9" fontId="1" fillId="0" borderId="17" xfId="0" applyNumberFormat="1" applyFont="1" applyBorder="1" applyAlignment="1" applyProtection="1">
      <alignment/>
      <protection/>
    </xf>
    <xf numFmtId="166" fontId="4" fillId="0" borderId="17" xfId="44" applyNumberFormat="1" applyFont="1" applyFill="1" applyBorder="1" applyAlignment="1" applyProtection="1">
      <alignment/>
      <protection/>
    </xf>
    <xf numFmtId="10" fontId="4" fillId="0" borderId="17" xfId="57" applyNumberFormat="1" applyFont="1" applyBorder="1" applyAlignment="1" applyProtection="1">
      <alignment/>
      <protection/>
    </xf>
    <xf numFmtId="166" fontId="4" fillId="0" borderId="17" xfId="44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9" xfId="0" applyFont="1" applyBorder="1" applyAlignment="1">
      <alignment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2" fillId="0" borderId="0" xfId="0" applyFont="1" applyAlignment="1" applyProtection="1" quotePrefix="1">
      <alignment/>
      <protection/>
    </xf>
    <xf numFmtId="165" fontId="6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165" fontId="6" fillId="0" borderId="0" xfId="0" applyNumberFormat="1" applyFont="1" applyFill="1" applyAlignment="1" applyProtection="1">
      <alignment horizontal="left"/>
      <protection locked="0"/>
    </xf>
    <xf numFmtId="165" fontId="1" fillId="0" borderId="0" xfId="0" applyNumberFormat="1" applyFont="1" applyFill="1" applyAlignment="1" applyProtection="1">
      <alignment/>
      <protection locked="0"/>
    </xf>
    <xf numFmtId="166" fontId="4" fillId="33" borderId="17" xfId="44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49" fontId="2" fillId="34" borderId="20" xfId="0" applyNumberFormat="1" applyFont="1" applyFill="1" applyBorder="1" applyAlignment="1" applyProtection="1">
      <alignment horizontal="center"/>
      <protection/>
    </xf>
    <xf numFmtId="49" fontId="2" fillId="34" borderId="21" xfId="0" applyNumberFormat="1" applyFont="1" applyFill="1" applyBorder="1" applyAlignment="1" applyProtection="1">
      <alignment horizontal="center"/>
      <protection/>
    </xf>
    <xf numFmtId="49" fontId="2" fillId="34" borderId="22" xfId="0" applyNumberFormat="1" applyFont="1" applyFill="1" applyBorder="1" applyAlignment="1" applyProtection="1">
      <alignment horizontal="center"/>
      <protection/>
    </xf>
    <xf numFmtId="0" fontId="2" fillId="35" borderId="0" xfId="0" applyFont="1" applyFill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wrapText="1"/>
      <protection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wrapText="1"/>
      <protection locked="0"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roctor\Revenue%20Requirement%20Model\Revenue%20Requirement%20Model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FA Continuity 2008"/>
      <sheetName val="FA Continuity 2009"/>
      <sheetName val="FA Continuity 2010"/>
      <sheetName val="2008 Balance Sheet"/>
      <sheetName val="2008 Income Statement"/>
      <sheetName val="2009 Income Statement"/>
      <sheetName val="2009 Balance Sheet"/>
      <sheetName val="2010 Balance Sheet"/>
      <sheetName val="2010 Income Statement"/>
      <sheetName val="FA Continuity 2011"/>
      <sheetName val="FA Continuity 2012"/>
      <sheetName val="2011 Balance Sheet"/>
      <sheetName val="2011 Income Statement"/>
      <sheetName val="2012 Balance Shee"/>
      <sheetName val="2012 Income Statement"/>
      <sheetName val="Return on Capital"/>
      <sheetName val="Tax rates"/>
      <sheetName val="CCA Continuity 2011"/>
      <sheetName val="CCA Continuity 2012"/>
      <sheetName val="Reserves Continuity"/>
      <sheetName val="Corporation Loss Continuity"/>
      <sheetName val="Tax Adjustments 2011"/>
      <sheetName val="Tax Adjustments 2012"/>
      <sheetName val="2012 Rev Deficiency"/>
      <sheetName val="Capital Tax &amp; Expense Schedules"/>
      <sheetName val="Debt &amp; Capital Structure"/>
      <sheetName val="Revenue Requirement"/>
      <sheetName val="Trial Balance"/>
    </sheetNames>
    <sheetDataSet>
      <sheetData sheetId="16">
        <row r="8">
          <cell r="D8">
            <v>0.533</v>
          </cell>
          <cell r="E8">
            <v>0.061</v>
          </cell>
          <cell r="J8">
            <v>0.567</v>
          </cell>
          <cell r="K8">
            <v>0.051257367387033397</v>
          </cell>
          <cell r="P8">
            <v>0.6</v>
          </cell>
          <cell r="Q8">
            <v>0.04384637613392471</v>
          </cell>
          <cell r="V8">
            <v>0.56</v>
          </cell>
          <cell r="W8">
            <v>0.044125</v>
          </cell>
          <cell r="AC8">
            <v>0.56</v>
          </cell>
          <cell r="AD8">
            <v>0.04824210526315789</v>
          </cell>
        </row>
        <row r="9">
          <cell r="V9">
            <v>0.04</v>
          </cell>
          <cell r="W9">
            <v>0.0246</v>
          </cell>
          <cell r="AC9">
            <v>0.04</v>
          </cell>
          <cell r="AD9">
            <v>0.0246</v>
          </cell>
        </row>
        <row r="10">
          <cell r="D10">
            <v>0.467</v>
          </cell>
          <cell r="E10">
            <v>0.09</v>
          </cell>
          <cell r="J10">
            <v>0.433</v>
          </cell>
          <cell r="K10">
            <v>0.0857</v>
          </cell>
          <cell r="P10">
            <v>0.4</v>
          </cell>
          <cell r="Q10">
            <v>0.0985</v>
          </cell>
          <cell r="V10">
            <v>0.4</v>
          </cell>
          <cell r="W10">
            <v>0.0958</v>
          </cell>
          <cell r="AC10">
            <v>0.4</v>
          </cell>
          <cell r="AD10">
            <v>0.0958</v>
          </cell>
        </row>
        <row r="38">
          <cell r="E38">
            <v>13787296.325000003</v>
          </cell>
          <cell r="K38">
            <v>14015885.725</v>
          </cell>
          <cell r="Q38">
            <v>14316314.772</v>
          </cell>
          <cell r="W38">
            <v>15056035.025787588</v>
          </cell>
          <cell r="AD38">
            <v>16034311.924193123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43"/>
  <sheetViews>
    <sheetView tabSelected="1" zoomScalePageLayoutView="0" workbookViewId="0" topLeftCell="A1">
      <selection activeCell="M4" sqref="M4"/>
    </sheetView>
  </sheetViews>
  <sheetFormatPr defaultColWidth="8.88671875" defaultRowHeight="15"/>
  <cols>
    <col min="1" max="1" width="2.21484375" style="1" customWidth="1"/>
    <col min="2" max="2" width="4.99609375" style="1" customWidth="1"/>
    <col min="3" max="3" width="2.99609375" style="1" customWidth="1"/>
    <col min="4" max="4" width="12.88671875" style="1" customWidth="1"/>
    <col min="5" max="5" width="2.3359375" style="1" customWidth="1"/>
    <col min="6" max="6" width="8.6640625" style="1" customWidth="1"/>
    <col min="7" max="7" width="1.1171875" style="1" customWidth="1"/>
    <col min="8" max="8" width="2.6640625" style="1" customWidth="1"/>
    <col min="9" max="9" width="1.1171875" style="1" customWidth="1"/>
    <col min="10" max="10" width="11.21484375" style="1" bestFit="1" customWidth="1"/>
    <col min="11" max="11" width="2.5546875" style="1" customWidth="1"/>
    <col min="12" max="12" width="9.99609375" style="1" customWidth="1"/>
    <col min="13" max="13" width="1.1171875" style="1" customWidth="1"/>
    <col min="14" max="14" width="2.77734375" style="1" customWidth="1"/>
    <col min="15" max="15" width="1.33203125" style="1" customWidth="1"/>
    <col min="16" max="16" width="10.88671875" style="1" customWidth="1"/>
    <col min="17" max="17" width="1.66796875" style="1" customWidth="1"/>
    <col min="18" max="19" width="8.88671875" style="1" customWidth="1"/>
    <col min="20" max="22" width="8.5546875" style="1" bestFit="1" customWidth="1"/>
    <col min="23" max="24" width="11.3359375" style="1" bestFit="1" customWidth="1"/>
    <col min="25" max="16384" width="8.88671875" style="1" customWidth="1"/>
  </cols>
  <sheetData>
    <row r="1" spans="4:10" ht="21">
      <c r="D1" s="71" t="s">
        <v>27</v>
      </c>
      <c r="H1" s="83" t="s">
        <v>28</v>
      </c>
      <c r="I1" s="83"/>
      <c r="J1" s="83"/>
    </row>
    <row r="3" spans="2:16" ht="13.5">
      <c r="B3" s="2"/>
      <c r="C3" s="2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2:16" ht="13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3.5">
      <c r="B5" s="76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3.5">
      <c r="B6" s="77"/>
      <c r="C6" s="3"/>
      <c r="D6" s="4" t="s">
        <v>2</v>
      </c>
      <c r="E6" s="3"/>
      <c r="F6" s="78" t="s">
        <v>3</v>
      </c>
      <c r="G6" s="78"/>
      <c r="H6" s="78"/>
      <c r="I6" s="78"/>
      <c r="J6" s="78"/>
      <c r="K6" s="5"/>
      <c r="L6" s="4" t="s">
        <v>4</v>
      </c>
      <c r="M6" s="6"/>
      <c r="N6" s="3"/>
      <c r="O6" s="3"/>
      <c r="P6" s="4" t="s">
        <v>5</v>
      </c>
    </row>
    <row r="7" spans="2:16" ht="13.5">
      <c r="B7" s="7"/>
      <c r="C7" s="3"/>
      <c r="D7" s="3"/>
      <c r="E7" s="3"/>
      <c r="F7" s="3"/>
      <c r="G7" s="3"/>
      <c r="H7" s="3"/>
      <c r="I7" s="3"/>
      <c r="J7" s="8"/>
      <c r="K7" s="8"/>
      <c r="L7" s="3"/>
      <c r="M7" s="3"/>
      <c r="N7" s="3"/>
      <c r="O7" s="3"/>
      <c r="P7" s="3"/>
    </row>
    <row r="8" spans="2:17" ht="13.5">
      <c r="B8" s="9"/>
      <c r="C8" s="10"/>
      <c r="D8" s="10"/>
      <c r="E8" s="10"/>
      <c r="F8" s="10"/>
      <c r="G8" s="10"/>
      <c r="H8" s="10"/>
      <c r="I8" s="10"/>
      <c r="J8" s="11"/>
      <c r="K8" s="11"/>
      <c r="L8" s="10"/>
      <c r="M8" s="10"/>
      <c r="N8" s="10"/>
      <c r="O8" s="10"/>
      <c r="P8" s="10"/>
      <c r="Q8" s="12"/>
    </row>
    <row r="9" spans="2:17" ht="13.5">
      <c r="B9" s="13"/>
      <c r="C9" s="14"/>
      <c r="D9" s="72" t="s">
        <v>21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  <c r="Q9" s="15"/>
    </row>
    <row r="10" spans="2:17" ht="13.5">
      <c r="B10" s="13"/>
      <c r="C10" s="3"/>
      <c r="D10" s="3"/>
      <c r="E10" s="3"/>
      <c r="F10" s="16" t="s">
        <v>6</v>
      </c>
      <c r="G10" s="17"/>
      <c r="H10" s="17"/>
      <c r="I10" s="17"/>
      <c r="J10" s="16" t="s">
        <v>7</v>
      </c>
      <c r="K10" s="3"/>
      <c r="L10" s="16" t="s">
        <v>6</v>
      </c>
      <c r="M10" s="17"/>
      <c r="N10" s="3"/>
      <c r="O10" s="3"/>
      <c r="P10" s="8" t="s">
        <v>7</v>
      </c>
      <c r="Q10" s="15"/>
    </row>
    <row r="11" spans="2:17" ht="13.5">
      <c r="B11" s="13"/>
      <c r="C11" s="3"/>
      <c r="D11" s="18" t="s">
        <v>8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5"/>
    </row>
    <row r="12" spans="2:17" ht="13.5">
      <c r="B12" s="13">
        <v>1</v>
      </c>
      <c r="C12" s="3"/>
      <c r="D12" s="19" t="s">
        <v>9</v>
      </c>
      <c r="E12" s="3"/>
      <c r="F12" s="20">
        <f>'[1]Return on Capital'!$AC$8</f>
        <v>0.56</v>
      </c>
      <c r="G12" s="21"/>
      <c r="H12" s="22"/>
      <c r="I12" s="22"/>
      <c r="J12" s="23">
        <f>$J$21*F12</f>
        <v>8979214.67754815</v>
      </c>
      <c r="K12" s="24"/>
      <c r="L12" s="21">
        <f>'[1]Return on Capital'!$AD$8</f>
        <v>0.04824210526315789</v>
      </c>
      <c r="M12" s="21"/>
      <c r="N12" s="22"/>
      <c r="O12" s="22"/>
      <c r="P12" s="25">
        <f>L12*J12</f>
        <v>433176.21965477016</v>
      </c>
      <c r="Q12" s="15"/>
    </row>
    <row r="13" spans="2:17" ht="13.5">
      <c r="B13" s="13">
        <v>2</v>
      </c>
      <c r="C13" s="3"/>
      <c r="D13" s="19" t="s">
        <v>10</v>
      </c>
      <c r="E13" s="3"/>
      <c r="F13" s="20">
        <f>'[1]Return on Capital'!$AC$9</f>
        <v>0.04</v>
      </c>
      <c r="G13" s="21"/>
      <c r="H13" s="27"/>
      <c r="I13" s="27"/>
      <c r="J13" s="28">
        <f>$J$21*F13</f>
        <v>641372.476967725</v>
      </c>
      <c r="K13" s="24"/>
      <c r="L13" s="21">
        <f>'[1]Return on Capital'!$AD$9</f>
        <v>0.0246</v>
      </c>
      <c r="M13" s="21"/>
      <c r="N13" s="22"/>
      <c r="O13" s="22"/>
      <c r="P13" s="29">
        <f>L13*J13</f>
        <v>15777.762933406035</v>
      </c>
      <c r="Q13" s="15"/>
    </row>
    <row r="14" spans="2:17" ht="14.25" thickBot="1">
      <c r="B14" s="13">
        <v>3</v>
      </c>
      <c r="C14" s="3"/>
      <c r="D14" s="30" t="s">
        <v>12</v>
      </c>
      <c r="E14" s="3"/>
      <c r="F14" s="31">
        <f>SUM(F12:F13)</f>
        <v>0.6000000000000001</v>
      </c>
      <c r="G14" s="31"/>
      <c r="H14" s="31"/>
      <c r="I14" s="31"/>
      <c r="J14" s="32">
        <f>SUM(J12:J13)</f>
        <v>9620587.154515874</v>
      </c>
      <c r="K14" s="24"/>
      <c r="L14" s="33">
        <f>IF(F14=0,0,SUMPRODUCT(F12:F13,L12:L13)/F14)</f>
        <v>0.04666596491228069</v>
      </c>
      <c r="M14" s="21"/>
      <c r="N14" s="24"/>
      <c r="O14" s="24"/>
      <c r="P14" s="34">
        <f>SUM(P12:P13)</f>
        <v>448953.9825881762</v>
      </c>
      <c r="Q14" s="15"/>
    </row>
    <row r="15" spans="2:17" ht="14.25" thickTop="1">
      <c r="B15" s="13"/>
      <c r="C15" s="3"/>
      <c r="D15" s="3"/>
      <c r="E15" s="3"/>
      <c r="F15" s="20"/>
      <c r="G15" s="20"/>
      <c r="H15" s="20"/>
      <c r="I15" s="20"/>
      <c r="J15" s="35"/>
      <c r="K15" s="24"/>
      <c r="L15" s="21"/>
      <c r="M15" s="21"/>
      <c r="N15" s="24"/>
      <c r="O15" s="24"/>
      <c r="P15" s="36"/>
      <c r="Q15" s="15"/>
    </row>
    <row r="16" spans="2:17" ht="13.5">
      <c r="B16" s="13"/>
      <c r="C16" s="3"/>
      <c r="D16" s="18" t="s">
        <v>13</v>
      </c>
      <c r="E16" s="3"/>
      <c r="F16" s="20"/>
      <c r="G16" s="20"/>
      <c r="H16" s="20"/>
      <c r="I16" s="20"/>
      <c r="J16" s="35"/>
      <c r="K16" s="24"/>
      <c r="L16" s="21"/>
      <c r="M16" s="21"/>
      <c r="N16" s="24"/>
      <c r="O16" s="24"/>
      <c r="P16" s="36"/>
      <c r="Q16" s="15"/>
    </row>
    <row r="17" spans="2:17" ht="13.5">
      <c r="B17" s="37">
        <v>4</v>
      </c>
      <c r="C17" s="38"/>
      <c r="D17" s="39" t="s">
        <v>14</v>
      </c>
      <c r="E17" s="38"/>
      <c r="F17" s="20">
        <f>'[1]Return on Capital'!$AC$10</f>
        <v>0.4</v>
      </c>
      <c r="G17" s="41"/>
      <c r="H17" s="22"/>
      <c r="I17" s="22"/>
      <c r="J17" s="42">
        <f>$J$21*F17</f>
        <v>6413724.76967725</v>
      </c>
      <c r="K17" s="43"/>
      <c r="L17" s="21">
        <f>'[1]Return on Capital'!$AD$10</f>
        <v>0.0958</v>
      </c>
      <c r="M17" s="41"/>
      <c r="N17" s="22"/>
      <c r="O17" s="22"/>
      <c r="P17" s="44">
        <f>L17*J17</f>
        <v>614434.8329350805</v>
      </c>
      <c r="Q17" s="15"/>
    </row>
    <row r="18" spans="2:17" ht="13.5">
      <c r="B18" s="37">
        <v>5</v>
      </c>
      <c r="C18" s="38"/>
      <c r="D18" s="39" t="s">
        <v>15</v>
      </c>
      <c r="E18" s="38"/>
      <c r="F18" s="45"/>
      <c r="G18" s="41"/>
      <c r="H18" s="22"/>
      <c r="I18" s="22"/>
      <c r="J18" s="46">
        <f>$J$21*F18</f>
        <v>0</v>
      </c>
      <c r="K18" s="38"/>
      <c r="L18" s="47"/>
      <c r="M18" s="41"/>
      <c r="N18" s="22"/>
      <c r="O18" s="22"/>
      <c r="P18" s="46">
        <f>L18*J18</f>
        <v>0</v>
      </c>
      <c r="Q18" s="15"/>
    </row>
    <row r="19" spans="2:17" ht="14.25" thickBot="1">
      <c r="B19" s="13">
        <v>6</v>
      </c>
      <c r="C19" s="3"/>
      <c r="D19" s="30" t="s">
        <v>16</v>
      </c>
      <c r="E19" s="3"/>
      <c r="F19" s="48">
        <f>SUM(F17:F18)</f>
        <v>0.4</v>
      </c>
      <c r="G19" s="48"/>
      <c r="H19" s="48"/>
      <c r="I19" s="31"/>
      <c r="J19" s="34">
        <f>SUM(J17:J18)</f>
        <v>6413724.76967725</v>
      </c>
      <c r="K19" s="3"/>
      <c r="L19" s="49">
        <f>IF(F19=0,0,SUMPRODUCT(F17:F18,L17:L18)/F19)</f>
        <v>0.0958</v>
      </c>
      <c r="M19" s="21"/>
      <c r="N19" s="24"/>
      <c r="O19" s="24"/>
      <c r="P19" s="34">
        <f>SUM(P17:P18)</f>
        <v>614434.8329350805</v>
      </c>
      <c r="Q19" s="15"/>
    </row>
    <row r="20" spans="2:17" ht="14.25" thickTop="1">
      <c r="B20" s="13"/>
      <c r="C20" s="3"/>
      <c r="D20" s="3"/>
      <c r="E20" s="3"/>
      <c r="F20" s="50"/>
      <c r="G20" s="3"/>
      <c r="H20" s="3"/>
      <c r="I20" s="3"/>
      <c r="J20" s="36"/>
      <c r="K20" s="3"/>
      <c r="L20" s="51"/>
      <c r="M20" s="51"/>
      <c r="N20" s="24"/>
      <c r="O20" s="24"/>
      <c r="P20" s="36"/>
      <c r="Q20" s="15"/>
    </row>
    <row r="21" spans="2:17" ht="14.25" thickBot="1">
      <c r="B21" s="13">
        <v>7</v>
      </c>
      <c r="C21" s="3"/>
      <c r="D21" s="18" t="s">
        <v>17</v>
      </c>
      <c r="E21" s="3"/>
      <c r="F21" s="52">
        <v>1</v>
      </c>
      <c r="G21" s="52"/>
      <c r="H21" s="53"/>
      <c r="I21" s="53"/>
      <c r="J21" s="54">
        <f>'[1]Return on Capital'!$AD$38</f>
        <v>16034311.924193123</v>
      </c>
      <c r="K21" s="3"/>
      <c r="L21" s="55">
        <f>(L14*F14)+(L19*F19)</f>
        <v>0.06631957894736842</v>
      </c>
      <c r="M21" s="51"/>
      <c r="N21" s="3"/>
      <c r="O21" s="3"/>
      <c r="P21" s="56">
        <f>P14+P19</f>
        <v>1063388.8155232568</v>
      </c>
      <c r="Q21" s="15"/>
    </row>
    <row r="22" spans="2:20" ht="14.25" thickTop="1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  <c r="S22" s="60"/>
      <c r="T22" s="61"/>
    </row>
    <row r="23" spans="2:17" ht="13.5">
      <c r="B23" s="6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3"/>
    </row>
    <row r="24" spans="2:16" ht="13.5">
      <c r="B24" s="80" t="s">
        <v>18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2:16" ht="13.5">
      <c r="B25" s="64"/>
      <c r="C25" s="2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2:19" ht="32.25" customHeight="1">
      <c r="B26" s="65">
        <v>1</v>
      </c>
      <c r="C26" s="66"/>
      <c r="D26" s="82" t="s">
        <v>22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S26" s="67"/>
    </row>
    <row r="27" spans="2:16" ht="32.25" customHeight="1">
      <c r="B27" s="65">
        <v>2</v>
      </c>
      <c r="C27" s="66"/>
      <c r="D27" s="82" t="s">
        <v>23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</row>
    <row r="28" spans="2:16" ht="13.5">
      <c r="B28" s="68"/>
      <c r="C28" s="66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 ht="13.5">
      <c r="B29" s="69"/>
      <c r="C29" s="66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 ht="13.5">
      <c r="B30" s="69"/>
      <c r="C30" s="66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 ht="13.5">
      <c r="B31" s="2"/>
      <c r="C31" s="2"/>
      <c r="D31" s="75" t="s"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2:16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3.5">
      <c r="B33" s="76" t="s">
        <v>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ht="13.5">
      <c r="B34" s="77"/>
      <c r="C34" s="3"/>
      <c r="D34" s="4" t="s">
        <v>2</v>
      </c>
      <c r="E34" s="3"/>
      <c r="F34" s="78" t="s">
        <v>3</v>
      </c>
      <c r="G34" s="78"/>
      <c r="H34" s="78"/>
      <c r="I34" s="78"/>
      <c r="J34" s="78"/>
      <c r="K34" s="5"/>
      <c r="L34" s="4" t="s">
        <v>4</v>
      </c>
      <c r="M34" s="6"/>
      <c r="N34" s="3"/>
      <c r="O34" s="3"/>
      <c r="P34" s="4" t="s">
        <v>5</v>
      </c>
    </row>
    <row r="35" spans="2:16" ht="13.5">
      <c r="B35" s="7"/>
      <c r="C35" s="3"/>
      <c r="D35" s="3"/>
      <c r="E35" s="3"/>
      <c r="F35" s="3"/>
      <c r="G35" s="3"/>
      <c r="H35" s="3"/>
      <c r="I35" s="3"/>
      <c r="J35" s="8"/>
      <c r="K35" s="8"/>
      <c r="L35" s="3"/>
      <c r="M35" s="3"/>
      <c r="N35" s="3"/>
      <c r="O35" s="3"/>
      <c r="P35" s="3"/>
    </row>
    <row r="36" spans="2:17" ht="13.5">
      <c r="B36" s="9"/>
      <c r="C36" s="10"/>
      <c r="D36" s="10"/>
      <c r="E36" s="10"/>
      <c r="F36" s="10"/>
      <c r="G36" s="10"/>
      <c r="H36" s="10"/>
      <c r="I36" s="10"/>
      <c r="J36" s="11"/>
      <c r="K36" s="11"/>
      <c r="L36" s="10"/>
      <c r="M36" s="10"/>
      <c r="N36" s="10"/>
      <c r="O36" s="10"/>
      <c r="P36" s="10"/>
      <c r="Q36" s="12"/>
    </row>
    <row r="37" spans="2:17" ht="13.5">
      <c r="B37" s="13"/>
      <c r="C37" s="14"/>
      <c r="D37" s="72" t="s">
        <v>24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  <c r="Q37" s="15"/>
    </row>
    <row r="38" spans="2:17" ht="13.5">
      <c r="B38" s="13"/>
      <c r="C38" s="3"/>
      <c r="D38" s="3"/>
      <c r="E38" s="3"/>
      <c r="F38" s="16" t="s">
        <v>6</v>
      </c>
      <c r="G38" s="17"/>
      <c r="H38" s="17"/>
      <c r="I38" s="17"/>
      <c r="J38" s="16" t="s">
        <v>7</v>
      </c>
      <c r="K38" s="3"/>
      <c r="L38" s="16" t="s">
        <v>6</v>
      </c>
      <c r="M38" s="17"/>
      <c r="N38" s="3"/>
      <c r="O38" s="3"/>
      <c r="P38" s="8" t="s">
        <v>7</v>
      </c>
      <c r="Q38" s="15"/>
    </row>
    <row r="39" spans="2:17" ht="13.5">
      <c r="B39" s="13"/>
      <c r="C39" s="3"/>
      <c r="D39" s="18" t="s">
        <v>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5"/>
    </row>
    <row r="40" spans="2:17" ht="13.5">
      <c r="B40" s="13">
        <v>1</v>
      </c>
      <c r="C40" s="3"/>
      <c r="D40" s="19" t="s">
        <v>9</v>
      </c>
      <c r="E40" s="3"/>
      <c r="F40" s="20">
        <f>'[1]Return on Capital'!$V$8</f>
        <v>0.56</v>
      </c>
      <c r="G40" s="21"/>
      <c r="H40" s="22"/>
      <c r="I40" s="22"/>
      <c r="J40" s="23">
        <f>$J49*F40</f>
        <v>8431379.61444105</v>
      </c>
      <c r="K40" s="24"/>
      <c r="L40" s="21">
        <f>'[1]Return on Capital'!$W$8</f>
        <v>0.044125</v>
      </c>
      <c r="M40" s="21"/>
      <c r="N40" s="22"/>
      <c r="O40" s="22"/>
      <c r="P40" s="25">
        <f>L40*J40</f>
        <v>372034.62548721133</v>
      </c>
      <c r="Q40" s="15"/>
    </row>
    <row r="41" spans="2:17" ht="13.5">
      <c r="B41" s="13">
        <v>2</v>
      </c>
      <c r="C41" s="3"/>
      <c r="D41" s="19" t="s">
        <v>10</v>
      </c>
      <c r="E41" s="3"/>
      <c r="F41" s="20">
        <f>'[1]Return on Capital'!$V$9</f>
        <v>0.04</v>
      </c>
      <c r="G41" s="21"/>
      <c r="H41" s="27"/>
      <c r="I41" s="27"/>
      <c r="J41" s="28">
        <f>$J49*F41</f>
        <v>602241.4010315036</v>
      </c>
      <c r="K41" s="24"/>
      <c r="L41" s="21">
        <f>'[1]Return on Capital'!$W$9</f>
        <v>0.0246</v>
      </c>
      <c r="M41" s="21"/>
      <c r="N41" s="22"/>
      <c r="O41" s="22"/>
      <c r="P41" s="29">
        <f>L41*J41</f>
        <v>14815.138465374988</v>
      </c>
      <c r="Q41" s="15"/>
    </row>
    <row r="42" spans="2:17" ht="14.25" thickBot="1">
      <c r="B42" s="13">
        <v>3</v>
      </c>
      <c r="C42" s="3"/>
      <c r="D42" s="30" t="s">
        <v>12</v>
      </c>
      <c r="E42" s="3"/>
      <c r="F42" s="31">
        <f>SUM(F40:F41)</f>
        <v>0.6000000000000001</v>
      </c>
      <c r="G42" s="31"/>
      <c r="H42" s="31"/>
      <c r="I42" s="31"/>
      <c r="J42" s="32">
        <f>SUM(J40:J41)</f>
        <v>9033621.015472554</v>
      </c>
      <c r="K42" s="24"/>
      <c r="L42" s="33">
        <f>IF(F42=0,0,SUMPRODUCT(F40:F41,L40:L41)/F42)</f>
        <v>0.042823333333333324</v>
      </c>
      <c r="M42" s="21"/>
      <c r="N42" s="24"/>
      <c r="O42" s="24"/>
      <c r="P42" s="34">
        <f>SUM(P40:P41)</f>
        <v>386849.76395258633</v>
      </c>
      <c r="Q42" s="15"/>
    </row>
    <row r="43" spans="2:17" ht="14.25" thickTop="1">
      <c r="B43" s="13"/>
      <c r="C43" s="3"/>
      <c r="D43" s="3"/>
      <c r="E43" s="3"/>
      <c r="F43" s="20"/>
      <c r="G43" s="20"/>
      <c r="H43" s="20"/>
      <c r="I43" s="20"/>
      <c r="J43" s="35"/>
      <c r="K43" s="24"/>
      <c r="L43" s="21"/>
      <c r="M43" s="21"/>
      <c r="N43" s="24"/>
      <c r="O43" s="24"/>
      <c r="P43" s="36"/>
      <c r="Q43" s="15"/>
    </row>
    <row r="44" spans="2:17" ht="13.5">
      <c r="B44" s="13"/>
      <c r="C44" s="3"/>
      <c r="D44" s="18" t="s">
        <v>13</v>
      </c>
      <c r="E44" s="3"/>
      <c r="F44" s="20"/>
      <c r="G44" s="20"/>
      <c r="H44" s="20"/>
      <c r="I44" s="20"/>
      <c r="J44" s="35"/>
      <c r="K44" s="24"/>
      <c r="L44" s="21"/>
      <c r="M44" s="21"/>
      <c r="N44" s="24"/>
      <c r="O44" s="24"/>
      <c r="P44" s="36"/>
      <c r="Q44" s="15"/>
    </row>
    <row r="45" spans="2:17" ht="13.5">
      <c r="B45" s="37">
        <v>4</v>
      </c>
      <c r="C45" s="38"/>
      <c r="D45" s="39" t="s">
        <v>14</v>
      </c>
      <c r="E45" s="38"/>
      <c r="F45" s="20">
        <f>'[1]Return on Capital'!$V$10</f>
        <v>0.4</v>
      </c>
      <c r="G45" s="41"/>
      <c r="H45" s="22"/>
      <c r="I45" s="22"/>
      <c r="J45" s="42">
        <f>$J49*F45</f>
        <v>6022414.0103150355</v>
      </c>
      <c r="K45" s="43"/>
      <c r="L45" s="21">
        <f>'[1]Return on Capital'!$W$10</f>
        <v>0.0958</v>
      </c>
      <c r="M45" s="41"/>
      <c r="N45" s="22"/>
      <c r="O45" s="22"/>
      <c r="P45" s="44">
        <f>L45*J45</f>
        <v>576947.2621881803</v>
      </c>
      <c r="Q45" s="15"/>
    </row>
    <row r="46" spans="2:17" ht="13.5">
      <c r="B46" s="37">
        <v>5</v>
      </c>
      <c r="C46" s="38"/>
      <c r="D46" s="39" t="s">
        <v>15</v>
      </c>
      <c r="E46" s="38"/>
      <c r="F46" s="45"/>
      <c r="G46" s="41"/>
      <c r="H46" s="22"/>
      <c r="I46" s="22"/>
      <c r="J46" s="46">
        <f>$J49*F46</f>
        <v>0</v>
      </c>
      <c r="K46" s="38"/>
      <c r="L46" s="47"/>
      <c r="M46" s="41"/>
      <c r="N46" s="22"/>
      <c r="O46" s="22"/>
      <c r="P46" s="46">
        <f>L46*J46</f>
        <v>0</v>
      </c>
      <c r="Q46" s="15"/>
    </row>
    <row r="47" spans="2:17" ht="14.25" thickBot="1">
      <c r="B47" s="13">
        <v>6</v>
      </c>
      <c r="C47" s="3"/>
      <c r="D47" s="30" t="s">
        <v>16</v>
      </c>
      <c r="E47" s="3"/>
      <c r="F47" s="48">
        <f>SUM(F45:F46)</f>
        <v>0.4</v>
      </c>
      <c r="G47" s="48"/>
      <c r="H47" s="48"/>
      <c r="I47" s="31"/>
      <c r="J47" s="34">
        <f>SUM(J45:J46)</f>
        <v>6022414.0103150355</v>
      </c>
      <c r="K47" s="3"/>
      <c r="L47" s="49">
        <f>IF(F47=0,0,SUMPRODUCT(F45:F46,L45:L46)/F47)</f>
        <v>0.0958</v>
      </c>
      <c r="M47" s="21"/>
      <c r="N47" s="24"/>
      <c r="O47" s="24"/>
      <c r="P47" s="34">
        <f>SUM(P45:P46)</f>
        <v>576947.2621881803</v>
      </c>
      <c r="Q47" s="15"/>
    </row>
    <row r="48" spans="2:17" ht="14.25" thickTop="1">
      <c r="B48" s="13"/>
      <c r="C48" s="3"/>
      <c r="D48" s="3"/>
      <c r="E48" s="3"/>
      <c r="F48" s="50"/>
      <c r="G48" s="3"/>
      <c r="H48" s="3"/>
      <c r="I48" s="3"/>
      <c r="J48" s="36"/>
      <c r="K48" s="3"/>
      <c r="L48" s="51"/>
      <c r="M48" s="51"/>
      <c r="N48" s="24"/>
      <c r="O48" s="24"/>
      <c r="P48" s="36"/>
      <c r="Q48" s="15"/>
    </row>
    <row r="49" spans="2:20" ht="14.25" thickBot="1">
      <c r="B49" s="13">
        <v>7</v>
      </c>
      <c r="C49" s="3"/>
      <c r="D49" s="18" t="s">
        <v>17</v>
      </c>
      <c r="E49" s="3"/>
      <c r="F49" s="52">
        <v>1</v>
      </c>
      <c r="G49" s="52"/>
      <c r="H49" s="53"/>
      <c r="I49" s="53"/>
      <c r="J49" s="54">
        <f>'[1]Return on Capital'!$W$38</f>
        <v>15056035.025787588</v>
      </c>
      <c r="K49" s="3"/>
      <c r="L49" s="55">
        <f>(L42*F42)+(L47*F47)</f>
        <v>0.064014</v>
      </c>
      <c r="M49" s="51"/>
      <c r="N49" s="3"/>
      <c r="O49" s="3"/>
      <c r="P49" s="56">
        <f>P42+P47</f>
        <v>963797.0261407667</v>
      </c>
      <c r="Q49" s="15"/>
      <c r="S49" s="60"/>
      <c r="T49" s="61"/>
    </row>
    <row r="50" spans="2:17" ht="14.25" thickTop="1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9"/>
    </row>
    <row r="51" spans="2:17" ht="13.5">
      <c r="B51" s="6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63"/>
    </row>
    <row r="52" spans="2:16" ht="13.5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2:16" ht="13.5">
      <c r="B53" s="64"/>
      <c r="C53" s="2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</row>
    <row r="54" spans="2:16" ht="13.5">
      <c r="B54" s="2"/>
      <c r="C54" s="2"/>
      <c r="D54" s="75" t="s">
        <v>0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2:16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ht="13.5">
      <c r="B56" s="76" t="s">
        <v>1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ht="13.5">
      <c r="B57" s="77"/>
      <c r="C57" s="3"/>
      <c r="D57" s="4" t="s">
        <v>2</v>
      </c>
      <c r="E57" s="3"/>
      <c r="F57" s="78" t="s">
        <v>3</v>
      </c>
      <c r="G57" s="78"/>
      <c r="H57" s="78"/>
      <c r="I57" s="78"/>
      <c r="J57" s="78"/>
      <c r="K57" s="5"/>
      <c r="L57" s="4" t="s">
        <v>4</v>
      </c>
      <c r="M57" s="6"/>
      <c r="N57" s="3"/>
      <c r="O57" s="3"/>
      <c r="P57" s="4" t="s">
        <v>5</v>
      </c>
    </row>
    <row r="58" spans="2:16" ht="13.5">
      <c r="B58" s="7"/>
      <c r="C58" s="3"/>
      <c r="D58" s="3"/>
      <c r="E58" s="3"/>
      <c r="F58" s="3"/>
      <c r="G58" s="3"/>
      <c r="H58" s="3"/>
      <c r="I58" s="3"/>
      <c r="J58" s="8"/>
      <c r="K58" s="8"/>
      <c r="L58" s="3"/>
      <c r="M58" s="3"/>
      <c r="N58" s="3"/>
      <c r="O58" s="3"/>
      <c r="P58" s="3"/>
    </row>
    <row r="59" spans="2:17" ht="13.5">
      <c r="B59" s="9"/>
      <c r="C59" s="10"/>
      <c r="D59" s="10"/>
      <c r="E59" s="10"/>
      <c r="F59" s="10"/>
      <c r="G59" s="10"/>
      <c r="H59" s="10"/>
      <c r="I59" s="10"/>
      <c r="J59" s="11"/>
      <c r="K59" s="11"/>
      <c r="L59" s="10"/>
      <c r="M59" s="10"/>
      <c r="N59" s="10"/>
      <c r="O59" s="10"/>
      <c r="P59" s="10"/>
      <c r="Q59" s="12"/>
    </row>
    <row r="60" spans="2:17" ht="13.5">
      <c r="B60" s="13"/>
      <c r="C60" s="14"/>
      <c r="D60" s="72" t="s">
        <v>25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4"/>
      <c r="Q60" s="15"/>
    </row>
    <row r="61" spans="2:17" ht="13.5">
      <c r="B61" s="13"/>
      <c r="C61" s="3"/>
      <c r="D61" s="3"/>
      <c r="E61" s="3"/>
      <c r="F61" s="16" t="s">
        <v>6</v>
      </c>
      <c r="G61" s="17"/>
      <c r="H61" s="17"/>
      <c r="I61" s="17"/>
      <c r="J61" s="16" t="s">
        <v>7</v>
      </c>
      <c r="K61" s="3"/>
      <c r="L61" s="16" t="s">
        <v>6</v>
      </c>
      <c r="M61" s="17"/>
      <c r="N61" s="3"/>
      <c r="O61" s="3"/>
      <c r="P61" s="8" t="s">
        <v>7</v>
      </c>
      <c r="Q61" s="15"/>
    </row>
    <row r="62" spans="2:17" ht="13.5">
      <c r="B62" s="13"/>
      <c r="C62" s="3"/>
      <c r="D62" s="18" t="s">
        <v>8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5"/>
    </row>
    <row r="63" spans="2:17" ht="13.5">
      <c r="B63" s="13">
        <v>1</v>
      </c>
      <c r="C63" s="3"/>
      <c r="D63" s="19" t="s">
        <v>9</v>
      </c>
      <c r="E63" s="3"/>
      <c r="F63" s="20">
        <f>'[1]Return on Capital'!$P$8</f>
        <v>0.6</v>
      </c>
      <c r="G63" s="21"/>
      <c r="H63" s="22"/>
      <c r="I63" s="22"/>
      <c r="J63" s="23">
        <f>$J72*F63</f>
        <v>8589788.8632</v>
      </c>
      <c r="K63" s="24"/>
      <c r="L63" s="21">
        <f>'[1]Return on Capital'!$Q$8</f>
        <v>0.04384637613392471</v>
      </c>
      <c r="M63" s="21"/>
      <c r="N63" s="22"/>
      <c r="O63" s="22"/>
      <c r="P63" s="25">
        <f>L63*J63</f>
        <v>376631.11340686475</v>
      </c>
      <c r="Q63" s="15"/>
    </row>
    <row r="64" spans="2:17" ht="13.5">
      <c r="B64" s="13">
        <v>2</v>
      </c>
      <c r="C64" s="3"/>
      <c r="D64" s="19" t="s">
        <v>10</v>
      </c>
      <c r="E64" s="3"/>
      <c r="F64" s="20">
        <f>'[1]Return on Capital'!$P$9</f>
        <v>0</v>
      </c>
      <c r="G64" s="21"/>
      <c r="H64" s="27"/>
      <c r="I64" s="27"/>
      <c r="J64" s="28">
        <f>$J72*F64</f>
        <v>0</v>
      </c>
      <c r="K64" s="24"/>
      <c r="L64" s="21">
        <f>'[1]Return on Capital'!$Q$9</f>
        <v>0</v>
      </c>
      <c r="M64" s="21"/>
      <c r="N64" s="22"/>
      <c r="O64" s="22"/>
      <c r="P64" s="29">
        <f>L64*J64</f>
        <v>0</v>
      </c>
      <c r="Q64" s="15"/>
    </row>
    <row r="65" spans="2:17" ht="14.25" thickBot="1">
      <c r="B65" s="13">
        <v>3</v>
      </c>
      <c r="C65" s="3"/>
      <c r="D65" s="30" t="s">
        <v>12</v>
      </c>
      <c r="E65" s="3"/>
      <c r="F65" s="31">
        <f>SUM(F63:F64)</f>
        <v>0.6</v>
      </c>
      <c r="G65" s="31"/>
      <c r="H65" s="31"/>
      <c r="I65" s="31"/>
      <c r="J65" s="32">
        <f>SUM(J63:J64)</f>
        <v>8589788.8632</v>
      </c>
      <c r="K65" s="24"/>
      <c r="L65" s="21">
        <f>'[1]Return on Capital'!$Q$8</f>
        <v>0.04384637613392471</v>
      </c>
      <c r="M65" s="21"/>
      <c r="N65" s="24"/>
      <c r="O65" s="24"/>
      <c r="P65" s="34">
        <f>SUM(P63:P64)</f>
        <v>376631.11340686475</v>
      </c>
      <c r="Q65" s="15"/>
    </row>
    <row r="66" spans="2:17" ht="14.25" thickTop="1">
      <c r="B66" s="13"/>
      <c r="C66" s="3"/>
      <c r="D66" s="3"/>
      <c r="E66" s="3"/>
      <c r="F66" s="20"/>
      <c r="G66" s="20"/>
      <c r="H66" s="20"/>
      <c r="I66" s="20"/>
      <c r="J66" s="35"/>
      <c r="K66" s="24"/>
      <c r="L66" s="21"/>
      <c r="M66" s="21"/>
      <c r="N66" s="24"/>
      <c r="O66" s="24"/>
      <c r="P66" s="36"/>
      <c r="Q66" s="15"/>
    </row>
    <row r="67" spans="2:17" ht="13.5">
      <c r="B67" s="13"/>
      <c r="C67" s="3"/>
      <c r="D67" s="18" t="s">
        <v>13</v>
      </c>
      <c r="E67" s="3"/>
      <c r="F67" s="20"/>
      <c r="G67" s="20"/>
      <c r="H67" s="20"/>
      <c r="I67" s="20"/>
      <c r="J67" s="35"/>
      <c r="K67" s="24"/>
      <c r="L67" s="21"/>
      <c r="M67" s="21"/>
      <c r="N67" s="24"/>
      <c r="O67" s="24"/>
      <c r="P67" s="36"/>
      <c r="Q67" s="15"/>
    </row>
    <row r="68" spans="2:17" ht="13.5">
      <c r="B68" s="37">
        <v>4</v>
      </c>
      <c r="C68" s="38"/>
      <c r="D68" s="39" t="s">
        <v>14</v>
      </c>
      <c r="E68" s="38"/>
      <c r="F68" s="20">
        <f>'[1]Return on Capital'!$P$10</f>
        <v>0.4</v>
      </c>
      <c r="G68" s="41"/>
      <c r="H68" s="22"/>
      <c r="I68" s="22"/>
      <c r="J68" s="42">
        <f>$J72*F68</f>
        <v>5726525.9088</v>
      </c>
      <c r="K68" s="43"/>
      <c r="L68" s="21">
        <f>'[1]Return on Capital'!$Q$10</f>
        <v>0.0985</v>
      </c>
      <c r="M68" s="41"/>
      <c r="N68" s="22"/>
      <c r="O68" s="22"/>
      <c r="P68" s="44">
        <f>L68*J68</f>
        <v>564062.8020168</v>
      </c>
      <c r="Q68" s="15"/>
    </row>
    <row r="69" spans="2:17" ht="13.5">
      <c r="B69" s="37">
        <v>5</v>
      </c>
      <c r="C69" s="38"/>
      <c r="D69" s="39" t="s">
        <v>15</v>
      </c>
      <c r="E69" s="38"/>
      <c r="F69" s="45"/>
      <c r="G69" s="41"/>
      <c r="H69" s="22"/>
      <c r="I69" s="22"/>
      <c r="J69" s="46">
        <f>$J72*F69</f>
        <v>0</v>
      </c>
      <c r="K69" s="38"/>
      <c r="L69" s="47"/>
      <c r="M69" s="41"/>
      <c r="N69" s="22"/>
      <c r="O69" s="22"/>
      <c r="P69" s="46">
        <f>L69*J69</f>
        <v>0</v>
      </c>
      <c r="Q69" s="15"/>
    </row>
    <row r="70" spans="2:17" ht="14.25" thickBot="1">
      <c r="B70" s="13">
        <v>6</v>
      </c>
      <c r="C70" s="3"/>
      <c r="D70" s="30" t="s">
        <v>16</v>
      </c>
      <c r="E70" s="3"/>
      <c r="F70" s="48">
        <f>SUM(F68:F69)</f>
        <v>0.4</v>
      </c>
      <c r="G70" s="48"/>
      <c r="H70" s="48"/>
      <c r="I70" s="31"/>
      <c r="J70" s="34">
        <f>SUM(J68:J69)</f>
        <v>5726525.9088</v>
      </c>
      <c r="K70" s="3"/>
      <c r="L70" s="49">
        <f>IF(F70=0,0,SUMPRODUCT(F68:F69,L68:L69)/F70)</f>
        <v>0.0985</v>
      </c>
      <c r="M70" s="21"/>
      <c r="N70" s="24"/>
      <c r="O70" s="24"/>
      <c r="P70" s="34">
        <f>SUM(P68:P69)</f>
        <v>564062.8020168</v>
      </c>
      <c r="Q70" s="15"/>
    </row>
    <row r="71" spans="2:17" ht="14.25" thickTop="1">
      <c r="B71" s="13"/>
      <c r="C71" s="3"/>
      <c r="D71" s="3"/>
      <c r="E71" s="3"/>
      <c r="F71" s="50"/>
      <c r="G71" s="3"/>
      <c r="H71" s="3"/>
      <c r="I71" s="3"/>
      <c r="J71" s="36"/>
      <c r="K71" s="3"/>
      <c r="L71" s="51"/>
      <c r="M71" s="51"/>
      <c r="N71" s="24"/>
      <c r="O71" s="24"/>
      <c r="P71" s="36"/>
      <c r="Q71" s="15"/>
    </row>
    <row r="72" spans="2:20" ht="14.25" thickBot="1">
      <c r="B72" s="13">
        <v>7</v>
      </c>
      <c r="C72" s="3"/>
      <c r="D72" s="18" t="s">
        <v>17</v>
      </c>
      <c r="E72" s="3"/>
      <c r="F72" s="52">
        <v>1</v>
      </c>
      <c r="G72" s="52"/>
      <c r="H72" s="53"/>
      <c r="I72" s="53"/>
      <c r="J72" s="54">
        <f>'[1]Return on Capital'!$Q$38</f>
        <v>14316314.772</v>
      </c>
      <c r="K72" s="3"/>
      <c r="L72" s="55">
        <f>(L65*F65)+(L70*F70)</f>
        <v>0.06570782568035483</v>
      </c>
      <c r="M72" s="51"/>
      <c r="N72" s="3"/>
      <c r="O72" s="3"/>
      <c r="P72" s="56">
        <f>P65+P70</f>
        <v>940693.9154236647</v>
      </c>
      <c r="Q72" s="15"/>
      <c r="S72" s="60"/>
      <c r="T72" s="61"/>
    </row>
    <row r="73" spans="2:17" ht="14.25" thickTop="1"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9"/>
    </row>
    <row r="78" spans="2:16" ht="13.5">
      <c r="B78" s="2"/>
      <c r="C78" s="2"/>
      <c r="D78" s="75" t="s">
        <v>0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2:16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3.5">
      <c r="B80" s="76" t="s">
        <v>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ht="13.5">
      <c r="B81" s="77"/>
      <c r="C81" s="3"/>
      <c r="D81" s="4" t="s">
        <v>2</v>
      </c>
      <c r="E81" s="3"/>
      <c r="F81" s="78" t="s">
        <v>3</v>
      </c>
      <c r="G81" s="78"/>
      <c r="H81" s="78"/>
      <c r="I81" s="78"/>
      <c r="J81" s="78"/>
      <c r="K81" s="5"/>
      <c r="L81" s="4" t="s">
        <v>4</v>
      </c>
      <c r="M81" s="6"/>
      <c r="N81" s="3"/>
      <c r="O81" s="3"/>
      <c r="P81" s="4" t="s">
        <v>5</v>
      </c>
    </row>
    <row r="82" spans="2:16" ht="13.5">
      <c r="B82" s="7"/>
      <c r="C82" s="3"/>
      <c r="D82" s="3"/>
      <c r="E82" s="3"/>
      <c r="F82" s="3"/>
      <c r="G82" s="3"/>
      <c r="H82" s="3"/>
      <c r="I82" s="3"/>
      <c r="J82" s="8"/>
      <c r="K82" s="8"/>
      <c r="L82" s="3"/>
      <c r="M82" s="3"/>
      <c r="N82" s="3"/>
      <c r="O82" s="3"/>
      <c r="P82" s="3"/>
    </row>
    <row r="83" spans="2:17" ht="13.5">
      <c r="B83" s="9"/>
      <c r="C83" s="10"/>
      <c r="D83" s="10"/>
      <c r="E83" s="10"/>
      <c r="F83" s="10"/>
      <c r="G83" s="10"/>
      <c r="H83" s="10"/>
      <c r="I83" s="10"/>
      <c r="J83" s="11"/>
      <c r="K83" s="11"/>
      <c r="L83" s="10"/>
      <c r="M83" s="10"/>
      <c r="N83" s="10"/>
      <c r="O83" s="10"/>
      <c r="P83" s="10"/>
      <c r="Q83" s="12"/>
    </row>
    <row r="84" spans="2:17" ht="13.5">
      <c r="B84" s="13"/>
      <c r="C84" s="14"/>
      <c r="D84" s="72" t="s">
        <v>19</v>
      </c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4"/>
      <c r="Q84" s="15"/>
    </row>
    <row r="85" spans="2:17" ht="13.5">
      <c r="B85" s="13"/>
      <c r="C85" s="3"/>
      <c r="D85" s="3"/>
      <c r="E85" s="3"/>
      <c r="F85" s="16" t="s">
        <v>6</v>
      </c>
      <c r="G85" s="17"/>
      <c r="H85" s="17"/>
      <c r="I85" s="17"/>
      <c r="J85" s="16" t="s">
        <v>7</v>
      </c>
      <c r="K85" s="3"/>
      <c r="L85" s="16" t="s">
        <v>6</v>
      </c>
      <c r="M85" s="17"/>
      <c r="N85" s="3"/>
      <c r="O85" s="3"/>
      <c r="P85" s="8" t="s">
        <v>7</v>
      </c>
      <c r="Q85" s="15"/>
    </row>
    <row r="86" spans="2:17" ht="13.5">
      <c r="B86" s="13"/>
      <c r="C86" s="3"/>
      <c r="D86" s="18" t="s">
        <v>8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15"/>
    </row>
    <row r="87" spans="2:17" ht="13.5">
      <c r="B87" s="13">
        <v>1</v>
      </c>
      <c r="C87" s="3"/>
      <c r="D87" s="19" t="s">
        <v>9</v>
      </c>
      <c r="E87" s="3"/>
      <c r="F87" s="20">
        <f>'[1]Return on Capital'!$J$8</f>
        <v>0.567</v>
      </c>
      <c r="G87" s="21"/>
      <c r="H87" s="22"/>
      <c r="I87" s="22"/>
      <c r="J87" s="23">
        <f>$J96*F87</f>
        <v>7947007.206074999</v>
      </c>
      <c r="K87" s="24"/>
      <c r="L87" s="21">
        <f>'[1]Return on Capital'!$K$8</f>
        <v>0.051257367387033397</v>
      </c>
      <c r="M87" s="21"/>
      <c r="N87" s="22"/>
      <c r="O87" s="22"/>
      <c r="P87" s="25">
        <f>L87*J87</f>
        <v>407342.66798918805</v>
      </c>
      <c r="Q87" s="15"/>
    </row>
    <row r="88" spans="2:17" ht="13.5">
      <c r="B88" s="13">
        <v>2</v>
      </c>
      <c r="C88" s="3"/>
      <c r="D88" s="19" t="s">
        <v>10</v>
      </c>
      <c r="E88" s="3"/>
      <c r="F88" s="26"/>
      <c r="G88" s="21"/>
      <c r="H88" s="27"/>
      <c r="I88" s="27"/>
      <c r="J88" s="28">
        <f>$J96*F88</f>
        <v>0</v>
      </c>
      <c r="K88" s="24"/>
      <c r="L88" s="21">
        <f>'[1]Return on Capital'!$K$9</f>
        <v>0</v>
      </c>
      <c r="M88" s="21"/>
      <c r="N88" s="22"/>
      <c r="O88" s="22"/>
      <c r="P88" s="29">
        <f>L88*J88</f>
        <v>0</v>
      </c>
      <c r="Q88" s="15"/>
    </row>
    <row r="89" spans="2:17" ht="14.25" thickBot="1">
      <c r="B89" s="13">
        <v>3</v>
      </c>
      <c r="C89" s="3"/>
      <c r="D89" s="30" t="s">
        <v>12</v>
      </c>
      <c r="E89" s="3"/>
      <c r="F89" s="31">
        <f>SUM(F87:F88)</f>
        <v>0.567</v>
      </c>
      <c r="G89" s="31"/>
      <c r="H89" s="31"/>
      <c r="I89" s="31"/>
      <c r="J89" s="32">
        <f>SUM(J87:J88)</f>
        <v>7947007.206074999</v>
      </c>
      <c r="K89" s="24"/>
      <c r="L89" s="33">
        <f>IF(F89=0,0,SUMPRODUCT(F87:F88,L87:L88)/F89)</f>
        <v>0.051257367387033397</v>
      </c>
      <c r="M89" s="21"/>
      <c r="N89" s="24"/>
      <c r="O89" s="24"/>
      <c r="P89" s="34">
        <f>SUM(P87:P88)</f>
        <v>407342.66798918805</v>
      </c>
      <c r="Q89" s="15"/>
    </row>
    <row r="90" spans="2:17" ht="14.25" thickTop="1">
      <c r="B90" s="13"/>
      <c r="C90" s="3"/>
      <c r="D90" s="3"/>
      <c r="E90" s="3"/>
      <c r="F90" s="20"/>
      <c r="G90" s="20"/>
      <c r="H90" s="20"/>
      <c r="I90" s="20"/>
      <c r="J90" s="35"/>
      <c r="K90" s="24"/>
      <c r="L90" s="21"/>
      <c r="M90" s="21"/>
      <c r="N90" s="24"/>
      <c r="O90" s="24"/>
      <c r="P90" s="36"/>
      <c r="Q90" s="15"/>
    </row>
    <row r="91" spans="2:17" ht="13.5">
      <c r="B91" s="13"/>
      <c r="C91" s="3"/>
      <c r="D91" s="18" t="s">
        <v>13</v>
      </c>
      <c r="E91" s="3"/>
      <c r="F91" s="20"/>
      <c r="G91" s="20"/>
      <c r="H91" s="20"/>
      <c r="I91" s="20"/>
      <c r="J91" s="35"/>
      <c r="K91" s="24"/>
      <c r="L91" s="21"/>
      <c r="M91" s="21"/>
      <c r="N91" s="24"/>
      <c r="O91" s="24"/>
      <c r="P91" s="36"/>
      <c r="Q91" s="15"/>
    </row>
    <row r="92" spans="2:17" ht="13.5">
      <c r="B92" s="37">
        <v>4</v>
      </c>
      <c r="C92" s="38"/>
      <c r="D92" s="39" t="s">
        <v>14</v>
      </c>
      <c r="E92" s="38"/>
      <c r="F92" s="20">
        <f>'[1]Return on Capital'!$J$10</f>
        <v>0.433</v>
      </c>
      <c r="G92" s="41"/>
      <c r="H92" s="22"/>
      <c r="I92" s="22"/>
      <c r="J92" s="42">
        <f>$J96*F92</f>
        <v>6068878.518925</v>
      </c>
      <c r="K92" s="43"/>
      <c r="L92" s="21">
        <f>'[1]Return on Capital'!$K$10</f>
        <v>0.0857</v>
      </c>
      <c r="M92" s="41"/>
      <c r="N92" s="22"/>
      <c r="O92" s="22"/>
      <c r="P92" s="44">
        <f>L92*J92</f>
        <v>520102.8890718725</v>
      </c>
      <c r="Q92" s="15"/>
    </row>
    <row r="93" spans="2:17" ht="13.5">
      <c r="B93" s="37">
        <v>5</v>
      </c>
      <c r="C93" s="38"/>
      <c r="D93" s="39" t="s">
        <v>15</v>
      </c>
      <c r="E93" s="38"/>
      <c r="F93" s="45"/>
      <c r="G93" s="41"/>
      <c r="H93" s="22"/>
      <c r="I93" s="22"/>
      <c r="J93" s="46">
        <f>$J96*F93</f>
        <v>0</v>
      </c>
      <c r="K93" s="38"/>
      <c r="L93" s="47"/>
      <c r="M93" s="41"/>
      <c r="N93" s="22"/>
      <c r="O93" s="22"/>
      <c r="P93" s="46">
        <f>L93*J93</f>
        <v>0</v>
      </c>
      <c r="Q93" s="15"/>
    </row>
    <row r="94" spans="2:17" ht="14.25" thickBot="1">
      <c r="B94" s="13">
        <v>6</v>
      </c>
      <c r="C94" s="3"/>
      <c r="D94" s="30" t="s">
        <v>16</v>
      </c>
      <c r="E94" s="3"/>
      <c r="F94" s="48">
        <f>SUM(F92:F93)</f>
        <v>0.433</v>
      </c>
      <c r="G94" s="48"/>
      <c r="H94" s="48"/>
      <c r="I94" s="31"/>
      <c r="J94" s="34">
        <f>SUM(J92:J93)</f>
        <v>6068878.518925</v>
      </c>
      <c r="K94" s="3"/>
      <c r="L94" s="49">
        <f>IF(F94=0,0,SUMPRODUCT(F92:F93,L92:L93)/F94)</f>
        <v>0.0857</v>
      </c>
      <c r="M94" s="21"/>
      <c r="N94" s="24"/>
      <c r="O94" s="24"/>
      <c r="P94" s="34">
        <f>SUM(P92:P93)</f>
        <v>520102.8890718725</v>
      </c>
      <c r="Q94" s="15"/>
    </row>
    <row r="95" spans="2:17" ht="14.25" thickTop="1">
      <c r="B95" s="13"/>
      <c r="C95" s="3"/>
      <c r="D95" s="3"/>
      <c r="E95" s="3"/>
      <c r="F95" s="50"/>
      <c r="G95" s="3"/>
      <c r="H95" s="3"/>
      <c r="I95" s="3"/>
      <c r="J95" s="36"/>
      <c r="K95" s="3"/>
      <c r="L95" s="51"/>
      <c r="M95" s="51"/>
      <c r="N95" s="24"/>
      <c r="O95" s="24"/>
      <c r="P95" s="36"/>
      <c r="Q95" s="15"/>
    </row>
    <row r="96" spans="2:20" ht="14.25" thickBot="1">
      <c r="B96" s="13">
        <v>7</v>
      </c>
      <c r="C96" s="3"/>
      <c r="D96" s="18" t="s">
        <v>17</v>
      </c>
      <c r="E96" s="3"/>
      <c r="F96" s="52">
        <v>1</v>
      </c>
      <c r="G96" s="52"/>
      <c r="H96" s="53"/>
      <c r="I96" s="53"/>
      <c r="J96" s="54">
        <f>'[1]Return on Capital'!$K$38</f>
        <v>14015885.725</v>
      </c>
      <c r="K96" s="3"/>
      <c r="L96" s="55">
        <f>(L89*F89)+(L94*F94)</f>
        <v>0.06617102730844793</v>
      </c>
      <c r="M96" s="51"/>
      <c r="N96" s="3"/>
      <c r="O96" s="3"/>
      <c r="P96" s="56">
        <f>P89+P94</f>
        <v>927445.5570610606</v>
      </c>
      <c r="Q96" s="15"/>
      <c r="S96" s="60"/>
      <c r="T96" s="61"/>
    </row>
    <row r="97" spans="2:17" ht="14.25" thickTop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9"/>
    </row>
    <row r="101" spans="2:16" ht="13.5">
      <c r="B101" s="2"/>
      <c r="C101" s="2"/>
      <c r="D101" s="75" t="s">
        <v>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</row>
    <row r="102" spans="2:16" ht="13.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3.5">
      <c r="B103" s="76" t="s">
        <v>1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16" ht="13.5">
      <c r="B104" s="77"/>
      <c r="C104" s="3"/>
      <c r="D104" s="4" t="s">
        <v>2</v>
      </c>
      <c r="E104" s="3"/>
      <c r="F104" s="78" t="s">
        <v>3</v>
      </c>
      <c r="G104" s="78"/>
      <c r="H104" s="78"/>
      <c r="I104" s="78"/>
      <c r="J104" s="78"/>
      <c r="K104" s="5"/>
      <c r="L104" s="4" t="s">
        <v>4</v>
      </c>
      <c r="M104" s="6"/>
      <c r="N104" s="3"/>
      <c r="O104" s="3"/>
      <c r="P104" s="4" t="s">
        <v>5</v>
      </c>
    </row>
    <row r="105" spans="2:16" ht="13.5">
      <c r="B105" s="7"/>
      <c r="C105" s="3"/>
      <c r="D105" s="3"/>
      <c r="E105" s="3"/>
      <c r="F105" s="3"/>
      <c r="G105" s="3"/>
      <c r="H105" s="3"/>
      <c r="I105" s="3"/>
      <c r="J105" s="8"/>
      <c r="K105" s="8"/>
      <c r="L105" s="3"/>
      <c r="M105" s="3"/>
      <c r="N105" s="3"/>
      <c r="O105" s="3"/>
      <c r="P105" s="3"/>
    </row>
    <row r="106" spans="2:17" ht="13.5">
      <c r="B106" s="9"/>
      <c r="C106" s="10"/>
      <c r="D106" s="10"/>
      <c r="E106" s="10"/>
      <c r="F106" s="10"/>
      <c r="G106" s="10"/>
      <c r="H106" s="10"/>
      <c r="I106" s="10"/>
      <c r="J106" s="11"/>
      <c r="K106" s="11"/>
      <c r="L106" s="10"/>
      <c r="M106" s="10"/>
      <c r="N106" s="10"/>
      <c r="O106" s="10"/>
      <c r="P106" s="10"/>
      <c r="Q106" s="12"/>
    </row>
    <row r="107" spans="2:17" ht="13.5">
      <c r="B107" s="13"/>
      <c r="C107" s="14"/>
      <c r="D107" s="72" t="s">
        <v>20</v>
      </c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4"/>
      <c r="Q107" s="15"/>
    </row>
    <row r="108" spans="2:17" ht="13.5">
      <c r="B108" s="13"/>
      <c r="C108" s="3"/>
      <c r="D108" s="3"/>
      <c r="E108" s="3"/>
      <c r="F108" s="16" t="s">
        <v>6</v>
      </c>
      <c r="G108" s="17"/>
      <c r="H108" s="17"/>
      <c r="I108" s="17"/>
      <c r="J108" s="16" t="s">
        <v>7</v>
      </c>
      <c r="K108" s="3"/>
      <c r="L108" s="16" t="s">
        <v>6</v>
      </c>
      <c r="M108" s="17"/>
      <c r="N108" s="3"/>
      <c r="O108" s="3"/>
      <c r="P108" s="8" t="s">
        <v>7</v>
      </c>
      <c r="Q108" s="15"/>
    </row>
    <row r="109" spans="2:17" ht="13.5">
      <c r="B109" s="13"/>
      <c r="C109" s="3"/>
      <c r="D109" s="18" t="s">
        <v>8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5"/>
    </row>
    <row r="110" spans="2:17" ht="13.5">
      <c r="B110" s="13">
        <v>1</v>
      </c>
      <c r="C110" s="3"/>
      <c r="D110" s="19" t="s">
        <v>9</v>
      </c>
      <c r="E110" s="3"/>
      <c r="F110" s="20">
        <f>'[1]Return on Capital'!$D$8</f>
        <v>0.533</v>
      </c>
      <c r="G110" s="21"/>
      <c r="H110" s="22"/>
      <c r="I110" s="22"/>
      <c r="J110" s="23">
        <f>$J119*F110</f>
        <v>7348628.941225002</v>
      </c>
      <c r="K110" s="24"/>
      <c r="L110" s="21">
        <f>'[1]Return on Capital'!$E$8</f>
        <v>0.061</v>
      </c>
      <c r="M110" s="21"/>
      <c r="N110" s="22"/>
      <c r="O110" s="22"/>
      <c r="P110" s="25">
        <f>L110*J110</f>
        <v>448266.3654147251</v>
      </c>
      <c r="Q110" s="15"/>
    </row>
    <row r="111" spans="2:17" ht="13.5">
      <c r="B111" s="13">
        <v>2</v>
      </c>
      <c r="C111" s="3"/>
      <c r="D111" s="19" t="s">
        <v>10</v>
      </c>
      <c r="E111" s="3"/>
      <c r="F111" s="26"/>
      <c r="G111" s="21"/>
      <c r="H111" s="27" t="s">
        <v>11</v>
      </c>
      <c r="I111" s="27"/>
      <c r="J111" s="28">
        <f>$J119*F111</f>
        <v>0</v>
      </c>
      <c r="K111" s="24"/>
      <c r="L111" s="21">
        <f>'[1]Return on Capital'!$E$9</f>
        <v>0</v>
      </c>
      <c r="M111" s="21"/>
      <c r="N111" s="22"/>
      <c r="O111" s="22"/>
      <c r="P111" s="29">
        <f>L111*J111</f>
        <v>0</v>
      </c>
      <c r="Q111" s="15"/>
    </row>
    <row r="112" spans="2:17" ht="14.25" thickBot="1">
      <c r="B112" s="13">
        <v>3</v>
      </c>
      <c r="C112" s="3"/>
      <c r="D112" s="30" t="s">
        <v>12</v>
      </c>
      <c r="E112" s="3"/>
      <c r="F112" s="31">
        <f>SUM(F110:F111)</f>
        <v>0.533</v>
      </c>
      <c r="G112" s="31"/>
      <c r="H112" s="31"/>
      <c r="I112" s="31"/>
      <c r="J112" s="32">
        <f>SUM(J110:J111)</f>
        <v>7348628.941225002</v>
      </c>
      <c r="K112" s="24"/>
      <c r="L112" s="33">
        <f>IF(F112=0,0,SUMPRODUCT(F110:F111,L110:L111)/F112)</f>
        <v>0.061</v>
      </c>
      <c r="M112" s="21"/>
      <c r="N112" s="24"/>
      <c r="O112" s="24"/>
      <c r="P112" s="34">
        <f>SUM(P110:P111)</f>
        <v>448266.3654147251</v>
      </c>
      <c r="Q112" s="15"/>
    </row>
    <row r="113" spans="2:17" ht="14.25" thickTop="1">
      <c r="B113" s="13"/>
      <c r="C113" s="3"/>
      <c r="D113" s="3"/>
      <c r="E113" s="3"/>
      <c r="F113" s="20"/>
      <c r="G113" s="20"/>
      <c r="H113" s="20"/>
      <c r="I113" s="20"/>
      <c r="J113" s="35"/>
      <c r="K113" s="24"/>
      <c r="L113" s="21"/>
      <c r="M113" s="21"/>
      <c r="N113" s="24"/>
      <c r="O113" s="24"/>
      <c r="P113" s="36"/>
      <c r="Q113" s="15"/>
    </row>
    <row r="114" spans="2:17" ht="13.5">
      <c r="B114" s="13"/>
      <c r="C114" s="3"/>
      <c r="D114" s="18" t="s">
        <v>13</v>
      </c>
      <c r="E114" s="3"/>
      <c r="F114" s="20"/>
      <c r="G114" s="20"/>
      <c r="H114" s="20"/>
      <c r="I114" s="20"/>
      <c r="J114" s="35"/>
      <c r="K114" s="24"/>
      <c r="L114" s="21"/>
      <c r="M114" s="21"/>
      <c r="N114" s="24"/>
      <c r="O114" s="24"/>
      <c r="P114" s="36"/>
      <c r="Q114" s="15"/>
    </row>
    <row r="115" spans="2:17" ht="13.5">
      <c r="B115" s="37">
        <v>4</v>
      </c>
      <c r="C115" s="38"/>
      <c r="D115" s="39" t="s">
        <v>14</v>
      </c>
      <c r="E115" s="38"/>
      <c r="F115" s="20">
        <f>'[1]Return on Capital'!$D$10</f>
        <v>0.467</v>
      </c>
      <c r="G115" s="41"/>
      <c r="H115" s="22"/>
      <c r="I115" s="22"/>
      <c r="J115" s="42">
        <f>$J119*F115</f>
        <v>6438667.383775001</v>
      </c>
      <c r="K115" s="43"/>
      <c r="L115" s="21">
        <f>'[1]Return on Capital'!$E$10</f>
        <v>0.09</v>
      </c>
      <c r="M115" s="41"/>
      <c r="N115" s="22"/>
      <c r="O115" s="22"/>
      <c r="P115" s="44">
        <f>L115*J115</f>
        <v>579480.0645397501</v>
      </c>
      <c r="Q115" s="15"/>
    </row>
    <row r="116" spans="2:17" ht="13.5">
      <c r="B116" s="37">
        <v>5</v>
      </c>
      <c r="C116" s="38"/>
      <c r="D116" s="39" t="s">
        <v>15</v>
      </c>
      <c r="E116" s="38"/>
      <c r="F116" s="45"/>
      <c r="G116" s="41"/>
      <c r="H116" s="22"/>
      <c r="I116" s="22"/>
      <c r="J116" s="46">
        <f>$J119*F116</f>
        <v>0</v>
      </c>
      <c r="K116" s="38"/>
      <c r="L116" s="47"/>
      <c r="M116" s="41"/>
      <c r="N116" s="22"/>
      <c r="O116" s="22"/>
      <c r="P116" s="46">
        <f>L116*J116</f>
        <v>0</v>
      </c>
      <c r="Q116" s="15"/>
    </row>
    <row r="117" spans="2:17" ht="14.25" thickBot="1">
      <c r="B117" s="13">
        <v>6</v>
      </c>
      <c r="C117" s="3"/>
      <c r="D117" s="30" t="s">
        <v>16</v>
      </c>
      <c r="E117" s="3"/>
      <c r="F117" s="48">
        <f>SUM(F115:F116)</f>
        <v>0.467</v>
      </c>
      <c r="G117" s="48"/>
      <c r="H117" s="48"/>
      <c r="I117" s="31"/>
      <c r="J117" s="34">
        <f>SUM(J115:J116)</f>
        <v>6438667.383775001</v>
      </c>
      <c r="K117" s="3"/>
      <c r="L117" s="49">
        <f>IF(F117=0,0,SUMPRODUCT(F115:F116,L115:L116)/F117)</f>
        <v>0.09</v>
      </c>
      <c r="M117" s="21"/>
      <c r="N117" s="24"/>
      <c r="O117" s="24"/>
      <c r="P117" s="34">
        <f>SUM(P115:P116)</f>
        <v>579480.0645397501</v>
      </c>
      <c r="Q117" s="15"/>
    </row>
    <row r="118" spans="2:17" ht="14.25" thickTop="1">
      <c r="B118" s="13"/>
      <c r="C118" s="3"/>
      <c r="D118" s="3"/>
      <c r="E118" s="3"/>
      <c r="F118" s="50"/>
      <c r="G118" s="3"/>
      <c r="H118" s="3"/>
      <c r="I118" s="3"/>
      <c r="J118" s="36"/>
      <c r="K118" s="3"/>
      <c r="L118" s="51"/>
      <c r="M118" s="51"/>
      <c r="N118" s="24"/>
      <c r="O118" s="24"/>
      <c r="P118" s="36"/>
      <c r="Q118" s="15"/>
    </row>
    <row r="119" spans="2:20" ht="14.25" thickBot="1">
      <c r="B119" s="13">
        <v>7</v>
      </c>
      <c r="C119" s="3"/>
      <c r="D119" s="18" t="s">
        <v>17</v>
      </c>
      <c r="E119" s="3"/>
      <c r="F119" s="52">
        <v>1</v>
      </c>
      <c r="G119" s="52"/>
      <c r="H119" s="53"/>
      <c r="I119" s="53"/>
      <c r="J119" s="54">
        <f>'[1]Return on Capital'!$E$38</f>
        <v>13787296.325000003</v>
      </c>
      <c r="K119" s="3"/>
      <c r="L119" s="55">
        <f>(L112*F112)+(L117*F117)</f>
        <v>0.074543</v>
      </c>
      <c r="M119" s="51"/>
      <c r="N119" s="3"/>
      <c r="O119" s="3"/>
      <c r="P119" s="56">
        <f>P112+P117</f>
        <v>1027746.4299544753</v>
      </c>
      <c r="Q119" s="15"/>
      <c r="S119" s="60"/>
      <c r="T119" s="61"/>
    </row>
    <row r="120" spans="2:17" ht="14.25" thickTop="1"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9"/>
    </row>
    <row r="124" spans="2:16" ht="13.5">
      <c r="B124" s="2"/>
      <c r="C124" s="2"/>
      <c r="D124" s="75" t="s">
        <v>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</row>
    <row r="125" spans="2:16" ht="13.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3.5">
      <c r="B126" s="76" t="s">
        <v>1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ht="13.5">
      <c r="B127" s="77"/>
      <c r="C127" s="3"/>
      <c r="D127" s="4" t="s">
        <v>2</v>
      </c>
      <c r="E127" s="3"/>
      <c r="F127" s="78" t="s">
        <v>3</v>
      </c>
      <c r="G127" s="78"/>
      <c r="H127" s="78"/>
      <c r="I127" s="78"/>
      <c r="J127" s="78"/>
      <c r="K127" s="5"/>
      <c r="L127" s="4" t="s">
        <v>4</v>
      </c>
      <c r="M127" s="6"/>
      <c r="N127" s="3"/>
      <c r="O127" s="3"/>
      <c r="P127" s="4" t="s">
        <v>5</v>
      </c>
    </row>
    <row r="128" spans="2:16" ht="13.5">
      <c r="B128" s="7"/>
      <c r="C128" s="3"/>
      <c r="D128" s="3"/>
      <c r="E128" s="3"/>
      <c r="F128" s="3"/>
      <c r="G128" s="3"/>
      <c r="H128" s="3"/>
      <c r="I128" s="3"/>
      <c r="J128" s="8"/>
      <c r="K128" s="8"/>
      <c r="L128" s="3"/>
      <c r="M128" s="3"/>
      <c r="N128" s="3"/>
      <c r="O128" s="3"/>
      <c r="P128" s="3"/>
    </row>
    <row r="129" spans="2:17" ht="13.5">
      <c r="B129" s="9"/>
      <c r="C129" s="10"/>
      <c r="D129" s="10"/>
      <c r="E129" s="10"/>
      <c r="F129" s="10"/>
      <c r="G129" s="10"/>
      <c r="H129" s="10"/>
      <c r="I129" s="10"/>
      <c r="J129" s="11"/>
      <c r="K129" s="11"/>
      <c r="L129" s="10"/>
      <c r="M129" s="10"/>
      <c r="N129" s="10"/>
      <c r="O129" s="10"/>
      <c r="P129" s="10"/>
      <c r="Q129" s="12"/>
    </row>
    <row r="130" spans="2:17" ht="13.5">
      <c r="B130" s="13"/>
      <c r="C130" s="14"/>
      <c r="D130" s="72" t="s">
        <v>26</v>
      </c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4"/>
      <c r="Q130" s="15"/>
    </row>
    <row r="131" spans="2:17" ht="13.5">
      <c r="B131" s="13"/>
      <c r="C131" s="3"/>
      <c r="D131" s="3"/>
      <c r="E131" s="3"/>
      <c r="F131" s="16" t="s">
        <v>6</v>
      </c>
      <c r="G131" s="17"/>
      <c r="H131" s="17"/>
      <c r="I131" s="17"/>
      <c r="J131" s="16" t="s">
        <v>7</v>
      </c>
      <c r="K131" s="3"/>
      <c r="L131" s="16" t="s">
        <v>6</v>
      </c>
      <c r="M131" s="17"/>
      <c r="N131" s="3"/>
      <c r="O131" s="3"/>
      <c r="P131" s="8" t="s">
        <v>7</v>
      </c>
      <c r="Q131" s="15"/>
    </row>
    <row r="132" spans="2:17" ht="13.5">
      <c r="B132" s="13"/>
      <c r="C132" s="3"/>
      <c r="D132" s="18" t="s">
        <v>8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15"/>
    </row>
    <row r="133" spans="2:17" ht="13.5">
      <c r="B133" s="13">
        <v>1</v>
      </c>
      <c r="C133" s="3"/>
      <c r="D133" s="19" t="s">
        <v>9</v>
      </c>
      <c r="E133" s="3"/>
      <c r="F133" s="20">
        <f>F110</f>
        <v>0.533</v>
      </c>
      <c r="G133" s="21"/>
      <c r="H133" s="22"/>
      <c r="I133" s="22"/>
      <c r="J133" s="23">
        <f>$J142*F133</f>
        <v>0</v>
      </c>
      <c r="K133" s="24"/>
      <c r="L133" s="21">
        <f>L110</f>
        <v>0.061</v>
      </c>
      <c r="M133" s="21"/>
      <c r="N133" s="22"/>
      <c r="O133" s="22"/>
      <c r="P133" s="25">
        <f>L133*J133</f>
        <v>0</v>
      </c>
      <c r="Q133" s="15"/>
    </row>
    <row r="134" spans="2:17" ht="13.5">
      <c r="B134" s="13">
        <v>2</v>
      </c>
      <c r="C134" s="3"/>
      <c r="D134" s="19" t="s">
        <v>10</v>
      </c>
      <c r="E134" s="3"/>
      <c r="F134" s="26"/>
      <c r="G134" s="21"/>
      <c r="H134" s="27" t="s">
        <v>11</v>
      </c>
      <c r="I134" s="27"/>
      <c r="J134" s="28">
        <f>$J142*F134</f>
        <v>0</v>
      </c>
      <c r="K134" s="24"/>
      <c r="L134" s="21">
        <f>L111</f>
        <v>0</v>
      </c>
      <c r="M134" s="21"/>
      <c r="N134" s="22"/>
      <c r="O134" s="22"/>
      <c r="P134" s="29">
        <f>L134*J134</f>
        <v>0</v>
      </c>
      <c r="Q134" s="15"/>
    </row>
    <row r="135" spans="2:17" ht="14.25" thickBot="1">
      <c r="B135" s="13">
        <v>3</v>
      </c>
      <c r="C135" s="3"/>
      <c r="D135" s="30" t="s">
        <v>12</v>
      </c>
      <c r="E135" s="3"/>
      <c r="F135" s="31">
        <f>SUM(F133:F134)</f>
        <v>0.533</v>
      </c>
      <c r="G135" s="31"/>
      <c r="H135" s="31"/>
      <c r="I135" s="31"/>
      <c r="J135" s="32">
        <f>SUM(J133:J134)</f>
        <v>0</v>
      </c>
      <c r="K135" s="24"/>
      <c r="L135" s="33">
        <f>IF(F135=0,0,SUMPRODUCT(F133:F134,L133:L134)/F135)</f>
        <v>0.061</v>
      </c>
      <c r="M135" s="21"/>
      <c r="N135" s="24"/>
      <c r="O135" s="24"/>
      <c r="P135" s="34">
        <f>SUM(P133:P134)</f>
        <v>0</v>
      </c>
      <c r="Q135" s="15"/>
    </row>
    <row r="136" spans="2:17" ht="14.25" thickTop="1">
      <c r="B136" s="13"/>
      <c r="C136" s="3"/>
      <c r="D136" s="3"/>
      <c r="E136" s="3"/>
      <c r="F136" s="20"/>
      <c r="G136" s="20"/>
      <c r="H136" s="20"/>
      <c r="I136" s="20"/>
      <c r="J136" s="35"/>
      <c r="K136" s="24"/>
      <c r="L136" s="21"/>
      <c r="M136" s="21"/>
      <c r="N136" s="24"/>
      <c r="O136" s="24"/>
      <c r="P136" s="36"/>
      <c r="Q136" s="15"/>
    </row>
    <row r="137" spans="2:17" ht="13.5">
      <c r="B137" s="13"/>
      <c r="C137" s="3"/>
      <c r="D137" s="18" t="s">
        <v>13</v>
      </c>
      <c r="E137" s="3"/>
      <c r="F137" s="20"/>
      <c r="G137" s="20"/>
      <c r="H137" s="20"/>
      <c r="I137" s="20"/>
      <c r="J137" s="35"/>
      <c r="K137" s="24"/>
      <c r="L137" s="21"/>
      <c r="M137" s="21"/>
      <c r="N137" s="24"/>
      <c r="O137" s="24"/>
      <c r="P137" s="36"/>
      <c r="Q137" s="15"/>
    </row>
    <row r="138" spans="2:17" ht="13.5">
      <c r="B138" s="37">
        <v>4</v>
      </c>
      <c r="C138" s="38"/>
      <c r="D138" s="39" t="s">
        <v>14</v>
      </c>
      <c r="E138" s="38"/>
      <c r="F138" s="40">
        <f>F115</f>
        <v>0.467</v>
      </c>
      <c r="G138" s="41"/>
      <c r="H138" s="22"/>
      <c r="I138" s="22"/>
      <c r="J138" s="42">
        <f>$J142*F138</f>
        <v>0</v>
      </c>
      <c r="K138" s="43"/>
      <c r="L138" s="21">
        <f>L115</f>
        <v>0.09</v>
      </c>
      <c r="M138" s="41"/>
      <c r="N138" s="22"/>
      <c r="O138" s="22"/>
      <c r="P138" s="44">
        <f>L138*J138</f>
        <v>0</v>
      </c>
      <c r="Q138" s="15"/>
    </row>
    <row r="139" spans="2:17" ht="13.5">
      <c r="B139" s="37">
        <v>5</v>
      </c>
      <c r="C139" s="38"/>
      <c r="D139" s="39" t="s">
        <v>15</v>
      </c>
      <c r="E139" s="38"/>
      <c r="F139" s="45"/>
      <c r="G139" s="41"/>
      <c r="H139" s="22"/>
      <c r="I139" s="22"/>
      <c r="J139" s="46">
        <f>$J142*F139</f>
        <v>0</v>
      </c>
      <c r="K139" s="38"/>
      <c r="L139" s="47"/>
      <c r="M139" s="41"/>
      <c r="N139" s="22"/>
      <c r="O139" s="22"/>
      <c r="P139" s="46">
        <f>L139*J139</f>
        <v>0</v>
      </c>
      <c r="Q139" s="15"/>
    </row>
    <row r="140" spans="2:17" ht="14.25" thickBot="1">
      <c r="B140" s="13">
        <v>6</v>
      </c>
      <c r="C140" s="3"/>
      <c r="D140" s="30" t="s">
        <v>16</v>
      </c>
      <c r="E140" s="3"/>
      <c r="F140" s="48">
        <f>SUM(F138:F139)</f>
        <v>0.467</v>
      </c>
      <c r="G140" s="48"/>
      <c r="H140" s="48"/>
      <c r="I140" s="31"/>
      <c r="J140" s="34">
        <f>SUM(J138:J139)</f>
        <v>0</v>
      </c>
      <c r="K140" s="3"/>
      <c r="L140" s="49">
        <f>IF(F140=0,0,SUMPRODUCT(F138:F139,L138:L139)/F140)</f>
        <v>0.09</v>
      </c>
      <c r="M140" s="21"/>
      <c r="N140" s="24"/>
      <c r="O140" s="24"/>
      <c r="P140" s="34">
        <f>SUM(P138:P139)</f>
        <v>0</v>
      </c>
      <c r="Q140" s="15"/>
    </row>
    <row r="141" spans="2:17" ht="14.25" thickTop="1">
      <c r="B141" s="13"/>
      <c r="C141" s="3"/>
      <c r="D141" s="3"/>
      <c r="E141" s="3"/>
      <c r="F141" s="50"/>
      <c r="G141" s="3"/>
      <c r="H141" s="3"/>
      <c r="I141" s="3"/>
      <c r="J141" s="36"/>
      <c r="K141" s="3"/>
      <c r="L141" s="51"/>
      <c r="M141" s="51"/>
      <c r="N141" s="24"/>
      <c r="O141" s="24"/>
      <c r="P141" s="36"/>
      <c r="Q141" s="15"/>
    </row>
    <row r="142" spans="2:20" ht="14.25" thickBot="1">
      <c r="B142" s="13">
        <v>7</v>
      </c>
      <c r="C142" s="3"/>
      <c r="D142" s="18" t="s">
        <v>17</v>
      </c>
      <c r="E142" s="3"/>
      <c r="F142" s="52">
        <v>1</v>
      </c>
      <c r="G142" s="52"/>
      <c r="H142" s="53"/>
      <c r="I142" s="53"/>
      <c r="J142" s="70"/>
      <c r="K142" s="3"/>
      <c r="L142" s="55">
        <f>(L135*F135)+(L140*F140)</f>
        <v>0.074543</v>
      </c>
      <c r="M142" s="51"/>
      <c r="N142" s="3"/>
      <c r="O142" s="3"/>
      <c r="P142" s="56">
        <f>P135+P140</f>
        <v>0</v>
      </c>
      <c r="Q142" s="15"/>
      <c r="S142" s="60"/>
      <c r="T142" s="61"/>
    </row>
    <row r="143" spans="2:17" ht="14.25" thickTop="1">
      <c r="B143" s="57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9"/>
    </row>
  </sheetData>
  <sheetProtection/>
  <mergeCells count="33">
    <mergeCell ref="D26:P26"/>
    <mergeCell ref="D27:P27"/>
    <mergeCell ref="D3:P3"/>
    <mergeCell ref="B5:B6"/>
    <mergeCell ref="F6:J6"/>
    <mergeCell ref="D9:P9"/>
    <mergeCell ref="B33:B34"/>
    <mergeCell ref="F34:J34"/>
    <mergeCell ref="D28:P28"/>
    <mergeCell ref="D29:P29"/>
    <mergeCell ref="B24:P24"/>
    <mergeCell ref="D25:P25"/>
    <mergeCell ref="D37:P37"/>
    <mergeCell ref="B52:P52"/>
    <mergeCell ref="D30:P30"/>
    <mergeCell ref="D31:P31"/>
    <mergeCell ref="D60:P60"/>
    <mergeCell ref="D78:P78"/>
    <mergeCell ref="B80:B81"/>
    <mergeCell ref="F81:J81"/>
    <mergeCell ref="D53:P53"/>
    <mergeCell ref="D54:P54"/>
    <mergeCell ref="B56:B57"/>
    <mergeCell ref="F57:J57"/>
    <mergeCell ref="D130:P130"/>
    <mergeCell ref="D124:P124"/>
    <mergeCell ref="B126:B127"/>
    <mergeCell ref="F127:J127"/>
    <mergeCell ref="D107:P107"/>
    <mergeCell ref="D84:P84"/>
    <mergeCell ref="D101:P101"/>
    <mergeCell ref="B103:B104"/>
    <mergeCell ref="F104:J10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Waterloo North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Jenn Carruthers</cp:lastModifiedBy>
  <dcterms:created xsi:type="dcterms:W3CDTF">2010-08-27T08:25:42Z</dcterms:created>
  <dcterms:modified xsi:type="dcterms:W3CDTF">2011-06-21T17:30:37Z</dcterms:modified>
  <cp:category/>
  <cp:version/>
  <cp:contentType/>
  <cp:contentStatus/>
</cp:coreProperties>
</file>