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935" activeTab="0"/>
  </bookViews>
  <sheets>
    <sheet name="Sheet1" sheetId="1" r:id="rId1"/>
  </sheets>
  <definedNames>
    <definedName name="_xlnm.Print_Area" localSheetId="0">'Sheet1'!$A$1:$N$184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Glenda Maldonado</author>
  </authors>
  <commentList>
    <comment ref="A22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Adjusted as the PILS per the 2002 signed rate order was different than the RAM approved provided to Finance</t>
        </r>
      </text>
    </comment>
    <comment ref="G24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Adjusted based on Hydro One Brampton model</t>
        </r>
      </text>
    </comment>
    <comment ref="G40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Updated based on Staff Submission Feb 24_2012</t>
        </r>
      </text>
    </comment>
    <comment ref="G56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Updated based on Staff Submission Feb 24_2012</t>
        </r>
      </text>
    </comment>
    <comment ref="G72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Updated based on Staff Submission Feb 24_2012</t>
        </r>
      </text>
    </comment>
    <comment ref="G88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Updated based on Staff Submission Feb 24_2012</t>
        </r>
      </text>
    </comment>
  </commentList>
</comments>
</file>

<file path=xl/sharedStrings.xml><?xml version="1.0" encoding="utf-8"?>
<sst xmlns="http://schemas.openxmlformats.org/spreadsheetml/2006/main" count="112" uniqueCount="28">
  <si>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</si>
  <si>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</si>
  <si>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</si>
  <si>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</si>
  <si>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</si>
  <si>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</si>
  <si>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</si>
  <si>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</si>
  <si>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</si>
  <si>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</si>
  <si>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</si>
  <si>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</si>
  <si>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Total</t>
  </si>
  <si>
    <t>G/L Beginning Balance</t>
  </si>
  <si>
    <t>PILS Monthly Accrual</t>
  </si>
  <si>
    <t>Monthly Billing</t>
  </si>
  <si>
    <t>True up Variance</t>
  </si>
  <si>
    <t>Monthly Variance</t>
  </si>
  <si>
    <t>G/L Ending Balance</t>
  </si>
  <si>
    <t>Interest Improvement</t>
  </si>
  <si>
    <t>Accumulated Interest</t>
  </si>
  <si>
    <t>Interest Rate</t>
  </si>
  <si>
    <t>Deferred Payment in Lieu of Taxes (1562) Preliminary - REVISED</t>
  </si>
  <si>
    <t>Adjustments</t>
  </si>
  <si>
    <t>Projected Balance to April 30, 2012</t>
  </si>
  <si>
    <t>Principle</t>
  </si>
  <si>
    <t>Interest</t>
  </si>
  <si>
    <t>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</si>
</sst>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left"/>
    </xf>
    <xf numFmtId="43" fontId="4" fillId="0" borderId="0" xfId="42" applyFont="1" applyFill="1" applyAlignment="1">
      <alignment/>
    </xf>
    <xf numFmtId="43" fontId="0" fillId="0" borderId="0" xfId="42" applyFill="1" applyAlignment="1">
      <alignment/>
    </xf>
    <xf numFmtId="0" fontId="4" fillId="0" borderId="0" xfId="0" applyFont="1" applyFill="1" applyAlignment="1">
      <alignment horizontal="left"/>
    </xf>
    <xf numFmtId="43" fontId="4" fillId="0" borderId="0" xfId="42" applyFont="1" applyFill="1" applyBorder="1" applyAlignment="1">
      <alignment/>
    </xf>
    <xf numFmtId="43" fontId="0" fillId="0" borderId="0" xfId="42" applyFill="1" applyBorder="1" applyAlignment="1">
      <alignment/>
    </xf>
    <xf numFmtId="0" fontId="4" fillId="0" borderId="0" xfId="0" applyFont="1" applyFill="1" applyBorder="1" applyAlignment="1">
      <alignment/>
    </xf>
    <xf numFmtId="43" fontId="0" fillId="0" borderId="10" xfId="42" applyFill="1" applyBorder="1" applyAlignment="1">
      <alignment/>
    </xf>
    <xf numFmtId="43" fontId="0" fillId="0" borderId="11" xfId="42" applyFill="1" applyBorder="1" applyAlignment="1">
      <alignment/>
    </xf>
    <xf numFmtId="0" fontId="3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4" borderId="0" xfId="42" applyFill="1" applyAlignment="1">
      <alignment/>
    </xf>
    <xf numFmtId="43" fontId="0" fillId="0" borderId="0" xfId="0" applyNumberFormat="1" applyAlignment="1">
      <alignment/>
    </xf>
    <xf numFmtId="10" fontId="5" fillId="0" borderId="0" xfId="57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9" fillId="0" borderId="0" xfId="0" applyFont="1" applyAlignment="1">
      <alignment/>
    </xf>
    <xf numFmtId="43" fontId="39" fillId="0" borderId="0" xfId="0" applyNumberFormat="1" applyFont="1" applyAlignment="1">
      <alignment/>
    </xf>
    <xf numFmtId="43" fontId="39" fillId="0" borderId="12" xfId="0" applyNumberFormat="1" applyFont="1" applyBorder="1" applyAlignment="1">
      <alignment/>
    </xf>
    <xf numFmtId="43" fontId="25" fillId="35" borderId="0" xfId="42" applyFont="1" applyFill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43" fontId="39" fillId="0" borderId="0" xfId="42" applyFont="1" applyBorder="1" applyAlignment="1">
      <alignment/>
    </xf>
    <xf numFmtId="43" fontId="3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4"/>
  <sheetViews>
    <sheetView tabSelected="1" zoomScalePageLayoutView="0" workbookViewId="0" topLeftCell="A1">
      <pane xSplit="1" ySplit="2" topLeftCell="B17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3" sqref="D183"/>
    </sheetView>
  </sheetViews>
  <sheetFormatPr defaultColWidth="9.140625" defaultRowHeight="12.75"/>
  <cols>
    <col min="1" max="1" width="24.140625" style="0" bestFit="1" customWidth="1"/>
    <col min="2" max="14" width="13.7109375" style="0" customWidth="1"/>
    <col min="15" max="15" width="6.28125" style="0" bestFit="1" customWidth="1"/>
  </cols>
  <sheetData>
    <row r="1" spans="1:14" ht="23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3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12</v>
      </c>
    </row>
    <row r="3" spans="1:14" ht="12.75">
      <c r="A3" s="6">
        <v>2001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23" t="s">
        <v>21</v>
      </c>
      <c r="B4" s="22">
        <v>0.0725</v>
      </c>
      <c r="C4" s="22">
        <v>0.0725</v>
      </c>
      <c r="D4" s="22">
        <v>0.0725</v>
      </c>
      <c r="E4" s="22">
        <v>0.0725</v>
      </c>
      <c r="F4" s="22">
        <v>0.0725</v>
      </c>
      <c r="G4" s="22">
        <v>0.0725</v>
      </c>
      <c r="H4" s="22">
        <v>0.0725</v>
      </c>
      <c r="I4" s="22">
        <v>0.0725</v>
      </c>
      <c r="J4" s="22">
        <v>0.0725</v>
      </c>
      <c r="K4" s="22">
        <v>0.0725</v>
      </c>
      <c r="L4" s="22">
        <f>+K4</f>
        <v>0.0725</v>
      </c>
      <c r="M4" s="22">
        <f>+L4</f>
        <v>0.0725</v>
      </c>
      <c r="N4" s="5"/>
    </row>
    <row r="5" spans="1:14" ht="12.75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</row>
    <row r="6" spans="1:14" ht="12.75">
      <c r="A6" s="8" t="s">
        <v>13</v>
      </c>
      <c r="B6" s="9">
        <v>0</v>
      </c>
      <c r="C6" s="10">
        <f>B12</f>
        <v>0</v>
      </c>
      <c r="D6" s="10">
        <f aca="true" t="shared" si="0" ref="D6:M6">C12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143653.66</v>
      </c>
      <c r="M6" s="10">
        <f t="shared" si="0"/>
        <v>287307.33</v>
      </c>
      <c r="N6" s="10"/>
    </row>
    <row r="7" spans="1:14" ht="12.7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11" t="s">
        <v>14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143653.66</v>
      </c>
      <c r="L8" s="13">
        <v>143653.67</v>
      </c>
      <c r="M8" s="13">
        <v>143653.67</v>
      </c>
      <c r="N8" s="10">
        <f>SUM(B8:M8)</f>
        <v>430961</v>
      </c>
    </row>
    <row r="9" spans="1:14" ht="12.75">
      <c r="A9" s="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8" t="s">
        <v>17</v>
      </c>
      <c r="B10" s="10">
        <f aca="true" t="shared" si="1" ref="B10:M10">SUM(B8:B9)</f>
        <v>0</v>
      </c>
      <c r="C10" s="10">
        <f t="shared" si="1"/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143653.66</v>
      </c>
      <c r="L10" s="10">
        <f t="shared" si="1"/>
        <v>143653.67</v>
      </c>
      <c r="M10" s="10">
        <f t="shared" si="1"/>
        <v>143653.67</v>
      </c>
      <c r="N10" s="10">
        <f>SUM(B10:M10)</f>
        <v>430961</v>
      </c>
    </row>
    <row r="11" spans="1:14" ht="12.75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8" t="s">
        <v>18</v>
      </c>
      <c r="B12" s="16">
        <f aca="true" t="shared" si="2" ref="B12:M12">+B6+B10</f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143653.66</v>
      </c>
      <c r="L12" s="16">
        <f t="shared" si="2"/>
        <v>287307.33</v>
      </c>
      <c r="M12" s="16">
        <f t="shared" si="2"/>
        <v>430961</v>
      </c>
      <c r="N12" s="16"/>
    </row>
    <row r="13" spans="1:14" ht="12.7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7" t="s">
        <v>19</v>
      </c>
      <c r="B14" s="18">
        <f aca="true" t="shared" si="3" ref="B14:M14">ROUND(B6*B4/12,2)</f>
        <v>0</v>
      </c>
      <c r="C14" s="18">
        <f t="shared" si="3"/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867.91</v>
      </c>
      <c r="M14" s="18">
        <f t="shared" si="3"/>
        <v>1735.82</v>
      </c>
      <c r="N14" s="18">
        <f>SUM(B14:M14)</f>
        <v>2603.73</v>
      </c>
    </row>
    <row r="15" spans="1:14" ht="12.75">
      <c r="A15" s="5" t="s">
        <v>20</v>
      </c>
      <c r="B15" s="18">
        <f>+B14</f>
        <v>0</v>
      </c>
      <c r="C15" s="18">
        <f>+B15+C14</f>
        <v>0</v>
      </c>
      <c r="D15" s="18">
        <f aca="true" t="shared" si="4" ref="D15:M15">+C15+D14</f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867.91</v>
      </c>
      <c r="M15" s="18">
        <f t="shared" si="4"/>
        <v>2603.73</v>
      </c>
      <c r="N15" s="18"/>
    </row>
    <row r="16" spans="1:30" ht="12.75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14" ht="12.75">
      <c r="A17" s="6">
        <v>2002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23" t="s">
        <v>21</v>
      </c>
      <c r="B18" s="22">
        <v>0.0725</v>
      </c>
      <c r="C18" s="22">
        <v>0.0725</v>
      </c>
      <c r="D18" s="22">
        <v>0.0725</v>
      </c>
      <c r="E18" s="22">
        <v>0.0725</v>
      </c>
      <c r="F18" s="22">
        <v>0.0725</v>
      </c>
      <c r="G18" s="22">
        <v>0.0725</v>
      </c>
      <c r="H18" s="22">
        <v>0.0725</v>
      </c>
      <c r="I18" s="22">
        <v>0.0725</v>
      </c>
      <c r="J18" s="22">
        <v>0.0725</v>
      </c>
      <c r="K18" s="22">
        <v>0.0725</v>
      </c>
      <c r="L18" s="22">
        <f>+K18</f>
        <v>0.0725</v>
      </c>
      <c r="M18" s="22">
        <f>+L18</f>
        <v>0.0725</v>
      </c>
      <c r="N18" s="5"/>
    </row>
    <row r="19" spans="1:14" ht="12.75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5"/>
    </row>
    <row r="20" spans="1:14" ht="12.75">
      <c r="A20" s="8" t="s">
        <v>13</v>
      </c>
      <c r="B20" s="9">
        <f>+M12</f>
        <v>430961</v>
      </c>
      <c r="C20" s="10">
        <f aca="true" t="shared" si="5" ref="C20:M20">B28</f>
        <v>558862</v>
      </c>
      <c r="D20" s="10">
        <f t="shared" si="5"/>
        <v>686763</v>
      </c>
      <c r="E20" s="10">
        <f t="shared" si="5"/>
        <v>744073.3</v>
      </c>
      <c r="F20" s="10">
        <f t="shared" si="5"/>
        <v>744951.42</v>
      </c>
      <c r="G20" s="10">
        <f t="shared" si="5"/>
        <v>719006.0700000001</v>
      </c>
      <c r="H20" s="10">
        <f t="shared" si="5"/>
        <v>783008.65</v>
      </c>
      <c r="I20" s="10">
        <f t="shared" si="5"/>
        <v>718480.76</v>
      </c>
      <c r="J20" s="10">
        <f t="shared" si="5"/>
        <v>671263.67</v>
      </c>
      <c r="K20" s="10">
        <f t="shared" si="5"/>
        <v>630377.88</v>
      </c>
      <c r="L20" s="10">
        <f t="shared" si="5"/>
        <v>599407.39</v>
      </c>
      <c r="M20" s="10">
        <f t="shared" si="5"/>
        <v>571321.25</v>
      </c>
      <c r="N20" s="10"/>
    </row>
    <row r="21" spans="1:14" ht="12.75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1" t="s">
        <v>14</v>
      </c>
      <c r="B22" s="12">
        <f>1534812/12</f>
        <v>127901</v>
      </c>
      <c r="C22" s="12">
        <f aca="true" t="shared" si="6" ref="C22:M22">1534812/12</f>
        <v>127901</v>
      </c>
      <c r="D22" s="12">
        <f t="shared" si="6"/>
        <v>127901</v>
      </c>
      <c r="E22" s="12">
        <f t="shared" si="6"/>
        <v>127901</v>
      </c>
      <c r="F22" s="12">
        <f t="shared" si="6"/>
        <v>127901</v>
      </c>
      <c r="G22" s="12">
        <f t="shared" si="6"/>
        <v>127901</v>
      </c>
      <c r="H22" s="12">
        <f t="shared" si="6"/>
        <v>127901</v>
      </c>
      <c r="I22" s="12">
        <f t="shared" si="6"/>
        <v>127901</v>
      </c>
      <c r="J22" s="12">
        <f t="shared" si="6"/>
        <v>127901</v>
      </c>
      <c r="K22" s="12">
        <f t="shared" si="6"/>
        <v>127901</v>
      </c>
      <c r="L22" s="12">
        <f t="shared" si="6"/>
        <v>127901</v>
      </c>
      <c r="M22" s="12">
        <f t="shared" si="6"/>
        <v>127901</v>
      </c>
      <c r="N22" s="10">
        <f>SUM(B22:M22)</f>
        <v>1534812</v>
      </c>
    </row>
    <row r="23" spans="1:30" ht="12.75">
      <c r="A23" s="14" t="s">
        <v>15</v>
      </c>
      <c r="B23" s="13"/>
      <c r="C23" s="13"/>
      <c r="D23" s="13">
        <v>-70590.7</v>
      </c>
      <c r="E23" s="13">
        <v>-127022.88</v>
      </c>
      <c r="F23" s="13">
        <v>-153846.35</v>
      </c>
      <c r="G23" s="13">
        <v>-63898.42</v>
      </c>
      <c r="H23" s="13">
        <v>-192428.89</v>
      </c>
      <c r="I23" s="13">
        <v>-175118.09</v>
      </c>
      <c r="J23" s="13">
        <v>-168786.79</v>
      </c>
      <c r="K23" s="13">
        <v>-158871.49</v>
      </c>
      <c r="L23" s="13">
        <v>-155987.14</v>
      </c>
      <c r="M23" s="13">
        <v>-155647.16</v>
      </c>
      <c r="N23" s="10">
        <f>SUM(B23:M23)</f>
        <v>-1422197.91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14" ht="12.75">
      <c r="A24" s="11" t="s">
        <v>16</v>
      </c>
      <c r="B24" s="10"/>
      <c r="C24" s="10"/>
      <c r="D24" s="10"/>
      <c r="E24" s="10"/>
      <c r="F24" s="10"/>
      <c r="G24" s="20">
        <v>0</v>
      </c>
      <c r="H24" s="10"/>
      <c r="I24" s="10"/>
      <c r="J24" s="10"/>
      <c r="K24" s="10"/>
      <c r="L24" s="10"/>
      <c r="M24" s="10"/>
      <c r="N24" s="10">
        <f>SUM(B24:M24)</f>
        <v>0</v>
      </c>
    </row>
    <row r="25" spans="1:14" ht="12.75">
      <c r="A25" s="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5" ht="12.75">
      <c r="A26" s="8" t="s">
        <v>17</v>
      </c>
      <c r="B26" s="10">
        <f>SUM(B22:B25)</f>
        <v>127901</v>
      </c>
      <c r="C26" s="10">
        <f aca="true" t="shared" si="7" ref="C26:M26">SUM(C22:C25)</f>
        <v>127901</v>
      </c>
      <c r="D26" s="10">
        <f t="shared" si="7"/>
        <v>57310.3</v>
      </c>
      <c r="E26" s="10">
        <f t="shared" si="7"/>
        <v>878.1199999999953</v>
      </c>
      <c r="F26" s="10">
        <f t="shared" si="7"/>
        <v>-25945.350000000006</v>
      </c>
      <c r="G26" s="10">
        <f t="shared" si="7"/>
        <v>64002.58</v>
      </c>
      <c r="H26" s="10">
        <f t="shared" si="7"/>
        <v>-64527.890000000014</v>
      </c>
      <c r="I26" s="10">
        <f t="shared" si="7"/>
        <v>-47217.09</v>
      </c>
      <c r="J26" s="10">
        <f t="shared" si="7"/>
        <v>-40885.79000000001</v>
      </c>
      <c r="K26" s="10">
        <f t="shared" si="7"/>
        <v>-30970.48999999999</v>
      </c>
      <c r="L26" s="10">
        <f t="shared" si="7"/>
        <v>-28086.140000000014</v>
      </c>
      <c r="M26" s="10">
        <f t="shared" si="7"/>
        <v>-27746.160000000003</v>
      </c>
      <c r="N26" s="10">
        <f>SUM(B26:M26)</f>
        <v>112614.08999999994</v>
      </c>
      <c r="O26" s="21">
        <f>SUM(N22:N25)-N26</f>
        <v>1.4551915228366852E-10</v>
      </c>
    </row>
    <row r="27" spans="1:14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8" t="s">
        <v>18</v>
      </c>
      <c r="B28" s="16">
        <f aca="true" t="shared" si="8" ref="B28:M28">+B20+B26</f>
        <v>558862</v>
      </c>
      <c r="C28" s="16">
        <f t="shared" si="8"/>
        <v>686763</v>
      </c>
      <c r="D28" s="16">
        <f t="shared" si="8"/>
        <v>744073.3</v>
      </c>
      <c r="E28" s="16">
        <f t="shared" si="8"/>
        <v>744951.42</v>
      </c>
      <c r="F28" s="16">
        <f t="shared" si="8"/>
        <v>719006.0700000001</v>
      </c>
      <c r="G28" s="16">
        <f t="shared" si="8"/>
        <v>783008.65</v>
      </c>
      <c r="H28" s="16">
        <f t="shared" si="8"/>
        <v>718480.76</v>
      </c>
      <c r="I28" s="16">
        <f t="shared" si="8"/>
        <v>671263.67</v>
      </c>
      <c r="J28" s="16">
        <f t="shared" si="8"/>
        <v>630377.88</v>
      </c>
      <c r="K28" s="16">
        <f t="shared" si="8"/>
        <v>599407.39</v>
      </c>
      <c r="L28" s="16">
        <f t="shared" si="8"/>
        <v>571321.25</v>
      </c>
      <c r="M28" s="16">
        <f t="shared" si="8"/>
        <v>543575.09</v>
      </c>
      <c r="N28" s="16"/>
    </row>
    <row r="29" spans="1:14" ht="12.75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7" t="s">
        <v>19</v>
      </c>
      <c r="B30" s="18">
        <f aca="true" t="shared" si="9" ref="B30:M30">ROUND(B20*B18/12,2)</f>
        <v>2603.72</v>
      </c>
      <c r="C30" s="18">
        <f t="shared" si="9"/>
        <v>3376.46</v>
      </c>
      <c r="D30" s="18">
        <f t="shared" si="9"/>
        <v>4149.19</v>
      </c>
      <c r="E30" s="18">
        <f t="shared" si="9"/>
        <v>4495.44</v>
      </c>
      <c r="F30" s="18">
        <f t="shared" si="9"/>
        <v>4500.75</v>
      </c>
      <c r="G30" s="18">
        <f t="shared" si="9"/>
        <v>4344</v>
      </c>
      <c r="H30" s="18">
        <f t="shared" si="9"/>
        <v>4730.68</v>
      </c>
      <c r="I30" s="18">
        <f t="shared" si="9"/>
        <v>4340.82</v>
      </c>
      <c r="J30" s="18">
        <f t="shared" si="9"/>
        <v>4055.55</v>
      </c>
      <c r="K30" s="18">
        <f t="shared" si="9"/>
        <v>3808.53</v>
      </c>
      <c r="L30" s="18">
        <f t="shared" si="9"/>
        <v>3621.42</v>
      </c>
      <c r="M30" s="18">
        <f t="shared" si="9"/>
        <v>3451.73</v>
      </c>
      <c r="N30" s="18">
        <f>SUM(B30:M30)</f>
        <v>47478.29</v>
      </c>
    </row>
    <row r="31" spans="1:14" ht="12.75">
      <c r="A31" s="5" t="s">
        <v>20</v>
      </c>
      <c r="B31" s="18">
        <f>+B30+M15</f>
        <v>5207.45</v>
      </c>
      <c r="C31" s="18">
        <f aca="true" t="shared" si="10" ref="C31:M31">+B31+C30</f>
        <v>8583.91</v>
      </c>
      <c r="D31" s="18">
        <f t="shared" si="10"/>
        <v>12733.099999999999</v>
      </c>
      <c r="E31" s="18">
        <f t="shared" si="10"/>
        <v>17228.539999999997</v>
      </c>
      <c r="F31" s="18">
        <f t="shared" si="10"/>
        <v>21729.289999999997</v>
      </c>
      <c r="G31" s="18">
        <f t="shared" si="10"/>
        <v>26073.289999999997</v>
      </c>
      <c r="H31" s="18">
        <f t="shared" si="10"/>
        <v>30803.969999999998</v>
      </c>
      <c r="I31" s="18">
        <f t="shared" si="10"/>
        <v>35144.78999999999</v>
      </c>
      <c r="J31" s="18">
        <f t="shared" si="10"/>
        <v>39200.34</v>
      </c>
      <c r="K31" s="18">
        <f t="shared" si="10"/>
        <v>43008.869999999995</v>
      </c>
      <c r="L31" s="18">
        <f t="shared" si="10"/>
        <v>46630.28999999999</v>
      </c>
      <c r="M31" s="18">
        <f t="shared" si="10"/>
        <v>50082.02</v>
      </c>
      <c r="N31" s="18"/>
    </row>
    <row r="32" spans="1:30" ht="12.75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14" ht="12.75">
      <c r="A33" s="6">
        <v>2003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23" t="s">
        <v>21</v>
      </c>
      <c r="B34" s="22">
        <v>0.0725</v>
      </c>
      <c r="C34" s="22">
        <v>0.0725</v>
      </c>
      <c r="D34" s="22">
        <v>0.0725</v>
      </c>
      <c r="E34" s="22">
        <v>0.0725</v>
      </c>
      <c r="F34" s="22">
        <v>0.0725</v>
      </c>
      <c r="G34" s="22">
        <v>0.0725</v>
      </c>
      <c r="H34" s="22">
        <v>0.0725</v>
      </c>
      <c r="I34" s="22">
        <v>0.0725</v>
      </c>
      <c r="J34" s="22">
        <v>0.0725</v>
      </c>
      <c r="K34" s="22">
        <v>0.0725</v>
      </c>
      <c r="L34" s="22">
        <f>+K34</f>
        <v>0.0725</v>
      </c>
      <c r="M34" s="22">
        <f>+L34</f>
        <v>0.0725</v>
      </c>
      <c r="N34" s="5"/>
    </row>
    <row r="35" spans="1:14" ht="12.7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5"/>
    </row>
    <row r="36" spans="1:14" ht="12.75">
      <c r="A36" s="8" t="s">
        <v>13</v>
      </c>
      <c r="B36" s="9">
        <f>+M28</f>
        <v>543575.09</v>
      </c>
      <c r="C36" s="10">
        <f aca="true" t="shared" si="11" ref="C36:M36">B44</f>
        <v>507453.54</v>
      </c>
      <c r="D36" s="10">
        <f t="shared" si="11"/>
        <v>467593.93</v>
      </c>
      <c r="E36" s="10">
        <f t="shared" si="11"/>
        <v>434644.57999999996</v>
      </c>
      <c r="F36" s="10">
        <f t="shared" si="11"/>
        <v>404170.30999999994</v>
      </c>
      <c r="G36" s="10">
        <f t="shared" si="11"/>
        <v>376340.73999999993</v>
      </c>
      <c r="H36" s="10">
        <f t="shared" si="11"/>
        <v>-59059.800000000105</v>
      </c>
      <c r="I36" s="10">
        <f t="shared" si="11"/>
        <v>-91378.7000000001</v>
      </c>
      <c r="J36" s="10">
        <f t="shared" si="11"/>
        <v>-130892.53000000009</v>
      </c>
      <c r="K36" s="10">
        <f t="shared" si="11"/>
        <v>-167547.08000000007</v>
      </c>
      <c r="L36" s="10">
        <f t="shared" si="11"/>
        <v>-198189.93000000008</v>
      </c>
      <c r="M36" s="10">
        <f t="shared" si="11"/>
        <v>-227144.56000000008</v>
      </c>
      <c r="N36" s="10"/>
    </row>
    <row r="37" spans="1:14" ht="12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1" t="s">
        <v>14</v>
      </c>
      <c r="B38" s="12">
        <f>1534812/12</f>
        <v>127901</v>
      </c>
      <c r="C38" s="12">
        <f aca="true" t="shared" si="12" ref="C38:M38">1534812/12</f>
        <v>127901</v>
      </c>
      <c r="D38" s="12">
        <f t="shared" si="12"/>
        <v>127901</v>
      </c>
      <c r="E38" s="12">
        <f t="shared" si="12"/>
        <v>127901</v>
      </c>
      <c r="F38" s="12">
        <f t="shared" si="12"/>
        <v>127901</v>
      </c>
      <c r="G38" s="12">
        <f t="shared" si="12"/>
        <v>127901</v>
      </c>
      <c r="H38" s="12">
        <f t="shared" si="12"/>
        <v>127901</v>
      </c>
      <c r="I38" s="12">
        <f t="shared" si="12"/>
        <v>127901</v>
      </c>
      <c r="J38" s="12">
        <f t="shared" si="12"/>
        <v>127901</v>
      </c>
      <c r="K38" s="12">
        <f t="shared" si="12"/>
        <v>127901</v>
      </c>
      <c r="L38" s="12">
        <f t="shared" si="12"/>
        <v>127901</v>
      </c>
      <c r="M38" s="12">
        <f t="shared" si="12"/>
        <v>127901</v>
      </c>
      <c r="N38" s="10">
        <f>SUM(B38:M38)</f>
        <v>1534812</v>
      </c>
    </row>
    <row r="39" spans="1:30" ht="12.75">
      <c r="A39" s="14" t="s">
        <v>15</v>
      </c>
      <c r="B39" s="13">
        <v>-164022.55</v>
      </c>
      <c r="C39" s="13">
        <v>-167760.61</v>
      </c>
      <c r="D39" s="13">
        <v>-160850.35</v>
      </c>
      <c r="E39" s="13">
        <v>-158375.27</v>
      </c>
      <c r="F39" s="13">
        <v>-155730.57</v>
      </c>
      <c r="G39" s="13">
        <v>-151384.54</v>
      </c>
      <c r="H39" s="13">
        <v>-160219.9</v>
      </c>
      <c r="I39" s="13">
        <v>-167414.83</v>
      </c>
      <c r="J39" s="13">
        <v>-164555.55</v>
      </c>
      <c r="K39" s="13">
        <v>-158543.85</v>
      </c>
      <c r="L39" s="13">
        <v>-156855.63</v>
      </c>
      <c r="M39" s="13">
        <v>-156786.53</v>
      </c>
      <c r="N39" s="10">
        <f>SUM(B39:M39)</f>
        <v>-1922500.1800000004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14" ht="12.75">
      <c r="A40" s="11" t="s">
        <v>16</v>
      </c>
      <c r="B40" s="10"/>
      <c r="C40" s="10"/>
      <c r="D40" s="10"/>
      <c r="E40" s="10"/>
      <c r="F40" s="10"/>
      <c r="G40" s="27">
        <v>-411917</v>
      </c>
      <c r="H40" s="10"/>
      <c r="I40" s="10"/>
      <c r="J40" s="10"/>
      <c r="K40" s="10"/>
      <c r="L40" s="10"/>
      <c r="M40" s="10"/>
      <c r="N40" s="10">
        <f>SUM(B40:M40)</f>
        <v>-411917</v>
      </c>
    </row>
    <row r="41" spans="1:14" ht="12.75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5" ht="12.75">
      <c r="A42" s="8" t="s">
        <v>17</v>
      </c>
      <c r="B42" s="10">
        <f aca="true" t="shared" si="13" ref="B42:M42">SUM(B38:B41)</f>
        <v>-36121.54999999999</v>
      </c>
      <c r="C42" s="10">
        <f t="shared" si="13"/>
        <v>-39859.609999999986</v>
      </c>
      <c r="D42" s="10">
        <f t="shared" si="13"/>
        <v>-32949.350000000006</v>
      </c>
      <c r="E42" s="10">
        <f t="shared" si="13"/>
        <v>-30474.26999999999</v>
      </c>
      <c r="F42" s="10">
        <f t="shared" si="13"/>
        <v>-27829.570000000007</v>
      </c>
      <c r="G42" s="10">
        <f t="shared" si="13"/>
        <v>-435400.54000000004</v>
      </c>
      <c r="H42" s="10">
        <f t="shared" si="13"/>
        <v>-32318.899999999994</v>
      </c>
      <c r="I42" s="10">
        <f t="shared" si="13"/>
        <v>-39513.82999999999</v>
      </c>
      <c r="J42" s="10">
        <f t="shared" si="13"/>
        <v>-36654.54999999999</v>
      </c>
      <c r="K42" s="10">
        <f t="shared" si="13"/>
        <v>-30642.850000000006</v>
      </c>
      <c r="L42" s="10">
        <f t="shared" si="13"/>
        <v>-28954.630000000005</v>
      </c>
      <c r="M42" s="10">
        <f t="shared" si="13"/>
        <v>-28885.53</v>
      </c>
      <c r="N42" s="10">
        <f>SUM(B42:M42)</f>
        <v>-799605.1799999999</v>
      </c>
      <c r="O42" s="21">
        <f>SUM(N38:N41)-N42</f>
        <v>0</v>
      </c>
    </row>
    <row r="43" spans="1:14" ht="12.75">
      <c r="A43" s="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8" t="s">
        <v>18</v>
      </c>
      <c r="B44" s="16">
        <f aca="true" t="shared" si="14" ref="B44:M44">+B36+B42</f>
        <v>507453.54</v>
      </c>
      <c r="C44" s="16">
        <f t="shared" si="14"/>
        <v>467593.93</v>
      </c>
      <c r="D44" s="16">
        <f t="shared" si="14"/>
        <v>434644.57999999996</v>
      </c>
      <c r="E44" s="16">
        <f t="shared" si="14"/>
        <v>404170.30999999994</v>
      </c>
      <c r="F44" s="16">
        <f t="shared" si="14"/>
        <v>376340.73999999993</v>
      </c>
      <c r="G44" s="16">
        <f t="shared" si="14"/>
        <v>-59059.800000000105</v>
      </c>
      <c r="H44" s="16">
        <f t="shared" si="14"/>
        <v>-91378.7000000001</v>
      </c>
      <c r="I44" s="16">
        <f t="shared" si="14"/>
        <v>-130892.53000000009</v>
      </c>
      <c r="J44" s="16">
        <f t="shared" si="14"/>
        <v>-167547.08000000007</v>
      </c>
      <c r="K44" s="16">
        <f t="shared" si="14"/>
        <v>-198189.93000000008</v>
      </c>
      <c r="L44" s="16">
        <f t="shared" si="14"/>
        <v>-227144.56000000008</v>
      </c>
      <c r="M44" s="16">
        <f t="shared" si="14"/>
        <v>-256030.09000000008</v>
      </c>
      <c r="N44" s="16"/>
    </row>
    <row r="45" spans="1:14" ht="12.75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7" t="s">
        <v>19</v>
      </c>
      <c r="B46" s="18">
        <f aca="true" t="shared" si="15" ref="B46:M46">ROUND(B36*B34/12,2)</f>
        <v>3284.1</v>
      </c>
      <c r="C46" s="18">
        <f t="shared" si="15"/>
        <v>3065.87</v>
      </c>
      <c r="D46" s="18">
        <f t="shared" si="15"/>
        <v>2825.05</v>
      </c>
      <c r="E46" s="18">
        <f t="shared" si="15"/>
        <v>2625.98</v>
      </c>
      <c r="F46" s="18">
        <f t="shared" si="15"/>
        <v>2441.86</v>
      </c>
      <c r="G46" s="18">
        <f t="shared" si="15"/>
        <v>2273.73</v>
      </c>
      <c r="H46" s="18">
        <f t="shared" si="15"/>
        <v>-356.82</v>
      </c>
      <c r="I46" s="18">
        <f t="shared" si="15"/>
        <v>-552.08</v>
      </c>
      <c r="J46" s="18">
        <f t="shared" si="15"/>
        <v>-790.81</v>
      </c>
      <c r="K46" s="18">
        <f t="shared" si="15"/>
        <v>-1012.26</v>
      </c>
      <c r="L46" s="18">
        <f t="shared" si="15"/>
        <v>-1197.4</v>
      </c>
      <c r="M46" s="18">
        <f t="shared" si="15"/>
        <v>-1372.33</v>
      </c>
      <c r="N46" s="18">
        <f>SUM(B46:M46)</f>
        <v>11234.890000000001</v>
      </c>
    </row>
    <row r="47" spans="1:14" ht="12.75">
      <c r="A47" s="5" t="s">
        <v>20</v>
      </c>
      <c r="B47" s="18">
        <f>+B46+M31</f>
        <v>53366.119999999995</v>
      </c>
      <c r="C47" s="18">
        <f aca="true" t="shared" si="16" ref="C47:M47">+B47+C46</f>
        <v>56431.99</v>
      </c>
      <c r="D47" s="18">
        <f t="shared" si="16"/>
        <v>59257.04</v>
      </c>
      <c r="E47" s="18">
        <f t="shared" si="16"/>
        <v>61883.020000000004</v>
      </c>
      <c r="F47" s="18">
        <f t="shared" si="16"/>
        <v>64324.880000000005</v>
      </c>
      <c r="G47" s="18">
        <f t="shared" si="16"/>
        <v>66598.61</v>
      </c>
      <c r="H47" s="18">
        <f t="shared" si="16"/>
        <v>66241.79</v>
      </c>
      <c r="I47" s="18">
        <f t="shared" si="16"/>
        <v>65689.70999999999</v>
      </c>
      <c r="J47" s="18">
        <f t="shared" si="16"/>
        <v>64898.899999999994</v>
      </c>
      <c r="K47" s="18">
        <f t="shared" si="16"/>
        <v>63886.63999999999</v>
      </c>
      <c r="L47" s="18">
        <f t="shared" si="16"/>
        <v>62689.23999999999</v>
      </c>
      <c r="M47" s="18">
        <f t="shared" si="16"/>
        <v>61316.90999999999</v>
      </c>
      <c r="N47" s="18"/>
    </row>
    <row r="48" spans="1:30" ht="12.75">
      <c r="A48" s="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14" ht="12.75">
      <c r="A49" s="6">
        <v>2004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23" t="s">
        <v>21</v>
      </c>
      <c r="B50" s="22">
        <v>0.0725</v>
      </c>
      <c r="C50" s="22">
        <v>0.0725</v>
      </c>
      <c r="D50" s="22">
        <v>0.0725</v>
      </c>
      <c r="E50" s="22">
        <v>0.0725</v>
      </c>
      <c r="F50" s="22">
        <v>0.0725</v>
      </c>
      <c r="G50" s="22">
        <v>0.0725</v>
      </c>
      <c r="H50" s="22">
        <v>0.0725</v>
      </c>
      <c r="I50" s="22">
        <v>0.0725</v>
      </c>
      <c r="J50" s="22">
        <v>0.0725</v>
      </c>
      <c r="K50" s="22">
        <v>0.0725</v>
      </c>
      <c r="L50" s="22">
        <f>+K50</f>
        <v>0.0725</v>
      </c>
      <c r="M50" s="22">
        <f>+L50</f>
        <v>0.0725</v>
      </c>
      <c r="N50" s="5"/>
    </row>
    <row r="51" spans="1:14" ht="12.75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5"/>
    </row>
    <row r="52" spans="1:14" ht="12.75">
      <c r="A52" s="8" t="s">
        <v>13</v>
      </c>
      <c r="B52" s="9">
        <f>+M44</f>
        <v>-256030.09000000008</v>
      </c>
      <c r="C52" s="10">
        <f aca="true" t="shared" si="17" ref="C52:M52">B60</f>
        <v>-303240.1400000001</v>
      </c>
      <c r="D52" s="10">
        <f t="shared" si="17"/>
        <v>-354105.6000000001</v>
      </c>
      <c r="E52" s="10">
        <f t="shared" si="17"/>
        <v>-398301.4100000001</v>
      </c>
      <c r="F52" s="10">
        <f t="shared" si="17"/>
        <v>-404250.4300000001</v>
      </c>
      <c r="G52" s="10">
        <f t="shared" si="17"/>
        <v>-393872.4300000001</v>
      </c>
      <c r="H52" s="10">
        <f t="shared" si="17"/>
        <v>-827688.29</v>
      </c>
      <c r="I52" s="10">
        <f t="shared" si="17"/>
        <v>-825633.6000000001</v>
      </c>
      <c r="J52" s="10">
        <f t="shared" si="17"/>
        <v>-830987.3900000001</v>
      </c>
      <c r="K52" s="10">
        <f t="shared" si="17"/>
        <v>-834243.2000000002</v>
      </c>
      <c r="L52" s="10">
        <f t="shared" si="17"/>
        <v>-831901.3000000002</v>
      </c>
      <c r="M52" s="10">
        <f t="shared" si="17"/>
        <v>-821541.4100000001</v>
      </c>
      <c r="N52" s="10"/>
    </row>
    <row r="53" spans="1:14" ht="12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1" t="s">
        <v>14</v>
      </c>
      <c r="B54" s="12">
        <f aca="true" t="shared" si="18" ref="B54:L54">ROUND(1435203/12,0)</f>
        <v>119600</v>
      </c>
      <c r="C54" s="12">
        <f t="shared" si="18"/>
        <v>119600</v>
      </c>
      <c r="D54" s="12">
        <f t="shared" si="18"/>
        <v>119600</v>
      </c>
      <c r="E54" s="12">
        <f t="shared" si="18"/>
        <v>119600</v>
      </c>
      <c r="F54" s="12">
        <f t="shared" si="18"/>
        <v>119600</v>
      </c>
      <c r="G54" s="12">
        <f t="shared" si="18"/>
        <v>119600</v>
      </c>
      <c r="H54" s="12">
        <f t="shared" si="18"/>
        <v>119600</v>
      </c>
      <c r="I54" s="12">
        <f t="shared" si="18"/>
        <v>119600</v>
      </c>
      <c r="J54" s="12">
        <f t="shared" si="18"/>
        <v>119600</v>
      </c>
      <c r="K54" s="12">
        <f t="shared" si="18"/>
        <v>119600</v>
      </c>
      <c r="L54" s="12">
        <f t="shared" si="18"/>
        <v>119600</v>
      </c>
      <c r="M54" s="12">
        <f>ROUND(1435202/12,0)+3</f>
        <v>119603</v>
      </c>
      <c r="N54" s="10">
        <f>SUM(B54:M54)</f>
        <v>1435203</v>
      </c>
    </row>
    <row r="55" spans="1:30" ht="12.75">
      <c r="A55" s="14" t="s">
        <v>15</v>
      </c>
      <c r="B55" s="13">
        <v>-166810.05</v>
      </c>
      <c r="C55" s="13">
        <v>-170465.46</v>
      </c>
      <c r="D55" s="13">
        <v>-163795.81</v>
      </c>
      <c r="E55" s="13">
        <v>-125549.02</v>
      </c>
      <c r="F55" s="13">
        <v>-109222</v>
      </c>
      <c r="G55" s="13">
        <v>-108684.86</v>
      </c>
      <c r="H55" s="13">
        <v>-117545.31</v>
      </c>
      <c r="I55" s="13">
        <v>-124953.79</v>
      </c>
      <c r="J55" s="13">
        <v>-122855.81</v>
      </c>
      <c r="K55" s="13">
        <v>-117258.1</v>
      </c>
      <c r="L55" s="13">
        <v>-109240.11</v>
      </c>
      <c r="M55" s="13">
        <v>-118211.57</v>
      </c>
      <c r="N55" s="10">
        <f>SUM(B55:M55)</f>
        <v>-1554591.8900000004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14" ht="12.75">
      <c r="A56" s="11" t="s">
        <v>16</v>
      </c>
      <c r="B56" s="10"/>
      <c r="C56" s="10"/>
      <c r="D56" s="10"/>
      <c r="E56" s="10"/>
      <c r="F56" s="10"/>
      <c r="G56" s="27">
        <v>-444731</v>
      </c>
      <c r="H56" s="10"/>
      <c r="I56" s="10"/>
      <c r="J56" s="10"/>
      <c r="K56" s="10"/>
      <c r="L56" s="10"/>
      <c r="M56" s="10"/>
      <c r="N56" s="10">
        <f>SUM(B56:M56)</f>
        <v>-444731</v>
      </c>
    </row>
    <row r="57" spans="1:14" ht="12.75">
      <c r="A57" s="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5" ht="12.75">
      <c r="A58" s="8" t="s">
        <v>17</v>
      </c>
      <c r="B58" s="10">
        <f aca="true" t="shared" si="19" ref="B58:M58">SUM(B54:B57)</f>
        <v>-47210.04999999999</v>
      </c>
      <c r="C58" s="10">
        <f t="shared" si="19"/>
        <v>-50865.45999999999</v>
      </c>
      <c r="D58" s="10">
        <f t="shared" si="19"/>
        <v>-44195.81</v>
      </c>
      <c r="E58" s="10">
        <f t="shared" si="19"/>
        <v>-5949.020000000004</v>
      </c>
      <c r="F58" s="10">
        <f t="shared" si="19"/>
        <v>10378</v>
      </c>
      <c r="G58" s="10">
        <f t="shared" si="19"/>
        <v>-433815.86</v>
      </c>
      <c r="H58" s="10">
        <f t="shared" si="19"/>
        <v>2054.6900000000023</v>
      </c>
      <c r="I58" s="10">
        <f t="shared" si="19"/>
        <v>-5353.789999999994</v>
      </c>
      <c r="J58" s="10">
        <f t="shared" si="19"/>
        <v>-3255.8099999999977</v>
      </c>
      <c r="K58" s="10">
        <f t="shared" si="19"/>
        <v>2341.899999999994</v>
      </c>
      <c r="L58" s="10">
        <f t="shared" si="19"/>
        <v>10359.89</v>
      </c>
      <c r="M58" s="10">
        <f t="shared" si="19"/>
        <v>1391.429999999993</v>
      </c>
      <c r="N58" s="10">
        <f>SUM(B58:M58)</f>
        <v>-564119.8900000001</v>
      </c>
      <c r="O58" s="21">
        <f>SUM(N54:N57)-N58</f>
        <v>0</v>
      </c>
    </row>
    <row r="59" spans="1:14" ht="12.75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8" t="s">
        <v>18</v>
      </c>
      <c r="B60" s="16">
        <f aca="true" t="shared" si="20" ref="B60:M60">+B52+B58</f>
        <v>-303240.1400000001</v>
      </c>
      <c r="C60" s="16">
        <f t="shared" si="20"/>
        <v>-354105.6000000001</v>
      </c>
      <c r="D60" s="16">
        <f t="shared" si="20"/>
        <v>-398301.4100000001</v>
      </c>
      <c r="E60" s="16">
        <f t="shared" si="20"/>
        <v>-404250.4300000001</v>
      </c>
      <c r="F60" s="16">
        <f t="shared" si="20"/>
        <v>-393872.4300000001</v>
      </c>
      <c r="G60" s="16">
        <f t="shared" si="20"/>
        <v>-827688.29</v>
      </c>
      <c r="H60" s="16">
        <f t="shared" si="20"/>
        <v>-825633.6000000001</v>
      </c>
      <c r="I60" s="16">
        <f t="shared" si="20"/>
        <v>-830987.3900000001</v>
      </c>
      <c r="J60" s="16">
        <f t="shared" si="20"/>
        <v>-834243.2000000002</v>
      </c>
      <c r="K60" s="16">
        <f t="shared" si="20"/>
        <v>-831901.3000000002</v>
      </c>
      <c r="L60" s="16">
        <f t="shared" si="20"/>
        <v>-821541.4100000001</v>
      </c>
      <c r="M60" s="16">
        <f t="shared" si="20"/>
        <v>-820149.9800000002</v>
      </c>
      <c r="N60" s="16"/>
    </row>
    <row r="61" spans="1:14" ht="12.75">
      <c r="A61" s="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7" t="s">
        <v>19</v>
      </c>
      <c r="B62" s="18">
        <f aca="true" t="shared" si="21" ref="B62:M62">ROUND(B52*B50/12,2)</f>
        <v>-1546.85</v>
      </c>
      <c r="C62" s="18">
        <f t="shared" si="21"/>
        <v>-1832.08</v>
      </c>
      <c r="D62" s="18">
        <f t="shared" si="21"/>
        <v>-2139.39</v>
      </c>
      <c r="E62" s="18">
        <f t="shared" si="21"/>
        <v>-2406.4</v>
      </c>
      <c r="F62" s="18">
        <f t="shared" si="21"/>
        <v>-2442.35</v>
      </c>
      <c r="G62" s="18">
        <f t="shared" si="21"/>
        <v>-2379.65</v>
      </c>
      <c r="H62" s="18">
        <f t="shared" si="21"/>
        <v>-5000.62</v>
      </c>
      <c r="I62" s="18">
        <f t="shared" si="21"/>
        <v>-4988.2</v>
      </c>
      <c r="J62" s="18">
        <f t="shared" si="21"/>
        <v>-5020.55</v>
      </c>
      <c r="K62" s="18">
        <f t="shared" si="21"/>
        <v>-5040.22</v>
      </c>
      <c r="L62" s="18">
        <f t="shared" si="21"/>
        <v>-5026.07</v>
      </c>
      <c r="M62" s="18">
        <f t="shared" si="21"/>
        <v>-4963.48</v>
      </c>
      <c r="N62" s="18">
        <f>SUM(B62:M62)</f>
        <v>-42785.86</v>
      </c>
    </row>
    <row r="63" spans="1:14" ht="12.75">
      <c r="A63" s="5" t="s">
        <v>20</v>
      </c>
      <c r="B63" s="18">
        <f>+B62+M47</f>
        <v>59770.05999999999</v>
      </c>
      <c r="C63" s="18">
        <f aca="true" t="shared" si="22" ref="C63:M63">+B63+C62</f>
        <v>57937.97999999999</v>
      </c>
      <c r="D63" s="18">
        <f t="shared" si="22"/>
        <v>55798.58999999999</v>
      </c>
      <c r="E63" s="18">
        <f t="shared" si="22"/>
        <v>53392.18999999999</v>
      </c>
      <c r="F63" s="18">
        <f t="shared" si="22"/>
        <v>50949.83999999999</v>
      </c>
      <c r="G63" s="18">
        <f t="shared" si="22"/>
        <v>48570.18999999999</v>
      </c>
      <c r="H63" s="18">
        <f t="shared" si="22"/>
        <v>43569.569999999985</v>
      </c>
      <c r="I63" s="18">
        <f t="shared" si="22"/>
        <v>38581.36999999999</v>
      </c>
      <c r="J63" s="18">
        <f t="shared" si="22"/>
        <v>33560.819999999985</v>
      </c>
      <c r="K63" s="18">
        <f t="shared" si="22"/>
        <v>28520.599999999984</v>
      </c>
      <c r="L63" s="18">
        <f t="shared" si="22"/>
        <v>23494.529999999984</v>
      </c>
      <c r="M63" s="18">
        <f t="shared" si="22"/>
        <v>18531.049999999985</v>
      </c>
      <c r="N63" s="18"/>
    </row>
    <row r="64" spans="1:30" ht="12.75">
      <c r="A64" s="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14" ht="12.75">
      <c r="A65" s="6">
        <v>2005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23" t="s">
        <v>21</v>
      </c>
      <c r="B66" s="22">
        <v>0.0725</v>
      </c>
      <c r="C66" s="22">
        <v>0.0725</v>
      </c>
      <c r="D66" s="22">
        <v>0.0725</v>
      </c>
      <c r="E66" s="22">
        <v>0.0725</v>
      </c>
      <c r="F66" s="22">
        <v>0.0725</v>
      </c>
      <c r="G66" s="22">
        <v>0.0725</v>
      </c>
      <c r="H66" s="22">
        <v>0.0725</v>
      </c>
      <c r="I66" s="22">
        <v>0.0725</v>
      </c>
      <c r="J66" s="22">
        <v>0.0725</v>
      </c>
      <c r="K66" s="22">
        <v>0.0725</v>
      </c>
      <c r="L66" s="22">
        <f>+K66</f>
        <v>0.0725</v>
      </c>
      <c r="M66" s="22">
        <f>+L66</f>
        <v>0.0725</v>
      </c>
      <c r="N66" s="5"/>
    </row>
    <row r="67" spans="1:14" ht="12.75">
      <c r="A67" s="2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"/>
    </row>
    <row r="68" spans="1:14" ht="12.75">
      <c r="A68" s="8" t="s">
        <v>13</v>
      </c>
      <c r="B68" s="9">
        <f>+M60</f>
        <v>-820149.9800000002</v>
      </c>
      <c r="C68" s="10">
        <f aca="true" t="shared" si="23" ref="C68:M68">B76</f>
        <v>-824221.2800000003</v>
      </c>
      <c r="D68" s="10">
        <f t="shared" si="23"/>
        <v>-828364.5600000003</v>
      </c>
      <c r="E68" s="10">
        <f t="shared" si="23"/>
        <v>-824025.8500000003</v>
      </c>
      <c r="F68" s="10">
        <f t="shared" si="23"/>
        <v>-821575.2400000003</v>
      </c>
      <c r="G68" s="10">
        <f t="shared" si="23"/>
        <v>-812984.8200000003</v>
      </c>
      <c r="H68" s="10">
        <f t="shared" si="23"/>
        <v>-1308122.6300000004</v>
      </c>
      <c r="I68" s="10">
        <f t="shared" si="23"/>
        <v>-1329784.7900000003</v>
      </c>
      <c r="J68" s="10">
        <f t="shared" si="23"/>
        <v>-1366644.8100000003</v>
      </c>
      <c r="K68" s="10">
        <f t="shared" si="23"/>
        <v>-1390469.7800000003</v>
      </c>
      <c r="L68" s="10">
        <f t="shared" si="23"/>
        <v>-1390434.1300000004</v>
      </c>
      <c r="M68" s="10">
        <f t="shared" si="23"/>
        <v>-1382510.0700000003</v>
      </c>
      <c r="N68" s="10"/>
    </row>
    <row r="69" spans="1:14" ht="12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1" t="s">
        <v>14</v>
      </c>
      <c r="B70" s="12">
        <f aca="true" t="shared" si="24" ref="B70:M70">ROUND(1543488/12,2)</f>
        <v>128624</v>
      </c>
      <c r="C70" s="12">
        <f t="shared" si="24"/>
        <v>128624</v>
      </c>
      <c r="D70" s="12">
        <f t="shared" si="24"/>
        <v>128624</v>
      </c>
      <c r="E70" s="12">
        <f t="shared" si="24"/>
        <v>128624</v>
      </c>
      <c r="F70" s="12">
        <f t="shared" si="24"/>
        <v>128624</v>
      </c>
      <c r="G70" s="12">
        <f t="shared" si="24"/>
        <v>128624</v>
      </c>
      <c r="H70" s="12">
        <f t="shared" si="24"/>
        <v>128624</v>
      </c>
      <c r="I70" s="12">
        <f t="shared" si="24"/>
        <v>128624</v>
      </c>
      <c r="J70" s="12">
        <f t="shared" si="24"/>
        <v>128624</v>
      </c>
      <c r="K70" s="12">
        <f t="shared" si="24"/>
        <v>128624</v>
      </c>
      <c r="L70" s="12">
        <f t="shared" si="24"/>
        <v>128624</v>
      </c>
      <c r="M70" s="12">
        <f t="shared" si="24"/>
        <v>128624</v>
      </c>
      <c r="N70" s="10">
        <f>SUM(B70:M70)</f>
        <v>1543488</v>
      </c>
    </row>
    <row r="71" spans="1:30" ht="12.75">
      <c r="A71" s="14" t="s">
        <v>15</v>
      </c>
      <c r="B71" s="13">
        <v>-132695.3</v>
      </c>
      <c r="C71" s="13">
        <v>-132767.28</v>
      </c>
      <c r="D71" s="13">
        <v>-124285.29</v>
      </c>
      <c r="E71" s="13">
        <v>-126173.39</v>
      </c>
      <c r="F71" s="13">
        <v>-120033.58</v>
      </c>
      <c r="G71" s="13">
        <v>-119745.81</v>
      </c>
      <c r="H71" s="13">
        <v>-150286.16</v>
      </c>
      <c r="I71" s="13">
        <v>-165484.02</v>
      </c>
      <c r="J71" s="13">
        <v>-152448.97</v>
      </c>
      <c r="K71" s="13">
        <v>-128588.35</v>
      </c>
      <c r="L71" s="13">
        <v>-120699.94</v>
      </c>
      <c r="M71" s="13">
        <v>-129767.67</v>
      </c>
      <c r="N71" s="10">
        <f>SUM(B71:M71)</f>
        <v>-1602975.7599999998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14" ht="12.75">
      <c r="A72" s="11" t="s">
        <v>16</v>
      </c>
      <c r="B72" s="10"/>
      <c r="C72" s="10"/>
      <c r="D72" s="10"/>
      <c r="E72" s="10"/>
      <c r="F72" s="10"/>
      <c r="G72" s="27">
        <v>-504016</v>
      </c>
      <c r="H72" s="10"/>
      <c r="I72" s="10"/>
      <c r="J72" s="10"/>
      <c r="K72" s="10"/>
      <c r="L72" s="10"/>
      <c r="M72" s="10"/>
      <c r="N72" s="10">
        <f>SUM(B72:M72)</f>
        <v>-504016</v>
      </c>
    </row>
    <row r="73" spans="1:14" ht="12.75">
      <c r="A73" s="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5" ht="12.75">
      <c r="A74" s="8" t="s">
        <v>17</v>
      </c>
      <c r="B74" s="10">
        <f aca="true" t="shared" si="25" ref="B74:M74">SUM(B70:B73)</f>
        <v>-4071.2999999999884</v>
      </c>
      <c r="C74" s="10">
        <f t="shared" si="25"/>
        <v>-4143.279999999999</v>
      </c>
      <c r="D74" s="10">
        <f t="shared" si="25"/>
        <v>4338.710000000006</v>
      </c>
      <c r="E74" s="10">
        <f t="shared" si="25"/>
        <v>2450.6100000000006</v>
      </c>
      <c r="F74" s="10">
        <f t="shared" si="25"/>
        <v>8590.419999999998</v>
      </c>
      <c r="G74" s="10">
        <f t="shared" si="25"/>
        <v>-495137.81</v>
      </c>
      <c r="H74" s="10">
        <f t="shared" si="25"/>
        <v>-21662.160000000003</v>
      </c>
      <c r="I74" s="10">
        <f t="shared" si="25"/>
        <v>-36860.01999999999</v>
      </c>
      <c r="J74" s="10">
        <f t="shared" si="25"/>
        <v>-23824.97</v>
      </c>
      <c r="K74" s="10">
        <f t="shared" si="25"/>
        <v>35.64999999999418</v>
      </c>
      <c r="L74" s="10">
        <f t="shared" si="25"/>
        <v>7924.059999999998</v>
      </c>
      <c r="M74" s="10">
        <f t="shared" si="25"/>
        <v>-1143.6699999999983</v>
      </c>
      <c r="N74" s="10">
        <f>SUM(B74:M74)</f>
        <v>-563503.7599999999</v>
      </c>
      <c r="O74" s="21">
        <f>SUM(N70:N73)-N74</f>
        <v>0</v>
      </c>
    </row>
    <row r="75" spans="1:14" ht="12.75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8" t="s">
        <v>18</v>
      </c>
      <c r="B76" s="16">
        <f aca="true" t="shared" si="26" ref="B76:M76">+B68+B74</f>
        <v>-824221.2800000003</v>
      </c>
      <c r="C76" s="16">
        <f t="shared" si="26"/>
        <v>-828364.5600000003</v>
      </c>
      <c r="D76" s="16">
        <f t="shared" si="26"/>
        <v>-824025.8500000003</v>
      </c>
      <c r="E76" s="16">
        <f t="shared" si="26"/>
        <v>-821575.2400000003</v>
      </c>
      <c r="F76" s="16">
        <f t="shared" si="26"/>
        <v>-812984.8200000003</v>
      </c>
      <c r="G76" s="16">
        <f t="shared" si="26"/>
        <v>-1308122.6300000004</v>
      </c>
      <c r="H76" s="16">
        <f t="shared" si="26"/>
        <v>-1329784.7900000003</v>
      </c>
      <c r="I76" s="16">
        <f t="shared" si="26"/>
        <v>-1366644.8100000003</v>
      </c>
      <c r="J76" s="16">
        <f t="shared" si="26"/>
        <v>-1390469.7800000003</v>
      </c>
      <c r="K76" s="16">
        <f t="shared" si="26"/>
        <v>-1390434.1300000004</v>
      </c>
      <c r="L76" s="16">
        <f t="shared" si="26"/>
        <v>-1382510.0700000003</v>
      </c>
      <c r="M76" s="16">
        <f t="shared" si="26"/>
        <v>-1383653.7400000002</v>
      </c>
      <c r="N76" s="16"/>
    </row>
    <row r="77" spans="1:14" ht="12.75">
      <c r="A77" s="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17" t="s">
        <v>19</v>
      </c>
      <c r="B78" s="18">
        <f aca="true" t="shared" si="27" ref="B78:M78">ROUND(B68*B66/12,2)</f>
        <v>-4955.07</v>
      </c>
      <c r="C78" s="18">
        <f t="shared" si="27"/>
        <v>-4979.67</v>
      </c>
      <c r="D78" s="18">
        <f t="shared" si="27"/>
        <v>-5004.7</v>
      </c>
      <c r="E78" s="18">
        <f t="shared" si="27"/>
        <v>-4978.49</v>
      </c>
      <c r="F78" s="18">
        <f t="shared" si="27"/>
        <v>-4963.68</v>
      </c>
      <c r="G78" s="18">
        <f t="shared" si="27"/>
        <v>-4911.78</v>
      </c>
      <c r="H78" s="18">
        <f t="shared" si="27"/>
        <v>-7903.24</v>
      </c>
      <c r="I78" s="18">
        <f t="shared" si="27"/>
        <v>-8034.12</v>
      </c>
      <c r="J78" s="18">
        <f t="shared" si="27"/>
        <v>-8256.81</v>
      </c>
      <c r="K78" s="18">
        <f t="shared" si="27"/>
        <v>-8400.75</v>
      </c>
      <c r="L78" s="18">
        <f t="shared" si="27"/>
        <v>-8400.54</v>
      </c>
      <c r="M78" s="18">
        <f t="shared" si="27"/>
        <v>-8352.67</v>
      </c>
      <c r="N78" s="18">
        <f>SUM(B78:M78)</f>
        <v>-79141.52</v>
      </c>
    </row>
    <row r="79" spans="1:14" ht="12.75">
      <c r="A79" s="5" t="s">
        <v>20</v>
      </c>
      <c r="B79" s="18">
        <f>+B78+M63</f>
        <v>13575.979999999985</v>
      </c>
      <c r="C79" s="18">
        <f aca="true" t="shared" si="28" ref="C79:M79">+B79+C78</f>
        <v>8596.309999999985</v>
      </c>
      <c r="D79" s="18">
        <f t="shared" si="28"/>
        <v>3591.609999999985</v>
      </c>
      <c r="E79" s="18">
        <f t="shared" si="28"/>
        <v>-1386.8800000000147</v>
      </c>
      <c r="F79" s="18">
        <f t="shared" si="28"/>
        <v>-6350.560000000015</v>
      </c>
      <c r="G79" s="18">
        <f t="shared" si="28"/>
        <v>-11262.340000000015</v>
      </c>
      <c r="H79" s="18">
        <f t="shared" si="28"/>
        <v>-19165.580000000016</v>
      </c>
      <c r="I79" s="18">
        <f t="shared" si="28"/>
        <v>-27199.700000000015</v>
      </c>
      <c r="J79" s="18">
        <f t="shared" si="28"/>
        <v>-35456.51000000002</v>
      </c>
      <c r="K79" s="18">
        <f t="shared" si="28"/>
        <v>-43857.26000000002</v>
      </c>
      <c r="L79" s="18">
        <f t="shared" si="28"/>
        <v>-52257.80000000002</v>
      </c>
      <c r="M79" s="18">
        <f t="shared" si="28"/>
        <v>-60610.470000000016</v>
      </c>
      <c r="N79" s="18"/>
    </row>
    <row r="80" spans="1:30" ht="12.75">
      <c r="A80" s="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14" ht="12.75">
      <c r="A81" s="6">
        <v>2006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23" t="s">
        <v>21</v>
      </c>
      <c r="B82" s="22">
        <v>0.0725</v>
      </c>
      <c r="C82" s="22">
        <v>0.0725</v>
      </c>
      <c r="D82" s="22">
        <v>0.0725</v>
      </c>
      <c r="E82" s="22">
        <v>0.0725</v>
      </c>
      <c r="F82" s="22">
        <v>0.0414</v>
      </c>
      <c r="G82" s="22">
        <v>0.0414</v>
      </c>
      <c r="H82" s="22">
        <v>0.0459</v>
      </c>
      <c r="I82" s="22">
        <v>0.0459</v>
      </c>
      <c r="J82" s="22">
        <v>0.0459</v>
      </c>
      <c r="K82" s="22">
        <v>0.0459</v>
      </c>
      <c r="L82" s="22">
        <v>0.0459</v>
      </c>
      <c r="M82" s="22">
        <v>0.0459</v>
      </c>
      <c r="N82" s="5"/>
    </row>
    <row r="83" spans="1:14" ht="12.75">
      <c r="A83" s="2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5"/>
    </row>
    <row r="84" spans="1:14" ht="12.75">
      <c r="A84" s="8" t="s">
        <v>13</v>
      </c>
      <c r="B84" s="9">
        <f>+M76</f>
        <v>-1383653.7400000002</v>
      </c>
      <c r="C84" s="10">
        <f aca="true" t="shared" si="29" ref="C84:M84">B92</f>
        <v>-1399763.5100000002</v>
      </c>
      <c r="D84" s="10">
        <f t="shared" si="29"/>
        <v>-1411843.7000000002</v>
      </c>
      <c r="E84" s="10">
        <f t="shared" si="29"/>
        <v>-1418776.9600000002</v>
      </c>
      <c r="F84" s="10">
        <f t="shared" si="29"/>
        <v>-1425390.3000000003</v>
      </c>
      <c r="G84" s="10">
        <f t="shared" si="29"/>
        <v>-1537801.9500000002</v>
      </c>
      <c r="H84" s="10">
        <f t="shared" si="29"/>
        <v>-1668181.1800000002</v>
      </c>
      <c r="I84" s="10">
        <f t="shared" si="29"/>
        <v>-1668181.1800000002</v>
      </c>
      <c r="J84" s="10">
        <f t="shared" si="29"/>
        <v>-1668181.1800000002</v>
      </c>
      <c r="K84" s="10">
        <f t="shared" si="29"/>
        <v>-1668181.1800000002</v>
      </c>
      <c r="L84" s="10">
        <f t="shared" si="29"/>
        <v>-1668181.1800000002</v>
      </c>
      <c r="M84" s="10">
        <f t="shared" si="29"/>
        <v>-1668181.1800000002</v>
      </c>
      <c r="N84" s="10"/>
    </row>
    <row r="85" spans="1:14" ht="12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1" t="s">
        <v>14</v>
      </c>
      <c r="B86" s="12">
        <f>ROUND(1543488/12,2)</f>
        <v>128624</v>
      </c>
      <c r="C86" s="12">
        <f>ROUND(1543488/12,2)</f>
        <v>128624</v>
      </c>
      <c r="D86" s="12">
        <f>ROUND(1543488/12,2)</f>
        <v>128624</v>
      </c>
      <c r="E86" s="12">
        <f>ROUND(1543488/12,2)</f>
        <v>128624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0">
        <f>SUM(B86:M86)</f>
        <v>514496</v>
      </c>
    </row>
    <row r="87" spans="1:30" ht="12.75">
      <c r="A87" s="14" t="s">
        <v>15</v>
      </c>
      <c r="B87" s="13">
        <v>-144733.77</v>
      </c>
      <c r="C87" s="13">
        <v>-140704.19</v>
      </c>
      <c r="D87" s="13">
        <v>-135557.26</v>
      </c>
      <c r="E87" s="13">
        <v>-135237.34</v>
      </c>
      <c r="F87" s="13">
        <v>-112411.65</v>
      </c>
      <c r="G87" s="13">
        <v>-13976.23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0">
        <f>SUM(B87:M87)</f>
        <v>-682620.44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14" ht="12.75">
      <c r="A88" s="11" t="s">
        <v>16</v>
      </c>
      <c r="B88" s="10"/>
      <c r="C88" s="10"/>
      <c r="D88" s="10"/>
      <c r="E88" s="10"/>
      <c r="F88" s="10"/>
      <c r="G88" s="27">
        <v>-116403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>SUM(B88:M88)</f>
        <v>-116403</v>
      </c>
    </row>
    <row r="89" spans="1:14" ht="12.75">
      <c r="A89" s="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5" ht="12.75">
      <c r="A90" s="8" t="s">
        <v>17</v>
      </c>
      <c r="B90" s="10">
        <f aca="true" t="shared" si="30" ref="B90:M90">SUM(B86:B89)</f>
        <v>-16109.76999999999</v>
      </c>
      <c r="C90" s="10">
        <f t="shared" si="30"/>
        <v>-12080.190000000002</v>
      </c>
      <c r="D90" s="10">
        <f t="shared" si="30"/>
        <v>-6933.260000000009</v>
      </c>
      <c r="E90" s="10">
        <f t="shared" si="30"/>
        <v>-6613.3399999999965</v>
      </c>
      <c r="F90" s="10">
        <f t="shared" si="30"/>
        <v>-112411.65</v>
      </c>
      <c r="G90" s="10">
        <f t="shared" si="30"/>
        <v>-130379.23</v>
      </c>
      <c r="H90" s="10">
        <f t="shared" si="30"/>
        <v>0</v>
      </c>
      <c r="I90" s="10">
        <f t="shared" si="30"/>
        <v>0</v>
      </c>
      <c r="J90" s="10">
        <f t="shared" si="30"/>
        <v>0</v>
      </c>
      <c r="K90" s="10">
        <f t="shared" si="30"/>
        <v>0</v>
      </c>
      <c r="L90" s="10">
        <f t="shared" si="30"/>
        <v>0</v>
      </c>
      <c r="M90" s="10">
        <f t="shared" si="30"/>
        <v>0</v>
      </c>
      <c r="N90" s="10">
        <f>SUM(B90:M90)</f>
        <v>-284527.44</v>
      </c>
      <c r="O90" s="21">
        <f>SUM(N86:N89)-N90</f>
        <v>0</v>
      </c>
    </row>
    <row r="91" spans="1:14" ht="12.75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8" t="s">
        <v>18</v>
      </c>
      <c r="B92" s="16">
        <f aca="true" t="shared" si="31" ref="B92:M92">+B84+B90</f>
        <v>-1399763.5100000002</v>
      </c>
      <c r="C92" s="16">
        <f t="shared" si="31"/>
        <v>-1411843.7000000002</v>
      </c>
      <c r="D92" s="16">
        <f t="shared" si="31"/>
        <v>-1418776.9600000002</v>
      </c>
      <c r="E92" s="16">
        <f t="shared" si="31"/>
        <v>-1425390.3000000003</v>
      </c>
      <c r="F92" s="16">
        <f t="shared" si="31"/>
        <v>-1537801.9500000002</v>
      </c>
      <c r="G92" s="16">
        <f t="shared" si="31"/>
        <v>-1668181.1800000002</v>
      </c>
      <c r="H92" s="16">
        <f t="shared" si="31"/>
        <v>-1668181.1800000002</v>
      </c>
      <c r="I92" s="16">
        <f t="shared" si="31"/>
        <v>-1668181.1800000002</v>
      </c>
      <c r="J92" s="16">
        <f t="shared" si="31"/>
        <v>-1668181.1800000002</v>
      </c>
      <c r="K92" s="16">
        <f t="shared" si="31"/>
        <v>-1668181.1800000002</v>
      </c>
      <c r="L92" s="16">
        <f t="shared" si="31"/>
        <v>-1668181.1800000002</v>
      </c>
      <c r="M92" s="16">
        <f t="shared" si="31"/>
        <v>-1668181.1800000002</v>
      </c>
      <c r="N92" s="16"/>
    </row>
    <row r="93" spans="1:14" ht="12.75">
      <c r="A93" s="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2.75">
      <c r="A94" s="17" t="s">
        <v>19</v>
      </c>
      <c r="B94" s="18">
        <f aca="true" t="shared" si="32" ref="B94:M94">ROUND(B84*B82/12,2)</f>
        <v>-8359.57</v>
      </c>
      <c r="C94" s="18">
        <f t="shared" si="32"/>
        <v>-8456.9</v>
      </c>
      <c r="D94" s="18">
        <f t="shared" si="32"/>
        <v>-8529.89</v>
      </c>
      <c r="E94" s="18">
        <f t="shared" si="32"/>
        <v>-8571.78</v>
      </c>
      <c r="F94" s="18">
        <f t="shared" si="32"/>
        <v>-4917.6</v>
      </c>
      <c r="G94" s="18">
        <f t="shared" si="32"/>
        <v>-5305.42</v>
      </c>
      <c r="H94" s="18">
        <f t="shared" si="32"/>
        <v>-6380.79</v>
      </c>
      <c r="I94" s="18">
        <f t="shared" si="32"/>
        <v>-6380.79</v>
      </c>
      <c r="J94" s="18">
        <f t="shared" si="32"/>
        <v>-6380.79</v>
      </c>
      <c r="K94" s="18">
        <f t="shared" si="32"/>
        <v>-6380.79</v>
      </c>
      <c r="L94" s="18">
        <f t="shared" si="32"/>
        <v>-6380.79</v>
      </c>
      <c r="M94" s="18">
        <f t="shared" si="32"/>
        <v>-6380.79</v>
      </c>
      <c r="N94" s="18">
        <f>SUM(B94:M94)</f>
        <v>-82425.89999999998</v>
      </c>
    </row>
    <row r="95" spans="1:14" ht="12.75">
      <c r="A95" s="5" t="s">
        <v>20</v>
      </c>
      <c r="B95" s="18">
        <f>+B94+M79</f>
        <v>-68970.04000000001</v>
      </c>
      <c r="C95" s="18">
        <f aca="true" t="shared" si="33" ref="C95:M95">+B95+C94</f>
        <v>-77426.94</v>
      </c>
      <c r="D95" s="18">
        <f t="shared" si="33"/>
        <v>-85956.83</v>
      </c>
      <c r="E95" s="18">
        <f t="shared" si="33"/>
        <v>-94528.61</v>
      </c>
      <c r="F95" s="18">
        <f t="shared" si="33"/>
        <v>-99446.21</v>
      </c>
      <c r="G95" s="18">
        <f t="shared" si="33"/>
        <v>-104751.63</v>
      </c>
      <c r="H95" s="18">
        <f t="shared" si="33"/>
        <v>-111132.42</v>
      </c>
      <c r="I95" s="18">
        <f t="shared" si="33"/>
        <v>-117513.20999999999</v>
      </c>
      <c r="J95" s="18">
        <f t="shared" si="33"/>
        <v>-123893.99999999999</v>
      </c>
      <c r="K95" s="18">
        <f t="shared" si="33"/>
        <v>-130274.78999999998</v>
      </c>
      <c r="L95" s="18">
        <f t="shared" si="33"/>
        <v>-136655.58</v>
      </c>
      <c r="M95" s="18">
        <f t="shared" si="33"/>
        <v>-143036.37</v>
      </c>
      <c r="N95" s="18"/>
    </row>
    <row r="96" spans="1:30" ht="12.75">
      <c r="A96" s="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14" ht="12.75">
      <c r="A97" s="6">
        <v>2007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23" t="s">
        <v>21</v>
      </c>
      <c r="B98" s="22">
        <v>0.0459</v>
      </c>
      <c r="C98" s="22">
        <v>0.0459</v>
      </c>
      <c r="D98" s="22">
        <v>0.0459</v>
      </c>
      <c r="E98" s="22">
        <v>0.0459</v>
      </c>
      <c r="F98" s="22">
        <v>0.0459</v>
      </c>
      <c r="G98" s="22">
        <v>0.0459</v>
      </c>
      <c r="H98" s="22">
        <v>0.0459</v>
      </c>
      <c r="I98" s="22">
        <v>0.0459</v>
      </c>
      <c r="J98" s="22">
        <v>0.0459</v>
      </c>
      <c r="K98" s="22">
        <v>0.0514</v>
      </c>
      <c r="L98" s="22">
        <v>0.0514</v>
      </c>
      <c r="M98" s="22">
        <v>0.0514</v>
      </c>
      <c r="N98" s="5"/>
    </row>
    <row r="99" spans="1:14" ht="12.75">
      <c r="A99" s="23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5"/>
    </row>
    <row r="100" spans="1:14" ht="12.75">
      <c r="A100" s="8" t="s">
        <v>13</v>
      </c>
      <c r="B100" s="9">
        <f>+M92</f>
        <v>-1668181.1800000002</v>
      </c>
      <c r="C100" s="10">
        <f aca="true" t="shared" si="34" ref="C100:M100">B106</f>
        <v>-1668181.1800000002</v>
      </c>
      <c r="D100" s="10">
        <f t="shared" si="34"/>
        <v>-1668181.1800000002</v>
      </c>
      <c r="E100" s="10">
        <f t="shared" si="34"/>
        <v>-1668181.1800000002</v>
      </c>
      <c r="F100" s="10">
        <f t="shared" si="34"/>
        <v>-1668181.1800000002</v>
      </c>
      <c r="G100" s="10">
        <f t="shared" si="34"/>
        <v>-1668181.1800000002</v>
      </c>
      <c r="H100" s="10">
        <f t="shared" si="34"/>
        <v>-1668181.1800000002</v>
      </c>
      <c r="I100" s="10">
        <f t="shared" si="34"/>
        <v>-1668181.1800000002</v>
      </c>
      <c r="J100" s="10">
        <f t="shared" si="34"/>
        <v>-1668181.1800000002</v>
      </c>
      <c r="K100" s="10">
        <f t="shared" si="34"/>
        <v>-1668181.1800000002</v>
      </c>
      <c r="L100" s="10">
        <f t="shared" si="34"/>
        <v>-1668181.1800000002</v>
      </c>
      <c r="M100" s="10">
        <f t="shared" si="34"/>
        <v>-1668181.1800000002</v>
      </c>
      <c r="N100" s="10"/>
    </row>
    <row r="101" spans="1:14" ht="12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11" t="s">
        <v>23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0">
        <f>SUM(B102:M102)</f>
        <v>0</v>
      </c>
    </row>
    <row r="103" spans="1:14" ht="12.75">
      <c r="A103" s="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5" ht="12.75">
      <c r="A104" s="8" t="s">
        <v>17</v>
      </c>
      <c r="B104" s="10">
        <f aca="true" t="shared" si="35" ref="B104:M104">SUM(B102:B103)</f>
        <v>0</v>
      </c>
      <c r="C104" s="10">
        <f t="shared" si="35"/>
        <v>0</v>
      </c>
      <c r="D104" s="10">
        <f t="shared" si="35"/>
        <v>0</v>
      </c>
      <c r="E104" s="10">
        <f t="shared" si="35"/>
        <v>0</v>
      </c>
      <c r="F104" s="10">
        <f t="shared" si="35"/>
        <v>0</v>
      </c>
      <c r="G104" s="10">
        <f t="shared" si="35"/>
        <v>0</v>
      </c>
      <c r="H104" s="10">
        <f t="shared" si="35"/>
        <v>0</v>
      </c>
      <c r="I104" s="10">
        <f t="shared" si="35"/>
        <v>0</v>
      </c>
      <c r="J104" s="10">
        <f t="shared" si="35"/>
        <v>0</v>
      </c>
      <c r="K104" s="10">
        <f t="shared" si="35"/>
        <v>0</v>
      </c>
      <c r="L104" s="10">
        <f t="shared" si="35"/>
        <v>0</v>
      </c>
      <c r="M104" s="10">
        <f t="shared" si="35"/>
        <v>0</v>
      </c>
      <c r="N104" s="10">
        <f>SUM(B104:M104)</f>
        <v>0</v>
      </c>
      <c r="O104" s="21">
        <f>SUM(N102:N103)-N104</f>
        <v>0</v>
      </c>
    </row>
    <row r="105" spans="1:14" ht="12.75">
      <c r="A105" s="8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8" t="s">
        <v>18</v>
      </c>
      <c r="B106" s="16">
        <f aca="true" t="shared" si="36" ref="B106:M106">+B100+B104</f>
        <v>-1668181.1800000002</v>
      </c>
      <c r="C106" s="16">
        <f t="shared" si="36"/>
        <v>-1668181.1800000002</v>
      </c>
      <c r="D106" s="16">
        <f t="shared" si="36"/>
        <v>-1668181.1800000002</v>
      </c>
      <c r="E106" s="16">
        <f t="shared" si="36"/>
        <v>-1668181.1800000002</v>
      </c>
      <c r="F106" s="16">
        <f t="shared" si="36"/>
        <v>-1668181.1800000002</v>
      </c>
      <c r="G106" s="16">
        <f t="shared" si="36"/>
        <v>-1668181.1800000002</v>
      </c>
      <c r="H106" s="16">
        <f t="shared" si="36"/>
        <v>-1668181.1800000002</v>
      </c>
      <c r="I106" s="16">
        <f t="shared" si="36"/>
        <v>-1668181.1800000002</v>
      </c>
      <c r="J106" s="16">
        <f t="shared" si="36"/>
        <v>-1668181.1800000002</v>
      </c>
      <c r="K106" s="16">
        <f t="shared" si="36"/>
        <v>-1668181.1800000002</v>
      </c>
      <c r="L106" s="16">
        <f t="shared" si="36"/>
        <v>-1668181.1800000002</v>
      </c>
      <c r="M106" s="16">
        <f t="shared" si="36"/>
        <v>-1668181.1800000002</v>
      </c>
      <c r="N106" s="16"/>
    </row>
    <row r="107" spans="1:14" ht="12.75">
      <c r="A107" s="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7" t="s">
        <v>19</v>
      </c>
      <c r="B108" s="18">
        <f aca="true" t="shared" si="37" ref="B108:M108">ROUND(B100*B98/12,2)</f>
        <v>-6380.79</v>
      </c>
      <c r="C108" s="18">
        <f t="shared" si="37"/>
        <v>-6380.79</v>
      </c>
      <c r="D108" s="18">
        <f t="shared" si="37"/>
        <v>-6380.79</v>
      </c>
      <c r="E108" s="18">
        <f t="shared" si="37"/>
        <v>-6380.79</v>
      </c>
      <c r="F108" s="18">
        <f t="shared" si="37"/>
        <v>-6380.79</v>
      </c>
      <c r="G108" s="18">
        <f t="shared" si="37"/>
        <v>-6380.79</v>
      </c>
      <c r="H108" s="18">
        <f t="shared" si="37"/>
        <v>-6380.79</v>
      </c>
      <c r="I108" s="18">
        <f t="shared" si="37"/>
        <v>-6380.79</v>
      </c>
      <c r="J108" s="18">
        <f t="shared" si="37"/>
        <v>-6380.79</v>
      </c>
      <c r="K108" s="18">
        <f t="shared" si="37"/>
        <v>-7145.38</v>
      </c>
      <c r="L108" s="18">
        <f t="shared" si="37"/>
        <v>-7145.38</v>
      </c>
      <c r="M108" s="18">
        <f t="shared" si="37"/>
        <v>-7145.38</v>
      </c>
      <c r="N108" s="18">
        <f>SUM(B108:M108)</f>
        <v>-78863.25</v>
      </c>
    </row>
    <row r="109" spans="1:14" ht="12.75">
      <c r="A109" s="5" t="s">
        <v>20</v>
      </c>
      <c r="B109" s="18">
        <f>+B108+M95</f>
        <v>-149417.16</v>
      </c>
      <c r="C109" s="18">
        <f aca="true" t="shared" si="38" ref="C109:M109">+B109+C108</f>
        <v>-155797.95</v>
      </c>
      <c r="D109" s="18">
        <f t="shared" si="38"/>
        <v>-162178.74000000002</v>
      </c>
      <c r="E109" s="18">
        <f t="shared" si="38"/>
        <v>-168559.53000000003</v>
      </c>
      <c r="F109" s="18">
        <f t="shared" si="38"/>
        <v>-174940.32000000004</v>
      </c>
      <c r="G109" s="18">
        <f t="shared" si="38"/>
        <v>-181321.11000000004</v>
      </c>
      <c r="H109" s="18">
        <f t="shared" si="38"/>
        <v>-187701.90000000005</v>
      </c>
      <c r="I109" s="18">
        <f t="shared" si="38"/>
        <v>-194082.69000000006</v>
      </c>
      <c r="J109" s="18">
        <f t="shared" si="38"/>
        <v>-200463.48000000007</v>
      </c>
      <c r="K109" s="18">
        <f t="shared" si="38"/>
        <v>-207608.86000000007</v>
      </c>
      <c r="L109" s="18">
        <f t="shared" si="38"/>
        <v>-214754.24000000008</v>
      </c>
      <c r="M109" s="18">
        <f t="shared" si="38"/>
        <v>-221899.62000000008</v>
      </c>
      <c r="N109" s="18"/>
    </row>
    <row r="110" spans="1:30" ht="12.75">
      <c r="A110" s="7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14" ht="12.75">
      <c r="A111" s="6">
        <v>2008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23" t="s">
        <v>21</v>
      </c>
      <c r="B112" s="22">
        <v>0.0514</v>
      </c>
      <c r="C112" s="22">
        <v>0.0514</v>
      </c>
      <c r="D112" s="22">
        <v>0.0514</v>
      </c>
      <c r="E112" s="22">
        <v>0.0408</v>
      </c>
      <c r="F112" s="22">
        <v>0.0408</v>
      </c>
      <c r="G112" s="22">
        <v>0.0408</v>
      </c>
      <c r="H112" s="22">
        <v>0.0335</v>
      </c>
      <c r="I112" s="22">
        <v>0.0335</v>
      </c>
      <c r="J112" s="22">
        <v>0.0335</v>
      </c>
      <c r="K112" s="22">
        <v>0.0335</v>
      </c>
      <c r="L112" s="22">
        <v>0.0335</v>
      </c>
      <c r="M112" s="22">
        <v>0.0335</v>
      </c>
      <c r="N112" s="5"/>
    </row>
    <row r="113" spans="1:14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</row>
    <row r="114" spans="1:14" ht="12.75">
      <c r="A114" s="8" t="s">
        <v>13</v>
      </c>
      <c r="B114" s="9">
        <f>+M106</f>
        <v>-1668181.1800000002</v>
      </c>
      <c r="C114" s="10">
        <f aca="true" t="shared" si="39" ref="C114:M114">B120</f>
        <v>-1668181.1800000002</v>
      </c>
      <c r="D114" s="10">
        <f t="shared" si="39"/>
        <v>-1668181.1800000002</v>
      </c>
      <c r="E114" s="10">
        <f t="shared" si="39"/>
        <v>-1668181.1800000002</v>
      </c>
      <c r="F114" s="10">
        <f t="shared" si="39"/>
        <v>-1668181.1800000002</v>
      </c>
      <c r="G114" s="10">
        <f t="shared" si="39"/>
        <v>-1668181.1800000002</v>
      </c>
      <c r="H114" s="10">
        <f t="shared" si="39"/>
        <v>-1668181.1800000002</v>
      </c>
      <c r="I114" s="10">
        <f t="shared" si="39"/>
        <v>-1668181.1800000002</v>
      </c>
      <c r="J114" s="10">
        <f t="shared" si="39"/>
        <v>-1668181.1800000002</v>
      </c>
      <c r="K114" s="10">
        <f t="shared" si="39"/>
        <v>-1668181.1800000002</v>
      </c>
      <c r="L114" s="10">
        <f t="shared" si="39"/>
        <v>-1668181.1800000002</v>
      </c>
      <c r="M114" s="10">
        <f t="shared" si="39"/>
        <v>-1668181.1800000002</v>
      </c>
      <c r="N114" s="10"/>
    </row>
    <row r="115" spans="1:14" ht="12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11" t="s">
        <v>23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0">
        <f>SUM(B116:M116)</f>
        <v>0</v>
      </c>
    </row>
    <row r="117" spans="1:14" ht="12.75">
      <c r="A117" s="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5" ht="12.75">
      <c r="A118" s="8" t="s">
        <v>17</v>
      </c>
      <c r="B118" s="10">
        <f aca="true" t="shared" si="40" ref="B118:M118">SUM(B116:B117)</f>
        <v>0</v>
      </c>
      <c r="C118" s="10">
        <f t="shared" si="40"/>
        <v>0</v>
      </c>
      <c r="D118" s="10">
        <f t="shared" si="40"/>
        <v>0</v>
      </c>
      <c r="E118" s="10">
        <f t="shared" si="40"/>
        <v>0</v>
      </c>
      <c r="F118" s="10">
        <f t="shared" si="40"/>
        <v>0</v>
      </c>
      <c r="G118" s="10">
        <f t="shared" si="40"/>
        <v>0</v>
      </c>
      <c r="H118" s="10">
        <f t="shared" si="40"/>
        <v>0</v>
      </c>
      <c r="I118" s="10">
        <f t="shared" si="40"/>
        <v>0</v>
      </c>
      <c r="J118" s="10">
        <f t="shared" si="40"/>
        <v>0</v>
      </c>
      <c r="K118" s="10">
        <f t="shared" si="40"/>
        <v>0</v>
      </c>
      <c r="L118" s="10">
        <f t="shared" si="40"/>
        <v>0</v>
      </c>
      <c r="M118" s="10">
        <f t="shared" si="40"/>
        <v>0</v>
      </c>
      <c r="N118" s="10">
        <f>SUM(B118:M118)</f>
        <v>0</v>
      </c>
      <c r="O118" s="21">
        <f>SUM(N116:N117)-N118</f>
        <v>0</v>
      </c>
    </row>
    <row r="119" spans="1:14" ht="12.7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8" t="s">
        <v>18</v>
      </c>
      <c r="B120" s="16">
        <f aca="true" t="shared" si="41" ref="B120:M120">+B114+B118</f>
        <v>-1668181.1800000002</v>
      </c>
      <c r="C120" s="16">
        <f t="shared" si="41"/>
        <v>-1668181.1800000002</v>
      </c>
      <c r="D120" s="16">
        <f t="shared" si="41"/>
        <v>-1668181.1800000002</v>
      </c>
      <c r="E120" s="16">
        <f t="shared" si="41"/>
        <v>-1668181.1800000002</v>
      </c>
      <c r="F120" s="16">
        <f t="shared" si="41"/>
        <v>-1668181.1800000002</v>
      </c>
      <c r="G120" s="16">
        <f t="shared" si="41"/>
        <v>-1668181.1800000002</v>
      </c>
      <c r="H120" s="16">
        <f t="shared" si="41"/>
        <v>-1668181.1800000002</v>
      </c>
      <c r="I120" s="16">
        <f t="shared" si="41"/>
        <v>-1668181.1800000002</v>
      </c>
      <c r="J120" s="16">
        <f t="shared" si="41"/>
        <v>-1668181.1800000002</v>
      </c>
      <c r="K120" s="16">
        <f t="shared" si="41"/>
        <v>-1668181.1800000002</v>
      </c>
      <c r="L120" s="16">
        <f t="shared" si="41"/>
        <v>-1668181.1800000002</v>
      </c>
      <c r="M120" s="16">
        <f t="shared" si="41"/>
        <v>-1668181.1800000002</v>
      </c>
      <c r="N120" s="16"/>
    </row>
    <row r="121" spans="1:14" ht="12.75">
      <c r="A121" s="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2.75">
      <c r="A122" s="17" t="s">
        <v>19</v>
      </c>
      <c r="B122" s="18">
        <f aca="true" t="shared" si="42" ref="B122:M122">ROUND(B114*B112/12,2)</f>
        <v>-7145.38</v>
      </c>
      <c r="C122" s="18">
        <f t="shared" si="42"/>
        <v>-7145.38</v>
      </c>
      <c r="D122" s="18">
        <f t="shared" si="42"/>
        <v>-7145.38</v>
      </c>
      <c r="E122" s="18">
        <f t="shared" si="42"/>
        <v>-5671.82</v>
      </c>
      <c r="F122" s="18">
        <f t="shared" si="42"/>
        <v>-5671.82</v>
      </c>
      <c r="G122" s="18">
        <f t="shared" si="42"/>
        <v>-5671.82</v>
      </c>
      <c r="H122" s="18">
        <f t="shared" si="42"/>
        <v>-4657.01</v>
      </c>
      <c r="I122" s="18">
        <f t="shared" si="42"/>
        <v>-4657.01</v>
      </c>
      <c r="J122" s="18">
        <f t="shared" si="42"/>
        <v>-4657.01</v>
      </c>
      <c r="K122" s="18">
        <f t="shared" si="42"/>
        <v>-4657.01</v>
      </c>
      <c r="L122" s="18">
        <f t="shared" si="42"/>
        <v>-4657.01</v>
      </c>
      <c r="M122" s="18">
        <f t="shared" si="42"/>
        <v>-4657.01</v>
      </c>
      <c r="N122" s="18">
        <f>SUM(B122:M122)</f>
        <v>-66393.66</v>
      </c>
    </row>
    <row r="123" spans="1:14" ht="12.75">
      <c r="A123" s="5" t="s">
        <v>20</v>
      </c>
      <c r="B123" s="18">
        <f>+M109+B122</f>
        <v>-229045.0000000001</v>
      </c>
      <c r="C123" s="18">
        <f aca="true" t="shared" si="43" ref="C123:M123">+B123+C122</f>
        <v>-236190.3800000001</v>
      </c>
      <c r="D123" s="18">
        <f t="shared" si="43"/>
        <v>-243335.7600000001</v>
      </c>
      <c r="E123" s="18">
        <f t="shared" si="43"/>
        <v>-249007.5800000001</v>
      </c>
      <c r="F123" s="18">
        <f t="shared" si="43"/>
        <v>-254679.4000000001</v>
      </c>
      <c r="G123" s="18">
        <f t="shared" si="43"/>
        <v>-260351.22000000012</v>
      </c>
      <c r="H123" s="18">
        <f t="shared" si="43"/>
        <v>-265008.2300000001</v>
      </c>
      <c r="I123" s="18">
        <f t="shared" si="43"/>
        <v>-269665.2400000001</v>
      </c>
      <c r="J123" s="18">
        <f t="shared" si="43"/>
        <v>-274322.2500000001</v>
      </c>
      <c r="K123" s="18">
        <f t="shared" si="43"/>
        <v>-278979.2600000001</v>
      </c>
      <c r="L123" s="18">
        <f t="shared" si="43"/>
        <v>-283636.27000000014</v>
      </c>
      <c r="M123" s="18">
        <f t="shared" si="43"/>
        <v>-288293.28000000014</v>
      </c>
      <c r="N123" s="18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75">
      <c r="A125" s="6">
        <v>2009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75">
      <c r="A126" s="23" t="s">
        <v>21</v>
      </c>
      <c r="B126" s="22">
        <v>0.0245</v>
      </c>
      <c r="C126" s="22">
        <v>0.0245</v>
      </c>
      <c r="D126" s="22">
        <v>0.0245</v>
      </c>
      <c r="E126" s="22">
        <v>0.01</v>
      </c>
      <c r="F126" s="22">
        <v>0.01</v>
      </c>
      <c r="G126" s="22">
        <v>0.01</v>
      </c>
      <c r="H126" s="22">
        <v>0.0055</v>
      </c>
      <c r="I126" s="22">
        <v>0.0055</v>
      </c>
      <c r="J126" s="22">
        <v>0.0055</v>
      </c>
      <c r="K126" s="22">
        <v>0.0055</v>
      </c>
      <c r="L126" s="22">
        <v>0.0055</v>
      </c>
      <c r="M126" s="22">
        <v>0.0055</v>
      </c>
      <c r="N126" s="5"/>
    </row>
    <row r="127" spans="1:14" ht="12.7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</row>
    <row r="128" spans="1:14" ht="12.75">
      <c r="A128" s="8" t="s">
        <v>13</v>
      </c>
      <c r="B128" s="9">
        <f>+M114</f>
        <v>-1668181.1800000002</v>
      </c>
      <c r="C128" s="10">
        <f aca="true" t="shared" si="44" ref="C128:M128">B134</f>
        <v>-1668181.1800000002</v>
      </c>
      <c r="D128" s="10">
        <f t="shared" si="44"/>
        <v>-1668181.1800000002</v>
      </c>
      <c r="E128" s="10">
        <f t="shared" si="44"/>
        <v>-1668181.1800000002</v>
      </c>
      <c r="F128" s="10">
        <f t="shared" si="44"/>
        <v>-1668181.1800000002</v>
      </c>
      <c r="G128" s="10">
        <f t="shared" si="44"/>
        <v>-1668181.1800000002</v>
      </c>
      <c r="H128" s="10">
        <f t="shared" si="44"/>
        <v>-1668181.1800000002</v>
      </c>
      <c r="I128" s="10">
        <f t="shared" si="44"/>
        <v>-1668181.1800000002</v>
      </c>
      <c r="J128" s="10">
        <f t="shared" si="44"/>
        <v>-1668181.1800000002</v>
      </c>
      <c r="K128" s="10">
        <f t="shared" si="44"/>
        <v>-1668181.1800000002</v>
      </c>
      <c r="L128" s="10">
        <f t="shared" si="44"/>
        <v>-1668181.1800000002</v>
      </c>
      <c r="M128" s="10">
        <f t="shared" si="44"/>
        <v>-1668181.1800000002</v>
      </c>
      <c r="N128" s="10"/>
    </row>
    <row r="129" spans="1:14" ht="12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11" t="s">
        <v>23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0">
        <f>SUM(B130:M130)</f>
        <v>0</v>
      </c>
    </row>
    <row r="131" spans="1:14" ht="12.75">
      <c r="A131" s="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5" ht="12.75">
      <c r="A132" s="8" t="s">
        <v>17</v>
      </c>
      <c r="B132" s="10">
        <f aca="true" t="shared" si="45" ref="B132:M132">SUM(B130:B131)</f>
        <v>0</v>
      </c>
      <c r="C132" s="10">
        <f t="shared" si="45"/>
        <v>0</v>
      </c>
      <c r="D132" s="10">
        <f t="shared" si="45"/>
        <v>0</v>
      </c>
      <c r="E132" s="10">
        <f t="shared" si="45"/>
        <v>0</v>
      </c>
      <c r="F132" s="10">
        <f t="shared" si="45"/>
        <v>0</v>
      </c>
      <c r="G132" s="10">
        <f t="shared" si="45"/>
        <v>0</v>
      </c>
      <c r="H132" s="10">
        <f t="shared" si="45"/>
        <v>0</v>
      </c>
      <c r="I132" s="10">
        <f t="shared" si="45"/>
        <v>0</v>
      </c>
      <c r="J132" s="10">
        <f t="shared" si="45"/>
        <v>0</v>
      </c>
      <c r="K132" s="10">
        <f t="shared" si="45"/>
        <v>0</v>
      </c>
      <c r="L132" s="10">
        <f t="shared" si="45"/>
        <v>0</v>
      </c>
      <c r="M132" s="10">
        <f t="shared" si="45"/>
        <v>0</v>
      </c>
      <c r="N132" s="10">
        <f>SUM(B132:M132)</f>
        <v>0</v>
      </c>
      <c r="O132" s="21">
        <f>SUM(N130:N131)-N132</f>
        <v>0</v>
      </c>
    </row>
    <row r="133" spans="1:14" ht="12.7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8" t="s">
        <v>18</v>
      </c>
      <c r="B134" s="16">
        <f aca="true" t="shared" si="46" ref="B134:M134">+B128+B132</f>
        <v>-1668181.1800000002</v>
      </c>
      <c r="C134" s="16">
        <f t="shared" si="46"/>
        <v>-1668181.1800000002</v>
      </c>
      <c r="D134" s="16">
        <f t="shared" si="46"/>
        <v>-1668181.1800000002</v>
      </c>
      <c r="E134" s="16">
        <f t="shared" si="46"/>
        <v>-1668181.1800000002</v>
      </c>
      <c r="F134" s="16">
        <f t="shared" si="46"/>
        <v>-1668181.1800000002</v>
      </c>
      <c r="G134" s="16">
        <f t="shared" si="46"/>
        <v>-1668181.1800000002</v>
      </c>
      <c r="H134" s="16">
        <f t="shared" si="46"/>
        <v>-1668181.1800000002</v>
      </c>
      <c r="I134" s="16">
        <f t="shared" si="46"/>
        <v>-1668181.1800000002</v>
      </c>
      <c r="J134" s="16">
        <f t="shared" si="46"/>
        <v>-1668181.1800000002</v>
      </c>
      <c r="K134" s="16">
        <f t="shared" si="46"/>
        <v>-1668181.1800000002</v>
      </c>
      <c r="L134" s="16">
        <f t="shared" si="46"/>
        <v>-1668181.1800000002</v>
      </c>
      <c r="M134" s="16">
        <f t="shared" si="46"/>
        <v>-1668181.1800000002</v>
      </c>
      <c r="N134" s="16"/>
    </row>
    <row r="135" spans="1:14" ht="12.75">
      <c r="A135" s="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2.75">
      <c r="A136" s="17" t="s">
        <v>19</v>
      </c>
      <c r="B136" s="18">
        <f aca="true" t="shared" si="47" ref="B136:M136">ROUND(B128*B126/12,2)</f>
        <v>-3405.87</v>
      </c>
      <c r="C136" s="18">
        <f t="shared" si="47"/>
        <v>-3405.87</v>
      </c>
      <c r="D136" s="18">
        <f t="shared" si="47"/>
        <v>-3405.87</v>
      </c>
      <c r="E136" s="18">
        <f t="shared" si="47"/>
        <v>-1390.15</v>
      </c>
      <c r="F136" s="18">
        <f t="shared" si="47"/>
        <v>-1390.15</v>
      </c>
      <c r="G136" s="18">
        <f t="shared" si="47"/>
        <v>-1390.15</v>
      </c>
      <c r="H136" s="18">
        <f t="shared" si="47"/>
        <v>-764.58</v>
      </c>
      <c r="I136" s="18">
        <f t="shared" si="47"/>
        <v>-764.58</v>
      </c>
      <c r="J136" s="18">
        <f t="shared" si="47"/>
        <v>-764.58</v>
      </c>
      <c r="K136" s="18">
        <f t="shared" si="47"/>
        <v>-764.58</v>
      </c>
      <c r="L136" s="18">
        <f t="shared" si="47"/>
        <v>-764.58</v>
      </c>
      <c r="M136" s="18">
        <f t="shared" si="47"/>
        <v>-764.58</v>
      </c>
      <c r="N136" s="18">
        <f>SUM(B136:M136)</f>
        <v>-18975.540000000005</v>
      </c>
    </row>
    <row r="137" spans="1:14" ht="12.75">
      <c r="A137" s="5" t="s">
        <v>20</v>
      </c>
      <c r="B137" s="18">
        <f>+B136+M123</f>
        <v>-291699.15000000014</v>
      </c>
      <c r="C137" s="18">
        <f aca="true" t="shared" si="48" ref="C137:M137">+B137+C136</f>
        <v>-295105.02000000014</v>
      </c>
      <c r="D137" s="18">
        <f t="shared" si="48"/>
        <v>-298510.89000000013</v>
      </c>
      <c r="E137" s="18">
        <f t="shared" si="48"/>
        <v>-299901.04000000015</v>
      </c>
      <c r="F137" s="18">
        <f t="shared" si="48"/>
        <v>-301291.1900000002</v>
      </c>
      <c r="G137" s="18">
        <f t="shared" si="48"/>
        <v>-302681.3400000002</v>
      </c>
      <c r="H137" s="18">
        <f t="shared" si="48"/>
        <v>-303445.9200000002</v>
      </c>
      <c r="I137" s="18">
        <f t="shared" si="48"/>
        <v>-304210.50000000023</v>
      </c>
      <c r="J137" s="18">
        <f t="shared" si="48"/>
        <v>-304975.08000000025</v>
      </c>
      <c r="K137" s="18">
        <f t="shared" si="48"/>
        <v>-305739.66000000027</v>
      </c>
      <c r="L137" s="18">
        <f t="shared" si="48"/>
        <v>-306504.2400000003</v>
      </c>
      <c r="M137" s="18">
        <f t="shared" si="48"/>
        <v>-307268.8200000003</v>
      </c>
      <c r="N137" s="18"/>
    </row>
    <row r="138" spans="1:30" ht="12.75">
      <c r="A138" s="7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14" ht="12.75">
      <c r="A139" s="6">
        <v>2010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75">
      <c r="A140" s="23" t="s">
        <v>21</v>
      </c>
      <c r="B140" s="22">
        <v>0.0055</v>
      </c>
      <c r="C140" s="22">
        <v>0.0055</v>
      </c>
      <c r="D140" s="22">
        <v>0.0055</v>
      </c>
      <c r="E140" s="22">
        <v>0.0055</v>
      </c>
      <c r="F140" s="22">
        <v>0.0055</v>
      </c>
      <c r="G140" s="22">
        <v>0.0055</v>
      </c>
      <c r="H140" s="22">
        <v>0.0089</v>
      </c>
      <c r="I140" s="22">
        <v>0.0089</v>
      </c>
      <c r="J140" s="22">
        <v>0.0089</v>
      </c>
      <c r="K140" s="22">
        <v>0.012</v>
      </c>
      <c r="L140" s="22">
        <v>0.012</v>
      </c>
      <c r="M140" s="22">
        <v>0.012</v>
      </c>
      <c r="N140" s="5"/>
    </row>
    <row r="141" spans="1:14" ht="12.7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</row>
    <row r="142" spans="1:14" ht="12.75">
      <c r="A142" s="8" t="s">
        <v>13</v>
      </c>
      <c r="B142" s="9">
        <f>+M128</f>
        <v>-1668181.1800000002</v>
      </c>
      <c r="C142" s="10">
        <f aca="true" t="shared" si="49" ref="C142:M142">B148</f>
        <v>-1668181.1800000002</v>
      </c>
      <c r="D142" s="10">
        <f t="shared" si="49"/>
        <v>-1668181.1800000002</v>
      </c>
      <c r="E142" s="10">
        <f t="shared" si="49"/>
        <v>-1668181.1800000002</v>
      </c>
      <c r="F142" s="10">
        <f t="shared" si="49"/>
        <v>-1668181.1800000002</v>
      </c>
      <c r="G142" s="10">
        <f t="shared" si="49"/>
        <v>-1668181.1800000002</v>
      </c>
      <c r="H142" s="10">
        <f t="shared" si="49"/>
        <v>-1668181.1800000002</v>
      </c>
      <c r="I142" s="10">
        <f t="shared" si="49"/>
        <v>-1668181.1800000002</v>
      </c>
      <c r="J142" s="10">
        <f t="shared" si="49"/>
        <v>-1668181.1800000002</v>
      </c>
      <c r="K142" s="10">
        <f t="shared" si="49"/>
        <v>-1668181.1800000002</v>
      </c>
      <c r="L142" s="10">
        <f t="shared" si="49"/>
        <v>-1668181.1800000002</v>
      </c>
      <c r="M142" s="10">
        <f t="shared" si="49"/>
        <v>-1668181.1800000002</v>
      </c>
      <c r="N142" s="10"/>
    </row>
    <row r="143" spans="1:14" ht="12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11" t="s">
        <v>23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0">
        <f>SUM(B144:M144)</f>
        <v>0</v>
      </c>
    </row>
    <row r="145" spans="1:14" ht="12.75">
      <c r="A145" s="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5" ht="12.75">
      <c r="A146" s="8" t="s">
        <v>17</v>
      </c>
      <c r="B146" s="10">
        <f aca="true" t="shared" si="50" ref="B146:M146">SUM(B144:B145)</f>
        <v>0</v>
      </c>
      <c r="C146" s="10">
        <f t="shared" si="50"/>
        <v>0</v>
      </c>
      <c r="D146" s="10">
        <f t="shared" si="50"/>
        <v>0</v>
      </c>
      <c r="E146" s="10">
        <f t="shared" si="50"/>
        <v>0</v>
      </c>
      <c r="F146" s="10">
        <f t="shared" si="50"/>
        <v>0</v>
      </c>
      <c r="G146" s="10">
        <f t="shared" si="50"/>
        <v>0</v>
      </c>
      <c r="H146" s="10">
        <f t="shared" si="50"/>
        <v>0</v>
      </c>
      <c r="I146" s="10">
        <f t="shared" si="50"/>
        <v>0</v>
      </c>
      <c r="J146" s="10">
        <f t="shared" si="50"/>
        <v>0</v>
      </c>
      <c r="K146" s="10">
        <f t="shared" si="50"/>
        <v>0</v>
      </c>
      <c r="L146" s="10">
        <f t="shared" si="50"/>
        <v>0</v>
      </c>
      <c r="M146" s="10">
        <f t="shared" si="50"/>
        <v>0</v>
      </c>
      <c r="N146" s="10">
        <f>SUM(B146:M146)</f>
        <v>0</v>
      </c>
      <c r="O146" s="21">
        <f>SUM(N144:N145)-N146</f>
        <v>0</v>
      </c>
    </row>
    <row r="147" spans="1:14" ht="12.7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8" t="s">
        <v>18</v>
      </c>
      <c r="B148" s="16">
        <f aca="true" t="shared" si="51" ref="B148:M148">+B142+B146</f>
        <v>-1668181.1800000002</v>
      </c>
      <c r="C148" s="16">
        <f t="shared" si="51"/>
        <v>-1668181.1800000002</v>
      </c>
      <c r="D148" s="16">
        <f t="shared" si="51"/>
        <v>-1668181.1800000002</v>
      </c>
      <c r="E148" s="16">
        <f t="shared" si="51"/>
        <v>-1668181.1800000002</v>
      </c>
      <c r="F148" s="16">
        <f t="shared" si="51"/>
        <v>-1668181.1800000002</v>
      </c>
      <c r="G148" s="16">
        <f t="shared" si="51"/>
        <v>-1668181.1800000002</v>
      </c>
      <c r="H148" s="16">
        <f t="shared" si="51"/>
        <v>-1668181.1800000002</v>
      </c>
      <c r="I148" s="16">
        <f t="shared" si="51"/>
        <v>-1668181.1800000002</v>
      </c>
      <c r="J148" s="16">
        <f t="shared" si="51"/>
        <v>-1668181.1800000002</v>
      </c>
      <c r="K148" s="16">
        <f t="shared" si="51"/>
        <v>-1668181.1800000002</v>
      </c>
      <c r="L148" s="16">
        <f t="shared" si="51"/>
        <v>-1668181.1800000002</v>
      </c>
      <c r="M148" s="16">
        <f t="shared" si="51"/>
        <v>-1668181.1800000002</v>
      </c>
      <c r="N148" s="16"/>
    </row>
    <row r="149" spans="1:14" ht="12.75">
      <c r="A149" s="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2.75">
      <c r="A150" s="17" t="s">
        <v>19</v>
      </c>
      <c r="B150" s="18">
        <f aca="true" t="shared" si="52" ref="B150:M150">ROUND(B142*B140/12,2)</f>
        <v>-764.58</v>
      </c>
      <c r="C150" s="18">
        <f t="shared" si="52"/>
        <v>-764.58</v>
      </c>
      <c r="D150" s="18">
        <f t="shared" si="52"/>
        <v>-764.58</v>
      </c>
      <c r="E150" s="18">
        <f t="shared" si="52"/>
        <v>-764.58</v>
      </c>
      <c r="F150" s="18">
        <f t="shared" si="52"/>
        <v>-764.58</v>
      </c>
      <c r="G150" s="18">
        <f t="shared" si="52"/>
        <v>-764.58</v>
      </c>
      <c r="H150" s="18">
        <f t="shared" si="52"/>
        <v>-1237.23</v>
      </c>
      <c r="I150" s="18">
        <f t="shared" si="52"/>
        <v>-1237.23</v>
      </c>
      <c r="J150" s="18">
        <f t="shared" si="52"/>
        <v>-1237.23</v>
      </c>
      <c r="K150" s="18">
        <f t="shared" si="52"/>
        <v>-1668.18</v>
      </c>
      <c r="L150" s="18">
        <f t="shared" si="52"/>
        <v>-1668.18</v>
      </c>
      <c r="M150" s="18">
        <f t="shared" si="52"/>
        <v>-1668.18</v>
      </c>
      <c r="N150" s="18">
        <f>SUM(B150:M150)</f>
        <v>-13303.710000000001</v>
      </c>
    </row>
    <row r="151" spans="1:14" ht="12.75">
      <c r="A151" s="5" t="s">
        <v>20</v>
      </c>
      <c r="B151" s="18">
        <f>+B150+M137</f>
        <v>-308033.4000000003</v>
      </c>
      <c r="C151" s="18">
        <f aca="true" t="shared" si="53" ref="C151:M151">+B151+C150</f>
        <v>-308797.98000000033</v>
      </c>
      <c r="D151" s="18">
        <f t="shared" si="53"/>
        <v>-309562.56000000035</v>
      </c>
      <c r="E151" s="18">
        <f t="shared" si="53"/>
        <v>-310327.14000000036</v>
      </c>
      <c r="F151" s="18">
        <f t="shared" si="53"/>
        <v>-311091.7200000004</v>
      </c>
      <c r="G151" s="18">
        <f t="shared" si="53"/>
        <v>-311856.3000000004</v>
      </c>
      <c r="H151" s="18">
        <f t="shared" si="53"/>
        <v>-313093.5300000004</v>
      </c>
      <c r="I151" s="18">
        <f t="shared" si="53"/>
        <v>-314330.76000000036</v>
      </c>
      <c r="J151" s="18">
        <f t="shared" si="53"/>
        <v>-315567.99000000034</v>
      </c>
      <c r="K151" s="18">
        <f t="shared" si="53"/>
        <v>-317236.17000000033</v>
      </c>
      <c r="L151" s="18">
        <f t="shared" si="53"/>
        <v>-318904.3500000003</v>
      </c>
      <c r="M151" s="18">
        <f t="shared" si="53"/>
        <v>-320572.5300000003</v>
      </c>
      <c r="N151" s="18"/>
    </row>
    <row r="152" spans="1:30" ht="12.75">
      <c r="A152" s="7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14" ht="12.75">
      <c r="A153" s="6">
        <v>2011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75">
      <c r="A154" s="23" t="s">
        <v>21</v>
      </c>
      <c r="B154" s="22">
        <v>0.0147</v>
      </c>
      <c r="C154" s="22">
        <v>0.0147</v>
      </c>
      <c r="D154" s="22">
        <v>0.0147</v>
      </c>
      <c r="E154" s="22">
        <v>0.0147</v>
      </c>
      <c r="F154" s="22">
        <v>0.0147</v>
      </c>
      <c r="G154" s="22">
        <v>0.0147</v>
      </c>
      <c r="H154" s="22">
        <v>0.0147</v>
      </c>
      <c r="I154" s="22">
        <v>0.0147</v>
      </c>
      <c r="J154" s="22">
        <v>0.0147</v>
      </c>
      <c r="K154" s="22">
        <v>0.0147</v>
      </c>
      <c r="L154" s="22">
        <v>0.0147</v>
      </c>
      <c r="M154" s="22">
        <v>0.0147</v>
      </c>
      <c r="N154" s="5"/>
    </row>
    <row r="155" spans="1:14" ht="12.7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</row>
    <row r="156" spans="1:14" ht="12.75">
      <c r="A156" s="8" t="s">
        <v>13</v>
      </c>
      <c r="B156" s="9">
        <f>+M142</f>
        <v>-1668181.1800000002</v>
      </c>
      <c r="C156" s="10">
        <f aca="true" t="shared" si="54" ref="C156:M156">B162</f>
        <v>-1668181.1800000002</v>
      </c>
      <c r="D156" s="10">
        <f t="shared" si="54"/>
        <v>-1668181.1800000002</v>
      </c>
      <c r="E156" s="10">
        <f t="shared" si="54"/>
        <v>-1668181.1800000002</v>
      </c>
      <c r="F156" s="10">
        <f t="shared" si="54"/>
        <v>-1668181.1800000002</v>
      </c>
      <c r="G156" s="10">
        <f t="shared" si="54"/>
        <v>-1668181.1800000002</v>
      </c>
      <c r="H156" s="10">
        <f t="shared" si="54"/>
        <v>-1668181.1800000002</v>
      </c>
      <c r="I156" s="10">
        <f t="shared" si="54"/>
        <v>-1668181.1800000002</v>
      </c>
      <c r="J156" s="10">
        <f t="shared" si="54"/>
        <v>-1668181.1800000002</v>
      </c>
      <c r="K156" s="10">
        <f t="shared" si="54"/>
        <v>-1668181.1800000002</v>
      </c>
      <c r="L156" s="10">
        <f t="shared" si="54"/>
        <v>-1668181.1800000002</v>
      </c>
      <c r="M156" s="10">
        <f t="shared" si="54"/>
        <v>-1668181.1800000002</v>
      </c>
      <c r="N156" s="10"/>
    </row>
    <row r="157" spans="1:14" ht="12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11" t="s">
        <v>23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0">
        <f>SUM(B158:M158)</f>
        <v>0</v>
      </c>
    </row>
    <row r="159" spans="1:14" ht="12.75">
      <c r="A159" s="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5" ht="12.75">
      <c r="A160" s="8" t="s">
        <v>17</v>
      </c>
      <c r="B160" s="10">
        <f aca="true" t="shared" si="55" ref="B160:M160">SUM(B158:B159)</f>
        <v>0</v>
      </c>
      <c r="C160" s="10">
        <f t="shared" si="55"/>
        <v>0</v>
      </c>
      <c r="D160" s="10">
        <f t="shared" si="55"/>
        <v>0</v>
      </c>
      <c r="E160" s="10">
        <f t="shared" si="55"/>
        <v>0</v>
      </c>
      <c r="F160" s="10">
        <f t="shared" si="55"/>
        <v>0</v>
      </c>
      <c r="G160" s="10">
        <f t="shared" si="55"/>
        <v>0</v>
      </c>
      <c r="H160" s="10">
        <f t="shared" si="55"/>
        <v>0</v>
      </c>
      <c r="I160" s="10">
        <f t="shared" si="55"/>
        <v>0</v>
      </c>
      <c r="J160" s="10">
        <f t="shared" si="55"/>
        <v>0</v>
      </c>
      <c r="K160" s="10">
        <f t="shared" si="55"/>
        <v>0</v>
      </c>
      <c r="L160" s="10">
        <f t="shared" si="55"/>
        <v>0</v>
      </c>
      <c r="M160" s="10">
        <f t="shared" si="55"/>
        <v>0</v>
      </c>
      <c r="N160" s="10">
        <f>SUM(B160:M160)</f>
        <v>0</v>
      </c>
      <c r="O160" s="21">
        <f>SUM(N158:N159)-N160</f>
        <v>0</v>
      </c>
    </row>
    <row r="161" spans="1:14" ht="12.7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8" t="s">
        <v>18</v>
      </c>
      <c r="B162" s="16">
        <f aca="true" t="shared" si="56" ref="B162:M162">+B156+B160</f>
        <v>-1668181.1800000002</v>
      </c>
      <c r="C162" s="16">
        <f t="shared" si="56"/>
        <v>-1668181.1800000002</v>
      </c>
      <c r="D162" s="16">
        <f t="shared" si="56"/>
        <v>-1668181.1800000002</v>
      </c>
      <c r="E162" s="16">
        <f t="shared" si="56"/>
        <v>-1668181.1800000002</v>
      </c>
      <c r="F162" s="16">
        <f t="shared" si="56"/>
        <v>-1668181.1800000002</v>
      </c>
      <c r="G162" s="16">
        <f t="shared" si="56"/>
        <v>-1668181.1800000002</v>
      </c>
      <c r="H162" s="16">
        <f t="shared" si="56"/>
        <v>-1668181.1800000002</v>
      </c>
      <c r="I162" s="16">
        <f t="shared" si="56"/>
        <v>-1668181.1800000002</v>
      </c>
      <c r="J162" s="16">
        <f t="shared" si="56"/>
        <v>-1668181.1800000002</v>
      </c>
      <c r="K162" s="16">
        <f t="shared" si="56"/>
        <v>-1668181.1800000002</v>
      </c>
      <c r="L162" s="16">
        <f t="shared" si="56"/>
        <v>-1668181.1800000002</v>
      </c>
      <c r="M162" s="16">
        <f t="shared" si="56"/>
        <v>-1668181.1800000002</v>
      </c>
      <c r="N162" s="16"/>
    </row>
    <row r="163" spans="1:14" ht="12.75">
      <c r="A163" s="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2.75">
      <c r="A164" s="17" t="s">
        <v>19</v>
      </c>
      <c r="B164" s="18">
        <f aca="true" t="shared" si="57" ref="B164:M164">ROUND(B156*B154/12,2)</f>
        <v>-2043.52</v>
      </c>
      <c r="C164" s="18">
        <f t="shared" si="57"/>
        <v>-2043.52</v>
      </c>
      <c r="D164" s="18">
        <f t="shared" si="57"/>
        <v>-2043.52</v>
      </c>
      <c r="E164" s="18">
        <f t="shared" si="57"/>
        <v>-2043.52</v>
      </c>
      <c r="F164" s="18">
        <f t="shared" si="57"/>
        <v>-2043.52</v>
      </c>
      <c r="G164" s="18">
        <f t="shared" si="57"/>
        <v>-2043.52</v>
      </c>
      <c r="H164" s="18">
        <f t="shared" si="57"/>
        <v>-2043.52</v>
      </c>
      <c r="I164" s="18">
        <f t="shared" si="57"/>
        <v>-2043.52</v>
      </c>
      <c r="J164" s="18">
        <f t="shared" si="57"/>
        <v>-2043.52</v>
      </c>
      <c r="K164" s="18">
        <f t="shared" si="57"/>
        <v>-2043.52</v>
      </c>
      <c r="L164" s="18">
        <f t="shared" si="57"/>
        <v>-2043.52</v>
      </c>
      <c r="M164" s="18">
        <f t="shared" si="57"/>
        <v>-2043.52</v>
      </c>
      <c r="N164" s="18">
        <f>SUM(B164:M164)</f>
        <v>-24522.24</v>
      </c>
    </row>
    <row r="165" spans="1:14" ht="12.75">
      <c r="A165" s="5" t="s">
        <v>20</v>
      </c>
      <c r="B165" s="18">
        <f>+B164+M151</f>
        <v>-322616.05000000034</v>
      </c>
      <c r="C165" s="18">
        <f aca="true" t="shared" si="58" ref="C165:M165">+B165+C164</f>
        <v>-324659.57000000036</v>
      </c>
      <c r="D165" s="18">
        <f t="shared" si="58"/>
        <v>-326703.0900000004</v>
      </c>
      <c r="E165" s="18">
        <f t="shared" si="58"/>
        <v>-328746.6100000004</v>
      </c>
      <c r="F165" s="18">
        <f t="shared" si="58"/>
        <v>-330790.1300000004</v>
      </c>
      <c r="G165" s="18">
        <f t="shared" si="58"/>
        <v>-332833.65000000043</v>
      </c>
      <c r="H165" s="18">
        <f t="shared" si="58"/>
        <v>-334877.17000000045</v>
      </c>
      <c r="I165" s="18">
        <f t="shared" si="58"/>
        <v>-336920.69000000047</v>
      </c>
      <c r="J165" s="18">
        <f t="shared" si="58"/>
        <v>-338964.2100000005</v>
      </c>
      <c r="K165" s="18">
        <f t="shared" si="58"/>
        <v>-341007.7300000005</v>
      </c>
      <c r="L165" s="18">
        <f t="shared" si="58"/>
        <v>-343051.2500000005</v>
      </c>
      <c r="M165" s="18">
        <f t="shared" si="58"/>
        <v>-345094.77000000054</v>
      </c>
      <c r="N165" s="18"/>
    </row>
    <row r="166" spans="1:30" ht="12.75">
      <c r="A166" s="7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14" ht="12.75">
      <c r="A167" s="6">
        <v>2012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75">
      <c r="A168" s="23" t="s">
        <v>21</v>
      </c>
      <c r="B168" s="22">
        <v>0.0147</v>
      </c>
      <c r="C168" s="22">
        <v>0.0147</v>
      </c>
      <c r="D168" s="22">
        <v>0.0147</v>
      </c>
      <c r="E168" s="22">
        <v>0.0147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5"/>
    </row>
    <row r="169" spans="1:14" ht="12.7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</row>
    <row r="170" spans="1:14" ht="12.75">
      <c r="A170" s="8" t="s">
        <v>13</v>
      </c>
      <c r="B170" s="9">
        <f>+M156</f>
        <v>-1668181.1800000002</v>
      </c>
      <c r="C170" s="10">
        <f aca="true" t="shared" si="59" ref="C170:M170">B176</f>
        <v>-1668181.1800000002</v>
      </c>
      <c r="D170" s="10">
        <f t="shared" si="59"/>
        <v>-1668181.1800000002</v>
      </c>
      <c r="E170" s="10">
        <f t="shared" si="59"/>
        <v>-1668181.1800000002</v>
      </c>
      <c r="F170" s="10">
        <f t="shared" si="59"/>
        <v>-1668181.1800000002</v>
      </c>
      <c r="G170" s="10">
        <f t="shared" si="59"/>
        <v>-1668181.1800000002</v>
      </c>
      <c r="H170" s="10">
        <f t="shared" si="59"/>
        <v>-1668181.1800000002</v>
      </c>
      <c r="I170" s="10">
        <f t="shared" si="59"/>
        <v>-1668181.1800000002</v>
      </c>
      <c r="J170" s="10">
        <f t="shared" si="59"/>
        <v>-1668181.1800000002</v>
      </c>
      <c r="K170" s="10">
        <f t="shared" si="59"/>
        <v>-1668181.1800000002</v>
      </c>
      <c r="L170" s="10">
        <f t="shared" si="59"/>
        <v>-1668181.1800000002</v>
      </c>
      <c r="M170" s="10">
        <f t="shared" si="59"/>
        <v>-1668181.1800000002</v>
      </c>
      <c r="N170" s="10"/>
    </row>
    <row r="171" spans="1:14" ht="12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11" t="s">
        <v>23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0">
        <f>SUM(B172:M172)</f>
        <v>0</v>
      </c>
    </row>
    <row r="173" spans="1:14" ht="12.75">
      <c r="A173" s="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5" ht="12.75">
      <c r="A174" s="8" t="s">
        <v>17</v>
      </c>
      <c r="B174" s="10">
        <f aca="true" t="shared" si="60" ref="B174:M174">SUM(B172:B173)</f>
        <v>0</v>
      </c>
      <c r="C174" s="10">
        <f t="shared" si="60"/>
        <v>0</v>
      </c>
      <c r="D174" s="10">
        <f t="shared" si="60"/>
        <v>0</v>
      </c>
      <c r="E174" s="10">
        <f t="shared" si="60"/>
        <v>0</v>
      </c>
      <c r="F174" s="10">
        <f t="shared" si="60"/>
        <v>0</v>
      </c>
      <c r="G174" s="10">
        <f t="shared" si="60"/>
        <v>0</v>
      </c>
      <c r="H174" s="10">
        <f t="shared" si="60"/>
        <v>0</v>
      </c>
      <c r="I174" s="10">
        <f t="shared" si="60"/>
        <v>0</v>
      </c>
      <c r="J174" s="10">
        <f t="shared" si="60"/>
        <v>0</v>
      </c>
      <c r="K174" s="10">
        <f t="shared" si="60"/>
        <v>0</v>
      </c>
      <c r="L174" s="10">
        <f t="shared" si="60"/>
        <v>0</v>
      </c>
      <c r="M174" s="10">
        <f t="shared" si="60"/>
        <v>0</v>
      </c>
      <c r="N174" s="10">
        <f>SUM(B174:M174)</f>
        <v>0</v>
      </c>
      <c r="O174" s="21">
        <f>SUM(N172:N173)-N174</f>
        <v>0</v>
      </c>
    </row>
    <row r="175" spans="1:14" ht="12.7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" t="s">
        <v>18</v>
      </c>
      <c r="B176" s="16">
        <f aca="true" t="shared" si="61" ref="B176:M176">+B170+B174</f>
        <v>-1668181.1800000002</v>
      </c>
      <c r="C176" s="16">
        <f t="shared" si="61"/>
        <v>-1668181.1800000002</v>
      </c>
      <c r="D176" s="16">
        <f t="shared" si="61"/>
        <v>-1668181.1800000002</v>
      </c>
      <c r="E176" s="16">
        <f t="shared" si="61"/>
        <v>-1668181.1800000002</v>
      </c>
      <c r="F176" s="16">
        <f t="shared" si="61"/>
        <v>-1668181.1800000002</v>
      </c>
      <c r="G176" s="16">
        <f t="shared" si="61"/>
        <v>-1668181.1800000002</v>
      </c>
      <c r="H176" s="16">
        <f t="shared" si="61"/>
        <v>-1668181.1800000002</v>
      </c>
      <c r="I176" s="16">
        <f t="shared" si="61"/>
        <v>-1668181.1800000002</v>
      </c>
      <c r="J176" s="16">
        <f t="shared" si="61"/>
        <v>-1668181.1800000002</v>
      </c>
      <c r="K176" s="16">
        <f t="shared" si="61"/>
        <v>-1668181.1800000002</v>
      </c>
      <c r="L176" s="16">
        <f t="shared" si="61"/>
        <v>-1668181.1800000002</v>
      </c>
      <c r="M176" s="16">
        <f t="shared" si="61"/>
        <v>-1668181.1800000002</v>
      </c>
      <c r="N176" s="16"/>
    </row>
    <row r="177" spans="1:14" ht="12.75">
      <c r="A177" s="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2.75">
      <c r="A178" s="17" t="s">
        <v>19</v>
      </c>
      <c r="B178" s="18">
        <f aca="true" t="shared" si="62" ref="B178:M178">ROUND(B170*B168/12,2)</f>
        <v>-2043.52</v>
      </c>
      <c r="C178" s="18">
        <f t="shared" si="62"/>
        <v>-2043.52</v>
      </c>
      <c r="D178" s="18">
        <f t="shared" si="62"/>
        <v>-2043.52</v>
      </c>
      <c r="E178" s="18">
        <f t="shared" si="62"/>
        <v>-2043.52</v>
      </c>
      <c r="F178" s="18">
        <f t="shared" si="62"/>
        <v>0</v>
      </c>
      <c r="G178" s="18">
        <f t="shared" si="62"/>
        <v>0</v>
      </c>
      <c r="H178" s="18">
        <f t="shared" si="62"/>
        <v>0</v>
      </c>
      <c r="I178" s="18">
        <f t="shared" si="62"/>
        <v>0</v>
      </c>
      <c r="J178" s="18">
        <f t="shared" si="62"/>
        <v>0</v>
      </c>
      <c r="K178" s="18">
        <f t="shared" si="62"/>
        <v>0</v>
      </c>
      <c r="L178" s="18">
        <f t="shared" si="62"/>
        <v>0</v>
      </c>
      <c r="M178" s="18">
        <f t="shared" si="62"/>
        <v>0</v>
      </c>
      <c r="N178" s="18">
        <f>SUM(B178:M178)</f>
        <v>-8174.08</v>
      </c>
    </row>
    <row r="179" spans="1:14" ht="12.75">
      <c r="A179" s="5" t="s">
        <v>20</v>
      </c>
      <c r="B179" s="18">
        <f>+B178+M165</f>
        <v>-347138.29000000056</v>
      </c>
      <c r="C179" s="18">
        <f aca="true" t="shared" si="63" ref="C179:M179">+B179+C178</f>
        <v>-349181.8100000006</v>
      </c>
      <c r="D179" s="18">
        <f t="shared" si="63"/>
        <v>-351225.3300000006</v>
      </c>
      <c r="E179" s="18">
        <f t="shared" si="63"/>
        <v>-353268.8500000006</v>
      </c>
      <c r="F179" s="18">
        <f t="shared" si="63"/>
        <v>-353268.8500000006</v>
      </c>
      <c r="G179" s="18">
        <f t="shared" si="63"/>
        <v>-353268.8500000006</v>
      </c>
      <c r="H179" s="18">
        <f t="shared" si="63"/>
        <v>-353268.8500000006</v>
      </c>
      <c r="I179" s="18">
        <f t="shared" si="63"/>
        <v>-353268.8500000006</v>
      </c>
      <c r="J179" s="18">
        <f t="shared" si="63"/>
        <v>-353268.8500000006</v>
      </c>
      <c r="K179" s="18">
        <f t="shared" si="63"/>
        <v>-353268.8500000006</v>
      </c>
      <c r="L179" s="18">
        <f t="shared" si="63"/>
        <v>-353268.8500000006</v>
      </c>
      <c r="M179" s="18">
        <f t="shared" si="63"/>
        <v>-353268.8500000006</v>
      </c>
      <c r="N179" s="18"/>
    </row>
    <row r="181" spans="1:5" ht="12.75">
      <c r="A181" s="24" t="s">
        <v>24</v>
      </c>
      <c r="B181" s="24"/>
      <c r="C181" s="24"/>
      <c r="D181" s="29"/>
      <c r="E181" s="29"/>
    </row>
    <row r="182" spans="1:5" ht="12.75">
      <c r="A182" s="24"/>
      <c r="B182" s="24" t="s">
        <v>25</v>
      </c>
      <c r="C182" s="25">
        <f>+E176</f>
        <v>-1668181.1800000002</v>
      </c>
      <c r="D182" s="30"/>
      <c r="E182" s="31"/>
    </row>
    <row r="183" spans="1:5" ht="12.75">
      <c r="A183" s="24"/>
      <c r="B183" s="24" t="s">
        <v>26</v>
      </c>
      <c r="C183" s="25">
        <f>+E179</f>
        <v>-353268.8500000006</v>
      </c>
      <c r="D183" s="30"/>
      <c r="E183" s="31"/>
    </row>
    <row r="184" spans="1:5" ht="13.5" thickBot="1">
      <c r="A184" s="24"/>
      <c r="B184" s="24" t="s">
        <v>27</v>
      </c>
      <c r="C184" s="26">
        <f>SUM(C182:C183)</f>
        <v>-2021450.0300000007</v>
      </c>
      <c r="D184" s="31"/>
      <c r="E184" s="31"/>
    </row>
    <row r="185" ht="13.5" thickTop="1"/>
  </sheetData>
  <sheetProtection/>
  <mergeCells count="1">
    <mergeCell ref="A1:N1"/>
  </mergeCells>
  <printOptions/>
  <pageMargins left="0.7" right="0.7" top="0.75" bottom="0.75" header="0.3" footer="0.3"/>
  <pageSetup fitToHeight="0" horizontalDpi="600" verticalDpi="600" orientation="landscape" scale="61" r:id="rId3"/>
  <headerFooter>
    <oddFooter>&amp;L&amp;D&amp;C&amp;F&amp;R&amp;A</oddFooter>
  </headerFooter>
  <rowBreaks count="2" manualBreakCount="2">
    <brk id="64" max="13" man="1"/>
    <brk id="12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Maldonado</dc:creator>
  <cp:keywords/>
  <dc:description/>
  <cp:lastModifiedBy>Glenda Maldonado</cp:lastModifiedBy>
  <cp:lastPrinted>2012-02-28T14:47:10Z</cp:lastPrinted>
  <dcterms:created xsi:type="dcterms:W3CDTF">2011-11-03T19:14:08Z</dcterms:created>
  <dcterms:modified xsi:type="dcterms:W3CDTF">2012-02-28T15:55:00Z</dcterms:modified>
  <cp:category/>
  <cp:version/>
  <cp:contentType/>
  <cp:contentStatus/>
</cp:coreProperties>
</file>