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0830" windowHeight="93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<sst xmlns="http://schemas.openxmlformats.org/spreadsheetml/2006/main" count="250" uniqueCount="36">
  <si>
    <t>Interest Rate</t>
  </si>
  <si>
    <t>Year:  Q4 2001</t>
  </si>
  <si>
    <t>Approved PILs</t>
  </si>
  <si>
    <t>PILs Revenue</t>
  </si>
  <si>
    <t>SIMPILS True-Up</t>
  </si>
  <si>
    <t>Variance</t>
  </si>
  <si>
    <t>Cumulative</t>
  </si>
  <si>
    <t xml:space="preserve">Monthly </t>
  </si>
  <si>
    <t xml:space="preserve">Cumulative </t>
  </si>
  <si>
    <t>Total Variance</t>
  </si>
  <si>
    <t>October</t>
  </si>
  <si>
    <t>November</t>
  </si>
  <si>
    <t>December</t>
  </si>
  <si>
    <t>Total</t>
  </si>
  <si>
    <t>Year:  2002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</si>
  <si>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</si>
  <si>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</si>
  <si>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</si>
  <si>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</si>
  <si>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</si>
  <si>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</si>
  <si>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</si>
  <si>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</si>
  <si>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</si>
  <si>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Year:  2003</t>
  </si>
  <si>
    <t>Year:  2004</t>
  </si>
  <si>
    <t>Year:  2005</t>
  </si>
  <si>
    <t>Year:  2006</t>
  </si>
  <si>
    <t>PILs Continuity Schedule</t>
  </si>
  <si>
    <t>Year:  2007</t>
  </si>
  <si>
    <t>Year:  2008</t>
  </si>
  <si>
    <t>Year:  2009</t>
  </si>
  <si>
    <t>Year:  2010</t>
  </si>
  <si>
    <t>Year:  2011</t>
  </si>
  <si>
    <t>Year:  2012</t>
  </si>
  <si>
    <t>LCT adjustment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</si>
</sst>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Calibri"/>
      <family val="2"/>
    </font>
    <font>
      <b/>
      <sz val="14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Calibri"/>
      <family val="2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horizontal="right" wrapText="1"/>
    </xf>
    <xf numFmtId="0" fontId="44" fillId="0" borderId="0" xfId="0" applyFont="1" applyAlignment="1">
      <alignment/>
    </xf>
    <xf numFmtId="178" fontId="4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right" wrapText="1"/>
    </xf>
    <xf numFmtId="174" fontId="45" fillId="0" borderId="0" xfId="42" applyNumberFormat="1" applyFont="1" applyFill="1" applyAlignment="1">
      <alignment/>
    </xf>
    <xf numFmtId="0" fontId="45" fillId="0" borderId="0" xfId="0" applyFont="1" applyFill="1" applyAlignment="1">
      <alignment/>
    </xf>
    <xf numFmtId="174" fontId="45" fillId="0" borderId="0" xfId="0" applyNumberFormat="1" applyFont="1" applyFill="1" applyAlignment="1">
      <alignment/>
    </xf>
    <xf numFmtId="10" fontId="45" fillId="0" borderId="0" xfId="0" applyNumberFormat="1" applyFont="1" applyFill="1" applyAlignment="1">
      <alignment/>
    </xf>
    <xf numFmtId="171" fontId="45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2" fillId="0" borderId="0" xfId="0" applyFont="1" applyFill="1" applyAlignment="1">
      <alignment/>
    </xf>
    <xf numFmtId="174" fontId="46" fillId="0" borderId="0" xfId="0" applyNumberFormat="1" applyFont="1" applyFill="1" applyAlignment="1">
      <alignment/>
    </xf>
    <xf numFmtId="178" fontId="46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78" fontId="47" fillId="12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3"/>
  <sheetViews>
    <sheetView tabSelected="1" zoomScalePageLayoutView="0" workbookViewId="0" topLeftCell="A55">
      <selection activeCell="F70" sqref="F70"/>
    </sheetView>
  </sheetViews>
  <sheetFormatPr defaultColWidth="9.140625" defaultRowHeight="15"/>
  <cols>
    <col min="1" max="1" width="12.28125" style="0" customWidth="1"/>
    <col min="2" max="2" width="13.140625" style="4" customWidth="1"/>
    <col min="3" max="3" width="12.57421875" style="4" customWidth="1"/>
    <col min="4" max="4" width="14.00390625" style="4" bestFit="1" customWidth="1"/>
    <col min="5" max="5" width="11.140625" style="4" bestFit="1" customWidth="1"/>
    <col min="6" max="6" width="12.7109375" style="4" bestFit="1" customWidth="1"/>
    <col min="7" max="7" width="2.28125" style="4" customWidth="1"/>
    <col min="8" max="8" width="9.140625" style="4" customWidth="1"/>
    <col min="9" max="9" width="11.57421875" style="4" bestFit="1" customWidth="1"/>
    <col min="10" max="10" width="11.421875" style="4" customWidth="1"/>
    <col min="11" max="11" width="12.7109375" style="4" bestFit="1" customWidth="1"/>
    <col min="12" max="13" width="10.57421875" style="4" bestFit="1" customWidth="1"/>
    <col min="14" max="14" width="9.140625" style="4" customWidth="1"/>
  </cols>
  <sheetData>
    <row r="2" spans="1:14" ht="27.7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N2" s="14"/>
    </row>
    <row r="3" spans="1:15" ht="29.25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/>
      <c r="H3" s="5" t="s">
        <v>0</v>
      </c>
      <c r="I3" s="5" t="s">
        <v>7</v>
      </c>
      <c r="J3" s="5" t="s">
        <v>8</v>
      </c>
      <c r="K3" s="5" t="s">
        <v>9</v>
      </c>
      <c r="L3" s="6"/>
      <c r="M3" s="6"/>
      <c r="N3" s="6"/>
      <c r="O3" s="1"/>
    </row>
    <row r="4" spans="1:11" ht="15">
      <c r="A4" s="2" t="s">
        <v>10</v>
      </c>
      <c r="B4" s="7">
        <f>ROUND(1154949/3,2)</f>
        <v>384983</v>
      </c>
      <c r="C4" s="8"/>
      <c r="D4" s="8"/>
      <c r="E4" s="9">
        <f>+B4-C4+D4</f>
        <v>384983</v>
      </c>
      <c r="F4" s="9">
        <f>E4</f>
        <v>384983</v>
      </c>
      <c r="G4" s="8"/>
      <c r="H4" s="10">
        <v>0.0725</v>
      </c>
      <c r="I4" s="11">
        <v>0</v>
      </c>
      <c r="J4" s="11">
        <v>0</v>
      </c>
      <c r="K4" s="3">
        <f>F4+J4</f>
        <v>384983</v>
      </c>
    </row>
    <row r="5" spans="1:11" ht="15">
      <c r="A5" s="2" t="s">
        <v>11</v>
      </c>
      <c r="B5" s="7">
        <f>ROUND(1154949/3,2)</f>
        <v>384983</v>
      </c>
      <c r="C5" s="8"/>
      <c r="D5" s="8"/>
      <c r="E5" s="9">
        <f>+B5-C5+D5</f>
        <v>384983</v>
      </c>
      <c r="F5" s="9">
        <f>F4+E5</f>
        <v>769966</v>
      </c>
      <c r="G5" s="8"/>
      <c r="H5" s="10">
        <v>0.0725</v>
      </c>
      <c r="I5" s="3">
        <f>F4*H5/12</f>
        <v>2325.938958333333</v>
      </c>
      <c r="J5" s="3">
        <f>J4+I5</f>
        <v>2325.938958333333</v>
      </c>
      <c r="K5" s="3">
        <f>F5+J5</f>
        <v>772291.9389583333</v>
      </c>
    </row>
    <row r="6" spans="1:14" ht="15">
      <c r="A6" s="2" t="s">
        <v>12</v>
      </c>
      <c r="B6" s="7">
        <f>ROUND(1154949/3,2)</f>
        <v>384983</v>
      </c>
      <c r="C6" s="8"/>
      <c r="D6" s="8"/>
      <c r="E6" s="9">
        <f>+B6-C6+D6</f>
        <v>384983</v>
      </c>
      <c r="F6" s="9">
        <f>F5+E6</f>
        <v>1154949</v>
      </c>
      <c r="G6" s="8"/>
      <c r="H6" s="10">
        <v>0.0725</v>
      </c>
      <c r="I6" s="3">
        <f>F5*H6/12</f>
        <v>4651.877916666666</v>
      </c>
      <c r="J6" s="3">
        <f>J5+I6</f>
        <v>6977.8168749999995</v>
      </c>
      <c r="K6" s="3">
        <f>F6+J6</f>
        <v>1161926.816875</v>
      </c>
      <c r="M6" s="13"/>
      <c r="N6" s="13"/>
    </row>
    <row r="7" spans="1:14" ht="15">
      <c r="A7" s="2" t="s">
        <v>13</v>
      </c>
      <c r="B7" s="12"/>
      <c r="C7" s="8"/>
      <c r="D7" s="8"/>
      <c r="E7" s="8"/>
      <c r="F7" s="8"/>
      <c r="G7" s="8"/>
      <c r="H7" s="8"/>
      <c r="I7" s="8"/>
      <c r="J7" s="8"/>
      <c r="K7" s="8"/>
      <c r="M7" s="15"/>
      <c r="N7" s="13"/>
    </row>
    <row r="8" spans="1:14" ht="15">
      <c r="A8" s="2"/>
      <c r="B8" s="9"/>
      <c r="C8" s="8"/>
      <c r="D8" s="8"/>
      <c r="E8" s="8"/>
      <c r="F8" s="8"/>
      <c r="G8" s="8"/>
      <c r="H8" s="8"/>
      <c r="I8" s="8"/>
      <c r="J8" s="8"/>
      <c r="K8" s="8"/>
      <c r="N8" s="13"/>
    </row>
    <row r="9" spans="1:11" ht="30.75" customHeight="1">
      <c r="A9" s="2" t="s">
        <v>14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/>
      <c r="H9" s="5" t="s">
        <v>0</v>
      </c>
      <c r="I9" s="5" t="s">
        <v>7</v>
      </c>
      <c r="J9" s="5" t="s">
        <v>8</v>
      </c>
      <c r="K9" s="5" t="s">
        <v>9</v>
      </c>
    </row>
    <row r="10" spans="1:14" ht="15">
      <c r="A10" s="2" t="s">
        <v>15</v>
      </c>
      <c r="B10" s="3">
        <f aca="true" t="shared" si="0" ref="B10:B19">+ROUND(4027564/12,2)</f>
        <v>335630.33</v>
      </c>
      <c r="C10" s="3"/>
      <c r="D10" s="3"/>
      <c r="E10" s="3">
        <f aca="true" t="shared" si="1" ref="E10:E21">+B10-C10+D10</f>
        <v>335630.33</v>
      </c>
      <c r="F10" s="3">
        <f>E10+F6</f>
        <v>1490579.33</v>
      </c>
      <c r="G10" s="8"/>
      <c r="H10" s="10">
        <v>0.0725</v>
      </c>
      <c r="I10" s="3">
        <f>F6*H10/12</f>
        <v>6977.8168749999995</v>
      </c>
      <c r="J10" s="3">
        <f>J6+I10</f>
        <v>13955.633749999999</v>
      </c>
      <c r="K10" s="3">
        <f aca="true" t="shared" si="2" ref="K10:K21">F10+J10</f>
        <v>1504534.96375</v>
      </c>
      <c r="M10" s="15"/>
      <c r="N10" s="13"/>
    </row>
    <row r="11" spans="1:14" ht="15">
      <c r="A11" s="2" t="s">
        <v>16</v>
      </c>
      <c r="B11" s="3">
        <f t="shared" si="0"/>
        <v>335630.33</v>
      </c>
      <c r="C11" s="3"/>
      <c r="D11" s="3"/>
      <c r="E11" s="3">
        <f t="shared" si="1"/>
        <v>335630.33</v>
      </c>
      <c r="F11" s="3">
        <f>F10+E11</f>
        <v>1826209.6600000001</v>
      </c>
      <c r="G11" s="8"/>
      <c r="H11" s="10">
        <v>0.0725</v>
      </c>
      <c r="I11" s="3">
        <f>F10*H11/12</f>
        <v>9005.583452083332</v>
      </c>
      <c r="J11" s="3">
        <f>J10+I11</f>
        <v>22961.21720208333</v>
      </c>
      <c r="K11" s="3">
        <f t="shared" si="2"/>
        <v>1849170.8772020836</v>
      </c>
      <c r="N11" s="13"/>
    </row>
    <row r="12" spans="1:14" ht="15">
      <c r="A12" s="2" t="s">
        <v>17</v>
      </c>
      <c r="B12" s="3">
        <f t="shared" si="0"/>
        <v>335630.33</v>
      </c>
      <c r="C12" s="3">
        <v>363544.16892039997</v>
      </c>
      <c r="D12" s="3"/>
      <c r="E12" s="3">
        <f t="shared" si="1"/>
        <v>-27913.838920399954</v>
      </c>
      <c r="F12" s="3">
        <f aca="true" t="shared" si="3" ref="F12:F21">F11+E12</f>
        <v>1798295.8210796001</v>
      </c>
      <c r="G12" s="8"/>
      <c r="H12" s="10">
        <v>0.0725</v>
      </c>
      <c r="I12" s="3">
        <f aca="true" t="shared" si="4" ref="I12:I21">F11*H12/12</f>
        <v>11033.350029166666</v>
      </c>
      <c r="J12" s="3">
        <f aca="true" t="shared" si="5" ref="J12:J21">J11+I12</f>
        <v>33994.567231249996</v>
      </c>
      <c r="K12" s="3">
        <f t="shared" si="2"/>
        <v>1832290.3883108501</v>
      </c>
      <c r="M12" s="15"/>
      <c r="N12" s="13"/>
    </row>
    <row r="13" spans="1:11" ht="15">
      <c r="A13" s="2" t="s">
        <v>18</v>
      </c>
      <c r="B13" s="3">
        <f t="shared" si="0"/>
        <v>335630.33</v>
      </c>
      <c r="C13" s="3">
        <v>430277.34556730994</v>
      </c>
      <c r="D13" s="3"/>
      <c r="E13" s="3">
        <f t="shared" si="1"/>
        <v>-94647.01556730992</v>
      </c>
      <c r="F13" s="3">
        <f t="shared" si="3"/>
        <v>1703648.8055122902</v>
      </c>
      <c r="G13" s="8"/>
      <c r="H13" s="10">
        <v>0.0725</v>
      </c>
      <c r="I13" s="3">
        <f t="shared" si="4"/>
        <v>10864.703919022582</v>
      </c>
      <c r="J13" s="3">
        <f t="shared" si="5"/>
        <v>44859.27115027258</v>
      </c>
      <c r="K13" s="3">
        <f t="shared" si="2"/>
        <v>1748508.0766625628</v>
      </c>
    </row>
    <row r="14" spans="1:14" ht="15">
      <c r="A14" s="2" t="s">
        <v>19</v>
      </c>
      <c r="B14" s="3">
        <f t="shared" si="0"/>
        <v>335630.33</v>
      </c>
      <c r="C14" s="3">
        <v>402056.79479718994</v>
      </c>
      <c r="D14" s="3"/>
      <c r="E14" s="3">
        <f t="shared" si="1"/>
        <v>-66426.46479718992</v>
      </c>
      <c r="F14" s="3">
        <f t="shared" si="3"/>
        <v>1637222.3407151003</v>
      </c>
      <c r="G14" s="8"/>
      <c r="H14" s="10">
        <v>0.0725</v>
      </c>
      <c r="I14" s="3">
        <f t="shared" si="4"/>
        <v>10292.878199970086</v>
      </c>
      <c r="J14" s="3">
        <f t="shared" si="5"/>
        <v>55152.14935024267</v>
      </c>
      <c r="K14" s="3">
        <f t="shared" si="2"/>
        <v>1692374.490065343</v>
      </c>
      <c r="M14" s="15"/>
      <c r="N14" s="13"/>
    </row>
    <row r="15" spans="1:11" ht="15">
      <c r="A15" s="2" t="s">
        <v>20</v>
      </c>
      <c r="B15" s="3">
        <f t="shared" si="0"/>
        <v>335630.33</v>
      </c>
      <c r="C15" s="3">
        <v>371331.05888401996</v>
      </c>
      <c r="D15" s="3"/>
      <c r="E15" s="3">
        <f t="shared" si="1"/>
        <v>-35700.72888401995</v>
      </c>
      <c r="F15" s="3">
        <f t="shared" si="3"/>
        <v>1601521.6118310804</v>
      </c>
      <c r="G15" s="8"/>
      <c r="H15" s="10">
        <v>0.0725</v>
      </c>
      <c r="I15" s="3">
        <f t="shared" si="4"/>
        <v>9891.551641820397</v>
      </c>
      <c r="J15" s="3">
        <f t="shared" si="5"/>
        <v>65043.700992063066</v>
      </c>
      <c r="K15" s="3">
        <f t="shared" si="2"/>
        <v>1666565.3128231436</v>
      </c>
    </row>
    <row r="16" spans="1:11" ht="15">
      <c r="A16" s="2" t="s">
        <v>21</v>
      </c>
      <c r="B16" s="3">
        <f t="shared" si="0"/>
        <v>335630.33</v>
      </c>
      <c r="C16" s="3">
        <v>384130.61276890116</v>
      </c>
      <c r="D16" s="3">
        <v>62354</v>
      </c>
      <c r="E16" s="3">
        <f t="shared" si="1"/>
        <v>13853.717231098854</v>
      </c>
      <c r="F16" s="3">
        <f t="shared" si="3"/>
        <v>1615375.3290621792</v>
      </c>
      <c r="G16" s="8"/>
      <c r="H16" s="10">
        <v>0.0725</v>
      </c>
      <c r="I16" s="3">
        <f t="shared" si="4"/>
        <v>9675.85973814611</v>
      </c>
      <c r="J16" s="3">
        <f t="shared" si="5"/>
        <v>74719.56073020918</v>
      </c>
      <c r="K16" s="3">
        <f t="shared" si="2"/>
        <v>1690094.8897923883</v>
      </c>
    </row>
    <row r="17" spans="1:11" ht="15">
      <c r="A17" s="2" t="s">
        <v>22</v>
      </c>
      <c r="B17" s="3">
        <f t="shared" si="0"/>
        <v>335630.33</v>
      </c>
      <c r="C17" s="3">
        <v>431732.1714214395</v>
      </c>
      <c r="D17" s="3"/>
      <c r="E17" s="3">
        <f t="shared" si="1"/>
        <v>-96101.84142143949</v>
      </c>
      <c r="F17" s="3">
        <f t="shared" si="3"/>
        <v>1519273.4876407397</v>
      </c>
      <c r="G17" s="8"/>
      <c r="H17" s="10">
        <v>0.0725</v>
      </c>
      <c r="I17" s="3">
        <f t="shared" si="4"/>
        <v>9759.559279750665</v>
      </c>
      <c r="J17" s="3">
        <f t="shared" si="5"/>
        <v>84479.12000995985</v>
      </c>
      <c r="K17" s="3">
        <f t="shared" si="2"/>
        <v>1603752.6076506996</v>
      </c>
    </row>
    <row r="18" spans="1:11" ht="15">
      <c r="A18" s="2" t="s">
        <v>23</v>
      </c>
      <c r="B18" s="3">
        <f t="shared" si="0"/>
        <v>335630.33</v>
      </c>
      <c r="C18" s="3">
        <v>412093.60142428294</v>
      </c>
      <c r="D18" s="3"/>
      <c r="E18" s="3">
        <f t="shared" si="1"/>
        <v>-76463.27142428292</v>
      </c>
      <c r="F18" s="3">
        <f t="shared" si="3"/>
        <v>1442810.2162164566</v>
      </c>
      <c r="G18" s="8"/>
      <c r="H18" s="10">
        <v>0.0725</v>
      </c>
      <c r="I18" s="3">
        <f t="shared" si="4"/>
        <v>9178.943987829467</v>
      </c>
      <c r="J18" s="3">
        <f t="shared" si="5"/>
        <v>93658.06399778932</v>
      </c>
      <c r="K18" s="3">
        <f t="shared" si="2"/>
        <v>1536468.280214246</v>
      </c>
    </row>
    <row r="19" spans="1:11" ht="15">
      <c r="A19" s="2" t="s">
        <v>10</v>
      </c>
      <c r="B19" s="3">
        <f t="shared" si="0"/>
        <v>335630.33</v>
      </c>
      <c r="C19" s="3">
        <v>431499.3301974544</v>
      </c>
      <c r="D19" s="3"/>
      <c r="E19" s="3">
        <f t="shared" si="1"/>
        <v>-95869.00019745436</v>
      </c>
      <c r="F19" s="3">
        <f t="shared" si="3"/>
        <v>1346941.2160190023</v>
      </c>
      <c r="G19" s="8"/>
      <c r="H19" s="10">
        <v>0.0725</v>
      </c>
      <c r="I19" s="3">
        <f t="shared" si="4"/>
        <v>8716.978389641092</v>
      </c>
      <c r="J19" s="3">
        <f t="shared" si="5"/>
        <v>102375.04238743041</v>
      </c>
      <c r="K19" s="3">
        <f t="shared" si="2"/>
        <v>1449316.2584064326</v>
      </c>
    </row>
    <row r="20" spans="1:11" ht="15">
      <c r="A20" s="2" t="s">
        <v>11</v>
      </c>
      <c r="B20" s="3">
        <f>+ROUND(4107920/12,2)</f>
        <v>342326.67</v>
      </c>
      <c r="C20" s="3">
        <v>430147.19811680005</v>
      </c>
      <c r="D20" s="3"/>
      <c r="E20" s="3">
        <f t="shared" si="1"/>
        <v>-87820.52811680007</v>
      </c>
      <c r="F20" s="3">
        <f t="shared" si="3"/>
        <v>1259120.6879022021</v>
      </c>
      <c r="G20" s="8"/>
      <c r="H20" s="10">
        <v>0.0725</v>
      </c>
      <c r="I20" s="3">
        <f t="shared" si="4"/>
        <v>8137.769846781471</v>
      </c>
      <c r="J20" s="3">
        <f t="shared" si="5"/>
        <v>110512.81223421189</v>
      </c>
      <c r="K20" s="3">
        <f t="shared" si="2"/>
        <v>1369633.500136414</v>
      </c>
    </row>
    <row r="21" spans="1:12" ht="15">
      <c r="A21" s="2" t="s">
        <v>12</v>
      </c>
      <c r="B21" s="3">
        <f>+ROUND(4107920/12,2)</f>
        <v>342326.67</v>
      </c>
      <c r="C21" s="3">
        <v>451446.1382697667</v>
      </c>
      <c r="D21" s="3"/>
      <c r="E21" s="3">
        <f t="shared" si="1"/>
        <v>-109119.46826976672</v>
      </c>
      <c r="F21" s="3">
        <f t="shared" si="3"/>
        <v>1150001.2196324354</v>
      </c>
      <c r="G21" s="8"/>
      <c r="H21" s="10">
        <v>0.0725</v>
      </c>
      <c r="I21" s="3">
        <f t="shared" si="4"/>
        <v>7607.187489409138</v>
      </c>
      <c r="J21" s="3">
        <f t="shared" si="5"/>
        <v>118119.99972362103</v>
      </c>
      <c r="K21" s="3">
        <f t="shared" si="2"/>
        <v>1268121.2193560563</v>
      </c>
      <c r="L21" s="13"/>
    </row>
    <row r="22" spans="1:11" ht="1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9.25">
      <c r="A23" s="2" t="s">
        <v>24</v>
      </c>
      <c r="B23" s="5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5"/>
      <c r="H23" s="5" t="s">
        <v>0</v>
      </c>
      <c r="I23" s="5" t="s">
        <v>7</v>
      </c>
      <c r="J23" s="5" t="s">
        <v>8</v>
      </c>
      <c r="K23" s="5" t="s">
        <v>9</v>
      </c>
    </row>
    <row r="24" spans="1:14" ht="15">
      <c r="A24" s="2" t="s">
        <v>15</v>
      </c>
      <c r="B24" s="3">
        <v>438572.5</v>
      </c>
      <c r="C24" s="3">
        <v>528742.3810800833</v>
      </c>
      <c r="D24" s="3"/>
      <c r="E24" s="3">
        <f aca="true" t="shared" si="6" ref="E24:E35">+B24-C24+D24</f>
        <v>-90169.88108008332</v>
      </c>
      <c r="F24" s="3">
        <f>E24+F21</f>
        <v>1059831.338552352</v>
      </c>
      <c r="G24" s="8"/>
      <c r="H24" s="10">
        <v>0.0725</v>
      </c>
      <c r="I24" s="3">
        <f>F21*H24/12</f>
        <v>6947.924035279296</v>
      </c>
      <c r="J24" s="3">
        <f>J21+I24</f>
        <v>125067.92375890033</v>
      </c>
      <c r="K24" s="3">
        <f aca="true" t="shared" si="7" ref="K24:K35">F24+J24</f>
        <v>1184899.2623112523</v>
      </c>
      <c r="M24" s="15"/>
      <c r="N24" s="13"/>
    </row>
    <row r="25" spans="1:14" ht="15">
      <c r="A25" s="2" t="s">
        <v>16</v>
      </c>
      <c r="B25" s="3">
        <v>438572.5</v>
      </c>
      <c r="C25" s="3">
        <v>452156.83523327886</v>
      </c>
      <c r="D25" s="3"/>
      <c r="E25" s="3">
        <f t="shared" si="6"/>
        <v>-13584.335233278864</v>
      </c>
      <c r="F25" s="3">
        <f>F24+E25</f>
        <v>1046247.0033190732</v>
      </c>
      <c r="G25" s="8"/>
      <c r="H25" s="10">
        <v>0.0725</v>
      </c>
      <c r="I25" s="3">
        <f>F24*H25/12</f>
        <v>6403.147670420461</v>
      </c>
      <c r="J25" s="3">
        <f>J24+I25</f>
        <v>131471.0714293208</v>
      </c>
      <c r="K25" s="3">
        <f t="shared" si="7"/>
        <v>1177718.074748394</v>
      </c>
      <c r="M25" s="15"/>
      <c r="N25" s="13"/>
    </row>
    <row r="26" spans="1:14" ht="15">
      <c r="A26" s="2" t="s">
        <v>17</v>
      </c>
      <c r="B26" s="3">
        <v>438572.5</v>
      </c>
      <c r="C26" s="3">
        <v>457908.3460467829</v>
      </c>
      <c r="D26" s="3"/>
      <c r="E26" s="3">
        <f t="shared" si="6"/>
        <v>-19335.846046782914</v>
      </c>
      <c r="F26" s="3">
        <f aca="true" t="shared" si="8" ref="F26:F35">F25+E26</f>
        <v>1026911.1572722903</v>
      </c>
      <c r="G26" s="8"/>
      <c r="H26" s="10">
        <v>0.0725</v>
      </c>
      <c r="I26" s="3">
        <f aca="true" t="shared" si="9" ref="I26:I35">F25*H26/12</f>
        <v>6321.075645052733</v>
      </c>
      <c r="J26" s="3">
        <f aca="true" t="shared" si="10" ref="J26:J35">J25+I26</f>
        <v>137792.14707437353</v>
      </c>
      <c r="K26" s="3">
        <f t="shared" si="7"/>
        <v>1164703.3043466639</v>
      </c>
      <c r="M26" s="15"/>
      <c r="N26" s="13"/>
    </row>
    <row r="27" spans="1:11" ht="15">
      <c r="A27" s="2" t="s">
        <v>18</v>
      </c>
      <c r="B27" s="3">
        <v>438572.5</v>
      </c>
      <c r="C27" s="3">
        <v>424879.2067514811</v>
      </c>
      <c r="D27" s="3"/>
      <c r="E27" s="3">
        <f t="shared" si="6"/>
        <v>13693.293248518894</v>
      </c>
      <c r="F27" s="3">
        <f t="shared" si="8"/>
        <v>1040604.4505208093</v>
      </c>
      <c r="G27" s="8"/>
      <c r="H27" s="10">
        <v>0.0725</v>
      </c>
      <c r="I27" s="3">
        <f t="shared" si="9"/>
        <v>6204.254908520087</v>
      </c>
      <c r="J27" s="3">
        <f t="shared" si="10"/>
        <v>143996.4019828936</v>
      </c>
      <c r="K27" s="3">
        <f t="shared" si="7"/>
        <v>1184600.852503703</v>
      </c>
    </row>
    <row r="28" spans="1:11" ht="15">
      <c r="A28" s="2" t="s">
        <v>19</v>
      </c>
      <c r="B28" s="3">
        <v>438572.5</v>
      </c>
      <c r="C28" s="3">
        <v>464427.98655426403</v>
      </c>
      <c r="D28" s="3"/>
      <c r="E28" s="3">
        <f t="shared" si="6"/>
        <v>-25855.486554264033</v>
      </c>
      <c r="F28" s="3">
        <f t="shared" si="8"/>
        <v>1014748.9639665452</v>
      </c>
      <c r="G28" s="8"/>
      <c r="H28" s="10">
        <v>0.0725</v>
      </c>
      <c r="I28" s="3">
        <f t="shared" si="9"/>
        <v>6286.985221896556</v>
      </c>
      <c r="J28" s="3">
        <f t="shared" si="10"/>
        <v>150283.38720479017</v>
      </c>
      <c r="K28" s="3">
        <f t="shared" si="7"/>
        <v>1165032.3511713354</v>
      </c>
    </row>
    <row r="29" spans="1:11" ht="15">
      <c r="A29" s="2" t="s">
        <v>20</v>
      </c>
      <c r="B29" s="3">
        <v>438572.5</v>
      </c>
      <c r="C29" s="3">
        <v>431104.80910003535</v>
      </c>
      <c r="D29" s="3"/>
      <c r="E29" s="3">
        <f t="shared" si="6"/>
        <v>7467.690899964655</v>
      </c>
      <c r="F29" s="3">
        <f t="shared" si="8"/>
        <v>1022216.6548665098</v>
      </c>
      <c r="G29" s="8"/>
      <c r="H29" s="10">
        <v>0.0725</v>
      </c>
      <c r="I29" s="3">
        <f t="shared" si="9"/>
        <v>6130.77499063121</v>
      </c>
      <c r="J29" s="3">
        <f t="shared" si="10"/>
        <v>156414.16219542138</v>
      </c>
      <c r="K29" s="3">
        <f t="shared" si="7"/>
        <v>1178630.8170619311</v>
      </c>
    </row>
    <row r="30" spans="1:11" ht="15">
      <c r="A30" s="2" t="s">
        <v>21</v>
      </c>
      <c r="B30" s="3">
        <v>438572.5</v>
      </c>
      <c r="C30" s="3">
        <v>488363.44929067197</v>
      </c>
      <c r="D30" s="3">
        <f>-(42214)</f>
        <v>-42214</v>
      </c>
      <c r="E30" s="3">
        <f t="shared" si="6"/>
        <v>-92004.94929067197</v>
      </c>
      <c r="F30" s="3">
        <f t="shared" si="8"/>
        <v>930211.7055758379</v>
      </c>
      <c r="G30" s="8"/>
      <c r="H30" s="10">
        <v>0.0725</v>
      </c>
      <c r="I30" s="3">
        <f t="shared" si="9"/>
        <v>6175.8922898184965</v>
      </c>
      <c r="J30" s="3">
        <f t="shared" si="10"/>
        <v>162590.05448523987</v>
      </c>
      <c r="K30" s="3">
        <f t="shared" si="7"/>
        <v>1092801.7600610778</v>
      </c>
    </row>
    <row r="31" spans="1:11" ht="15">
      <c r="A31" s="2" t="s">
        <v>22</v>
      </c>
      <c r="B31" s="3">
        <v>438572.5</v>
      </c>
      <c r="C31" s="3">
        <v>470065.82356644556</v>
      </c>
      <c r="D31" s="3"/>
      <c r="E31" s="3">
        <f t="shared" si="6"/>
        <v>-31493.323566445557</v>
      </c>
      <c r="F31" s="3">
        <f t="shared" si="8"/>
        <v>898718.3820093924</v>
      </c>
      <c r="G31" s="8"/>
      <c r="H31" s="10">
        <v>0.0725</v>
      </c>
      <c r="I31" s="3">
        <f t="shared" si="9"/>
        <v>5620.029054520687</v>
      </c>
      <c r="J31" s="3">
        <f t="shared" si="10"/>
        <v>168210.08353976056</v>
      </c>
      <c r="K31" s="3">
        <f t="shared" si="7"/>
        <v>1066928.4655491528</v>
      </c>
    </row>
    <row r="32" spans="1:11" ht="15">
      <c r="A32" s="2" t="s">
        <v>23</v>
      </c>
      <c r="B32" s="3">
        <v>438572.5</v>
      </c>
      <c r="C32" s="3">
        <v>479910.8815384778</v>
      </c>
      <c r="D32" s="3"/>
      <c r="E32" s="3">
        <f t="shared" si="6"/>
        <v>-41338.381538477784</v>
      </c>
      <c r="F32" s="3">
        <f t="shared" si="8"/>
        <v>857380.0004709146</v>
      </c>
      <c r="G32" s="8"/>
      <c r="H32" s="10">
        <v>0.0725</v>
      </c>
      <c r="I32" s="3">
        <f t="shared" si="9"/>
        <v>5429.756891306745</v>
      </c>
      <c r="J32" s="3">
        <f t="shared" si="10"/>
        <v>173639.8404310673</v>
      </c>
      <c r="K32" s="3">
        <f t="shared" si="7"/>
        <v>1031019.8409019819</v>
      </c>
    </row>
    <row r="33" spans="1:11" ht="15">
      <c r="A33" s="2" t="s">
        <v>10</v>
      </c>
      <c r="B33" s="3">
        <v>438572.5</v>
      </c>
      <c r="C33" s="3">
        <v>463637.0067551761</v>
      </c>
      <c r="D33" s="3"/>
      <c r="E33" s="3">
        <f t="shared" si="6"/>
        <v>-25064.506755176117</v>
      </c>
      <c r="F33" s="3">
        <f t="shared" si="8"/>
        <v>832315.4937157385</v>
      </c>
      <c r="G33" s="8"/>
      <c r="H33" s="10">
        <v>0.0725</v>
      </c>
      <c r="I33" s="3">
        <f t="shared" si="9"/>
        <v>5180.004169511775</v>
      </c>
      <c r="J33" s="3">
        <f t="shared" si="10"/>
        <v>178819.8446005791</v>
      </c>
      <c r="K33" s="3">
        <f t="shared" si="7"/>
        <v>1011135.3383163176</v>
      </c>
    </row>
    <row r="34" spans="1:11" ht="15">
      <c r="A34" s="2" t="s">
        <v>11</v>
      </c>
      <c r="B34" s="3">
        <v>438572.5</v>
      </c>
      <c r="C34" s="3">
        <v>439349.5774655334</v>
      </c>
      <c r="D34" s="3"/>
      <c r="E34" s="3">
        <f t="shared" si="6"/>
        <v>-777.0774655333953</v>
      </c>
      <c r="F34" s="3">
        <f t="shared" si="8"/>
        <v>831538.4162502051</v>
      </c>
      <c r="G34" s="8"/>
      <c r="H34" s="10">
        <v>0.0725</v>
      </c>
      <c r="I34" s="3">
        <f t="shared" si="9"/>
        <v>5028.572774532587</v>
      </c>
      <c r="J34" s="3">
        <f t="shared" si="10"/>
        <v>183848.4173751117</v>
      </c>
      <c r="K34" s="3">
        <f t="shared" si="7"/>
        <v>1015386.8336253169</v>
      </c>
    </row>
    <row r="35" spans="1:12" ht="15">
      <c r="A35" s="2" t="s">
        <v>12</v>
      </c>
      <c r="B35" s="3">
        <v>438572.5</v>
      </c>
      <c r="C35" s="3">
        <v>391806.14774594334</v>
      </c>
      <c r="D35" s="3"/>
      <c r="E35" s="3">
        <f t="shared" si="6"/>
        <v>46766.35225405666</v>
      </c>
      <c r="F35" s="3">
        <f t="shared" si="8"/>
        <v>878304.7685042617</v>
      </c>
      <c r="G35" s="8"/>
      <c r="H35" s="10">
        <v>0.0725</v>
      </c>
      <c r="I35" s="3">
        <f t="shared" si="9"/>
        <v>5023.877931511656</v>
      </c>
      <c r="J35" s="3">
        <f t="shared" si="10"/>
        <v>188872.29530662336</v>
      </c>
      <c r="K35" s="3">
        <f t="shared" si="7"/>
        <v>1067177.0638108852</v>
      </c>
      <c r="L35" s="13"/>
    </row>
    <row r="36" spans="1:11" ht="1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9.25">
      <c r="A37" s="2" t="s">
        <v>25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/>
      <c r="H37" s="5" t="s">
        <v>0</v>
      </c>
      <c r="I37" s="5" t="s">
        <v>7</v>
      </c>
      <c r="J37" s="5" t="s">
        <v>8</v>
      </c>
      <c r="K37" s="5" t="s">
        <v>9</v>
      </c>
    </row>
    <row r="38" spans="1:14" ht="15">
      <c r="A38" s="2" t="s">
        <v>15</v>
      </c>
      <c r="B38" s="3">
        <f>(1154949+4107920)/12</f>
        <v>438572.4166666667</v>
      </c>
      <c r="C38" s="3">
        <v>517138.35463140777</v>
      </c>
      <c r="D38" s="3"/>
      <c r="E38" s="3">
        <f aca="true" t="shared" si="11" ref="E38:E49">+B38-C38+D38</f>
        <v>-78565.93796474108</v>
      </c>
      <c r="F38" s="3">
        <f>E38+F35</f>
        <v>799738.8305395206</v>
      </c>
      <c r="G38" s="8"/>
      <c r="H38" s="10">
        <v>0.0725</v>
      </c>
      <c r="I38" s="3">
        <f>F35*H38/12</f>
        <v>5306.424643046581</v>
      </c>
      <c r="J38" s="3">
        <f>J35+I38</f>
        <v>194178.71994966993</v>
      </c>
      <c r="K38" s="3">
        <f aca="true" t="shared" si="12" ref="K38:K49">F38+J38</f>
        <v>993917.5504891905</v>
      </c>
      <c r="M38" s="15"/>
      <c r="N38" s="13"/>
    </row>
    <row r="39" spans="1:14" ht="15">
      <c r="A39" s="2" t="s">
        <v>16</v>
      </c>
      <c r="B39" s="3">
        <f>(1154949+4107920)/12</f>
        <v>438572.4166666667</v>
      </c>
      <c r="C39" s="3">
        <v>472755.87460117164</v>
      </c>
      <c r="D39" s="3"/>
      <c r="E39" s="3">
        <f t="shared" si="11"/>
        <v>-34183.45793450496</v>
      </c>
      <c r="F39" s="3">
        <f>F38+E39</f>
        <v>765555.3726050156</v>
      </c>
      <c r="G39" s="8"/>
      <c r="H39" s="10">
        <v>0.0725</v>
      </c>
      <c r="I39" s="3">
        <f>F38*H39/12</f>
        <v>4831.755434509603</v>
      </c>
      <c r="J39" s="3">
        <f>J38+I39</f>
        <v>199010.47538417953</v>
      </c>
      <c r="K39" s="3">
        <f t="shared" si="12"/>
        <v>964565.8479891951</v>
      </c>
      <c r="M39" s="15"/>
      <c r="N39" s="13"/>
    </row>
    <row r="40" spans="1:14" ht="15">
      <c r="A40" s="2" t="s">
        <v>17</v>
      </c>
      <c r="B40" s="3">
        <f>(1154949+4107920)/12</f>
        <v>438572.4166666667</v>
      </c>
      <c r="C40" s="3">
        <v>513148.5909655961</v>
      </c>
      <c r="D40" s="3"/>
      <c r="E40" s="3">
        <f t="shared" si="11"/>
        <v>-74576.1742989294</v>
      </c>
      <c r="F40" s="3">
        <f aca="true" t="shared" si="13" ref="F40:F49">F39+E40</f>
        <v>690979.1983060862</v>
      </c>
      <c r="G40" s="8"/>
      <c r="H40" s="10">
        <v>0.0725</v>
      </c>
      <c r="I40" s="3">
        <f aca="true" t="shared" si="14" ref="I40:I49">F39*H40/12</f>
        <v>4625.230376155302</v>
      </c>
      <c r="J40" s="3">
        <f aca="true" t="shared" si="15" ref="J40:J49">J39+I40</f>
        <v>203635.70576033482</v>
      </c>
      <c r="K40" s="3">
        <f t="shared" si="12"/>
        <v>894614.9040664211</v>
      </c>
      <c r="M40" s="15"/>
      <c r="N40" s="13"/>
    </row>
    <row r="41" spans="1:11" ht="15">
      <c r="A41" s="2" t="s">
        <v>18</v>
      </c>
      <c r="B41" s="3">
        <f>4107921/12</f>
        <v>342326.75</v>
      </c>
      <c r="C41" s="3">
        <v>307586.08123767335</v>
      </c>
      <c r="D41" s="3"/>
      <c r="E41" s="3">
        <f t="shared" si="11"/>
        <v>34740.66876232665</v>
      </c>
      <c r="F41" s="3">
        <f t="shared" si="13"/>
        <v>725719.867068413</v>
      </c>
      <c r="G41" s="8"/>
      <c r="H41" s="10">
        <v>0.0725</v>
      </c>
      <c r="I41" s="3">
        <f t="shared" si="14"/>
        <v>4174.665989765937</v>
      </c>
      <c r="J41" s="3">
        <f t="shared" si="15"/>
        <v>207810.37175010075</v>
      </c>
      <c r="K41" s="3">
        <f t="shared" si="12"/>
        <v>933530.2388185137</v>
      </c>
    </row>
    <row r="42" spans="1:11" ht="15">
      <c r="A42" s="2" t="s">
        <v>19</v>
      </c>
      <c r="B42" s="3">
        <f aca="true" t="shared" si="16" ref="B42:B49">4107921/12</f>
        <v>342326.75</v>
      </c>
      <c r="C42" s="3">
        <v>350180.32451436337</v>
      </c>
      <c r="D42" s="3"/>
      <c r="E42" s="3">
        <f t="shared" si="11"/>
        <v>-7853.5745143633685</v>
      </c>
      <c r="F42" s="3">
        <f t="shared" si="13"/>
        <v>717866.2925540495</v>
      </c>
      <c r="G42" s="8"/>
      <c r="H42" s="10">
        <v>0.0725</v>
      </c>
      <c r="I42" s="3">
        <f t="shared" si="14"/>
        <v>4384.557530204995</v>
      </c>
      <c r="J42" s="3">
        <f t="shared" si="15"/>
        <v>212194.92928030575</v>
      </c>
      <c r="K42" s="3">
        <f t="shared" si="12"/>
        <v>930061.2218343553</v>
      </c>
    </row>
    <row r="43" spans="1:11" ht="15">
      <c r="A43" s="2" t="s">
        <v>20</v>
      </c>
      <c r="B43" s="3">
        <f t="shared" si="16"/>
        <v>342326.75</v>
      </c>
      <c r="C43" s="3">
        <v>374510.5310860133</v>
      </c>
      <c r="D43" s="3"/>
      <c r="E43" s="3">
        <f t="shared" si="11"/>
        <v>-32183.781086013303</v>
      </c>
      <c r="F43" s="3">
        <f t="shared" si="13"/>
        <v>685682.5114680362</v>
      </c>
      <c r="G43" s="8"/>
      <c r="H43" s="10">
        <v>0.0725</v>
      </c>
      <c r="I43" s="3">
        <f t="shared" si="14"/>
        <v>4337.108850847382</v>
      </c>
      <c r="J43" s="3">
        <f t="shared" si="15"/>
        <v>216532.03813115312</v>
      </c>
      <c r="K43" s="3">
        <f t="shared" si="12"/>
        <v>902214.5495991893</v>
      </c>
    </row>
    <row r="44" spans="1:11" ht="15">
      <c r="A44" s="2" t="s">
        <v>21</v>
      </c>
      <c r="B44" s="3">
        <f t="shared" si="16"/>
        <v>342326.75</v>
      </c>
      <c r="C44" s="3">
        <v>526209.4600426555</v>
      </c>
      <c r="D44" s="3">
        <f>-39215-244250</f>
        <v>-283465</v>
      </c>
      <c r="E44" s="3">
        <f t="shared" si="11"/>
        <v>-467347.71004265547</v>
      </c>
      <c r="F44" s="3">
        <f t="shared" si="13"/>
        <v>218334.80142538075</v>
      </c>
      <c r="G44" s="8"/>
      <c r="H44" s="10">
        <v>0.0725</v>
      </c>
      <c r="I44" s="3">
        <f t="shared" si="14"/>
        <v>4142.665173452719</v>
      </c>
      <c r="J44" s="3">
        <f t="shared" si="15"/>
        <v>220674.70330460585</v>
      </c>
      <c r="K44" s="3">
        <f t="shared" si="12"/>
        <v>439009.5047299866</v>
      </c>
    </row>
    <row r="45" spans="1:11" ht="15">
      <c r="A45" s="2" t="s">
        <v>22</v>
      </c>
      <c r="B45" s="3">
        <f t="shared" si="16"/>
        <v>342326.75</v>
      </c>
      <c r="C45" s="3">
        <v>388051.2259270223</v>
      </c>
      <c r="D45" s="3"/>
      <c r="E45" s="3">
        <f t="shared" si="11"/>
        <v>-45724.475927022286</v>
      </c>
      <c r="F45" s="3">
        <f t="shared" si="13"/>
        <v>172610.32549835846</v>
      </c>
      <c r="G45" s="8"/>
      <c r="H45" s="10">
        <v>0.0725</v>
      </c>
      <c r="I45" s="3">
        <f t="shared" si="14"/>
        <v>1319.1060919450085</v>
      </c>
      <c r="J45" s="3">
        <f t="shared" si="15"/>
        <v>221993.80939655085</v>
      </c>
      <c r="K45" s="3">
        <f t="shared" si="12"/>
        <v>394604.13489490934</v>
      </c>
    </row>
    <row r="46" spans="1:11" ht="15">
      <c r="A46" s="2" t="s">
        <v>23</v>
      </c>
      <c r="B46" s="3">
        <f t="shared" si="16"/>
        <v>342326.75</v>
      </c>
      <c r="C46" s="3">
        <v>418937.4028480168</v>
      </c>
      <c r="D46" s="3"/>
      <c r="E46" s="3">
        <f t="shared" si="11"/>
        <v>-76610.65284801682</v>
      </c>
      <c r="F46" s="3">
        <f t="shared" si="13"/>
        <v>95999.67265034164</v>
      </c>
      <c r="G46" s="8"/>
      <c r="H46" s="10">
        <v>0.0725</v>
      </c>
      <c r="I46" s="3">
        <f t="shared" si="14"/>
        <v>1042.8540498859156</v>
      </c>
      <c r="J46" s="3">
        <f t="shared" si="15"/>
        <v>223036.66344643675</v>
      </c>
      <c r="K46" s="3">
        <f t="shared" si="12"/>
        <v>319036.3360967784</v>
      </c>
    </row>
    <row r="47" spans="1:11" ht="15">
      <c r="A47" s="2" t="s">
        <v>10</v>
      </c>
      <c r="B47" s="3">
        <f t="shared" si="16"/>
        <v>342326.75</v>
      </c>
      <c r="C47" s="3">
        <v>394158.16232246114</v>
      </c>
      <c r="D47" s="3"/>
      <c r="E47" s="3">
        <f t="shared" si="11"/>
        <v>-51831.41232246114</v>
      </c>
      <c r="F47" s="3">
        <f t="shared" si="13"/>
        <v>44168.2603278805</v>
      </c>
      <c r="G47" s="8"/>
      <c r="H47" s="10">
        <v>0.0725</v>
      </c>
      <c r="I47" s="3">
        <f t="shared" si="14"/>
        <v>579.9980222624807</v>
      </c>
      <c r="J47" s="3">
        <f t="shared" si="15"/>
        <v>223616.66146869923</v>
      </c>
      <c r="K47" s="3">
        <f t="shared" si="12"/>
        <v>267784.9217965797</v>
      </c>
    </row>
    <row r="48" spans="1:11" ht="15">
      <c r="A48" s="2" t="s">
        <v>11</v>
      </c>
      <c r="B48" s="3">
        <f t="shared" si="16"/>
        <v>342326.75</v>
      </c>
      <c r="C48" s="3">
        <v>369593.4612401006</v>
      </c>
      <c r="D48" s="3"/>
      <c r="E48" s="3">
        <f t="shared" si="11"/>
        <v>-27266.711240100616</v>
      </c>
      <c r="F48" s="3">
        <f t="shared" si="13"/>
        <v>16901.549087779887</v>
      </c>
      <c r="G48" s="8"/>
      <c r="H48" s="10">
        <v>0.0725</v>
      </c>
      <c r="I48" s="3">
        <f t="shared" si="14"/>
        <v>266.84990614761136</v>
      </c>
      <c r="J48" s="3">
        <f t="shared" si="15"/>
        <v>223883.51137484683</v>
      </c>
      <c r="K48" s="3">
        <f t="shared" si="12"/>
        <v>240785.06046262672</v>
      </c>
    </row>
    <row r="49" spans="1:13" ht="15">
      <c r="A49" s="2" t="s">
        <v>12</v>
      </c>
      <c r="B49" s="3">
        <f t="shared" si="16"/>
        <v>342326.75</v>
      </c>
      <c r="C49" s="3">
        <v>354593.1626414958</v>
      </c>
      <c r="D49" s="3"/>
      <c r="E49" s="3">
        <f t="shared" si="11"/>
        <v>-12266.412641495815</v>
      </c>
      <c r="F49" s="3">
        <f t="shared" si="13"/>
        <v>4635.136446284072</v>
      </c>
      <c r="G49" s="8"/>
      <c r="H49" s="10">
        <v>0.0725</v>
      </c>
      <c r="I49" s="3">
        <f t="shared" si="14"/>
        <v>102.11352573867015</v>
      </c>
      <c r="J49" s="3">
        <f t="shared" si="15"/>
        <v>223985.6249005855</v>
      </c>
      <c r="K49" s="3">
        <f t="shared" si="12"/>
        <v>228620.76134686958</v>
      </c>
      <c r="L49" s="13"/>
      <c r="M49" s="3"/>
    </row>
    <row r="50" spans="1:11" ht="15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29.25">
      <c r="A51" s="2" t="s">
        <v>26</v>
      </c>
      <c r="B51" s="5" t="s">
        <v>2</v>
      </c>
      <c r="C51" s="5" t="s">
        <v>3</v>
      </c>
      <c r="D51" s="5" t="s">
        <v>4</v>
      </c>
      <c r="E51" s="5" t="s">
        <v>5</v>
      </c>
      <c r="F51" s="5" t="s">
        <v>6</v>
      </c>
      <c r="G51" s="5"/>
      <c r="H51" s="5" t="s">
        <v>0</v>
      </c>
      <c r="I51" s="5" t="s">
        <v>7</v>
      </c>
      <c r="J51" s="5" t="s">
        <v>8</v>
      </c>
      <c r="K51" s="5" t="s">
        <v>9</v>
      </c>
    </row>
    <row r="52" spans="1:14" ht="15">
      <c r="A52" s="2" t="s">
        <v>15</v>
      </c>
      <c r="B52" s="3">
        <f>4107921/12</f>
        <v>342326.75</v>
      </c>
      <c r="C52" s="3">
        <v>331606.99756647175</v>
      </c>
      <c r="D52" s="3"/>
      <c r="E52" s="3">
        <f aca="true" t="shared" si="17" ref="E52:E62">+B52-C52+D52</f>
        <v>10719.75243352825</v>
      </c>
      <c r="F52" s="3">
        <f>E52+F49</f>
        <v>15354.888879812323</v>
      </c>
      <c r="G52" s="8"/>
      <c r="H52" s="10">
        <v>0.0725</v>
      </c>
      <c r="I52" s="3">
        <f>F49*H52/12</f>
        <v>28.003949362966267</v>
      </c>
      <c r="J52" s="3">
        <f>J49+I52</f>
        <v>224013.62884994847</v>
      </c>
      <c r="K52" s="3">
        <f aca="true" t="shared" si="18" ref="K52:K63">F52+J52</f>
        <v>239368.5177297608</v>
      </c>
      <c r="M52" s="16"/>
      <c r="N52" s="13"/>
    </row>
    <row r="53" spans="1:14" ht="15">
      <c r="A53" s="2" t="s">
        <v>16</v>
      </c>
      <c r="B53" s="3">
        <f>4107921/12</f>
        <v>342326.75</v>
      </c>
      <c r="C53" s="3">
        <v>414437.1869264686</v>
      </c>
      <c r="D53" s="3"/>
      <c r="E53" s="3">
        <f t="shared" si="17"/>
        <v>-72110.43692646862</v>
      </c>
      <c r="F53" s="3">
        <f>F52+E53</f>
        <v>-56755.5480466563</v>
      </c>
      <c r="G53" s="8"/>
      <c r="H53" s="10">
        <v>0.0725</v>
      </c>
      <c r="I53" s="3">
        <f>F52*H53/12</f>
        <v>92.76912031553279</v>
      </c>
      <c r="J53" s="3">
        <f>J52+I53</f>
        <v>224106.397970264</v>
      </c>
      <c r="K53" s="3">
        <f t="shared" si="18"/>
        <v>167350.8499236077</v>
      </c>
      <c r="M53" s="16"/>
      <c r="N53" s="13"/>
    </row>
    <row r="54" spans="1:14" ht="15">
      <c r="A54" s="2" t="s">
        <v>17</v>
      </c>
      <c r="B54" s="3">
        <f>4107921/12</f>
        <v>342326.75</v>
      </c>
      <c r="C54" s="3">
        <v>383201.00991992577</v>
      </c>
      <c r="D54" s="3"/>
      <c r="E54" s="3">
        <f t="shared" si="17"/>
        <v>-40874.25991992577</v>
      </c>
      <c r="F54" s="3">
        <f aca="true" t="shared" si="19" ref="F54:F63">F53+E54</f>
        <v>-97629.80796658207</v>
      </c>
      <c r="G54" s="8"/>
      <c r="H54" s="10">
        <v>0.0725</v>
      </c>
      <c r="I54" s="3">
        <f aca="true" t="shared" si="20" ref="I54:I63">F53*H54/12</f>
        <v>-342.8981027818818</v>
      </c>
      <c r="J54" s="3">
        <f aca="true" t="shared" si="21" ref="J54:J63">J53+I54</f>
        <v>223763.4998674821</v>
      </c>
      <c r="K54" s="3">
        <f t="shared" si="18"/>
        <v>126133.69190090004</v>
      </c>
      <c r="M54" s="16"/>
      <c r="N54" s="13"/>
    </row>
    <row r="55" spans="1:13" ht="15">
      <c r="A55" s="2" t="s">
        <v>18</v>
      </c>
      <c r="B55" s="3">
        <f>4252919.78441985/12</f>
        <v>354409.98203498754</v>
      </c>
      <c r="C55" s="3">
        <v>438654.01803144516</v>
      </c>
      <c r="D55" s="3"/>
      <c r="E55" s="3">
        <f t="shared" si="17"/>
        <v>-84244.03599645762</v>
      </c>
      <c r="F55" s="3">
        <f t="shared" si="19"/>
        <v>-181873.8439630397</v>
      </c>
      <c r="G55" s="8"/>
      <c r="H55" s="10">
        <v>0.0725</v>
      </c>
      <c r="I55" s="3">
        <f t="shared" si="20"/>
        <v>-589.8467564647666</v>
      </c>
      <c r="J55" s="3">
        <f t="shared" si="21"/>
        <v>223173.65311101734</v>
      </c>
      <c r="K55" s="3">
        <f t="shared" si="18"/>
        <v>41299.80914797765</v>
      </c>
      <c r="M55" s="13"/>
    </row>
    <row r="56" spans="1:13" ht="15">
      <c r="A56" s="2" t="s">
        <v>19</v>
      </c>
      <c r="B56" s="3">
        <f aca="true" t="shared" si="22" ref="B56:B63">4252919.78441985/12</f>
        <v>354409.98203498754</v>
      </c>
      <c r="C56" s="3">
        <v>307725.24264337774</v>
      </c>
      <c r="D56" s="3"/>
      <c r="E56" s="3">
        <f t="shared" si="17"/>
        <v>46684.73939160979</v>
      </c>
      <c r="F56" s="3">
        <f t="shared" si="19"/>
        <v>-135189.1045714299</v>
      </c>
      <c r="G56" s="8"/>
      <c r="H56" s="10">
        <v>0.0725</v>
      </c>
      <c r="I56" s="3">
        <f t="shared" si="20"/>
        <v>-1098.8211406100315</v>
      </c>
      <c r="J56" s="3">
        <f t="shared" si="21"/>
        <v>222074.8319704073</v>
      </c>
      <c r="K56" s="3">
        <f t="shared" si="18"/>
        <v>86885.72739897741</v>
      </c>
      <c r="M56" s="13"/>
    </row>
    <row r="57" spans="1:14" ht="15">
      <c r="A57" s="2" t="s">
        <v>20</v>
      </c>
      <c r="B57" s="3">
        <f t="shared" si="22"/>
        <v>354409.98203498754</v>
      </c>
      <c r="C57" s="3">
        <v>337764.93215886725</v>
      </c>
      <c r="D57" s="3"/>
      <c r="E57" s="3">
        <f t="shared" si="17"/>
        <v>16645.04987612029</v>
      </c>
      <c r="F57" s="3">
        <f t="shared" si="19"/>
        <v>-118544.0546953096</v>
      </c>
      <c r="G57" s="8"/>
      <c r="H57" s="10">
        <v>0.0725</v>
      </c>
      <c r="I57" s="3">
        <f t="shared" si="20"/>
        <v>-816.7675067857222</v>
      </c>
      <c r="J57" s="3">
        <f t="shared" si="21"/>
        <v>221258.0644636216</v>
      </c>
      <c r="K57" s="3">
        <f t="shared" si="18"/>
        <v>102714.00976831198</v>
      </c>
      <c r="M57" s="3">
        <v>-11411</v>
      </c>
      <c r="N57" s="19" t="s">
        <v>35</v>
      </c>
    </row>
    <row r="58" spans="1:11" ht="15">
      <c r="A58" s="2" t="s">
        <v>21</v>
      </c>
      <c r="B58" s="3">
        <f t="shared" si="22"/>
        <v>354409.98203498754</v>
      </c>
      <c r="C58" s="3">
        <v>496264.34777426557</v>
      </c>
      <c r="D58" s="3">
        <f>-537342-468548</f>
        <v>-1005890</v>
      </c>
      <c r="E58" s="3">
        <f t="shared" si="17"/>
        <v>-1147744.365739278</v>
      </c>
      <c r="F58" s="3">
        <f t="shared" si="19"/>
        <v>-1266288.4204345876</v>
      </c>
      <c r="G58" s="8"/>
      <c r="H58" s="10">
        <v>0.0725</v>
      </c>
      <c r="I58" s="3">
        <f t="shared" si="20"/>
        <v>-716.2036637841621</v>
      </c>
      <c r="J58" s="3">
        <f t="shared" si="21"/>
        <v>220541.86079983742</v>
      </c>
      <c r="K58" s="3">
        <f t="shared" si="18"/>
        <v>-1045746.5596347502</v>
      </c>
    </row>
    <row r="59" spans="1:11" ht="15">
      <c r="A59" s="2" t="s">
        <v>22</v>
      </c>
      <c r="B59" s="3">
        <f t="shared" si="22"/>
        <v>354409.98203498754</v>
      </c>
      <c r="C59" s="3">
        <v>456508.00581387326</v>
      </c>
      <c r="D59" s="3"/>
      <c r="E59" s="3">
        <f t="shared" si="17"/>
        <v>-102098.02377888572</v>
      </c>
      <c r="F59" s="3">
        <f t="shared" si="19"/>
        <v>-1368386.4442134732</v>
      </c>
      <c r="G59" s="8"/>
      <c r="H59" s="10">
        <v>0.0725</v>
      </c>
      <c r="I59" s="3">
        <f t="shared" si="20"/>
        <v>-7650.492540125633</v>
      </c>
      <c r="J59" s="3">
        <f t="shared" si="21"/>
        <v>212891.36825971177</v>
      </c>
      <c r="K59" s="3">
        <f t="shared" si="18"/>
        <v>-1155495.0759537616</v>
      </c>
    </row>
    <row r="60" spans="1:11" ht="15">
      <c r="A60" s="2" t="s">
        <v>23</v>
      </c>
      <c r="B60" s="3">
        <f t="shared" si="22"/>
        <v>354409.98203498754</v>
      </c>
      <c r="C60" s="3">
        <v>475827.97481510136</v>
      </c>
      <c r="D60" s="3"/>
      <c r="E60" s="3">
        <f t="shared" si="17"/>
        <v>-121417.99278011383</v>
      </c>
      <c r="F60" s="3">
        <f t="shared" si="19"/>
        <v>-1489804.436993587</v>
      </c>
      <c r="G60" s="8"/>
      <c r="H60" s="10">
        <v>0.0725</v>
      </c>
      <c r="I60" s="3">
        <f t="shared" si="20"/>
        <v>-8267.334767123068</v>
      </c>
      <c r="J60" s="3">
        <f t="shared" si="21"/>
        <v>204624.0334925887</v>
      </c>
      <c r="K60" s="3">
        <f t="shared" si="18"/>
        <v>-1285180.4035009984</v>
      </c>
    </row>
    <row r="61" spans="1:11" ht="15">
      <c r="A61" s="2" t="s">
        <v>10</v>
      </c>
      <c r="B61" s="3">
        <f t="shared" si="22"/>
        <v>354409.98203498754</v>
      </c>
      <c r="C61" s="3">
        <v>401266.4058063568</v>
      </c>
      <c r="D61" s="3"/>
      <c r="E61" s="3">
        <f t="shared" si="17"/>
        <v>-46856.42377136927</v>
      </c>
      <c r="F61" s="3">
        <f t="shared" si="19"/>
        <v>-1536660.8607649563</v>
      </c>
      <c r="G61" s="8"/>
      <c r="H61" s="10">
        <v>0.0725</v>
      </c>
      <c r="I61" s="3">
        <f t="shared" si="20"/>
        <v>-9000.901806836255</v>
      </c>
      <c r="J61" s="3">
        <f t="shared" si="21"/>
        <v>195623.13168575245</v>
      </c>
      <c r="K61" s="3">
        <f t="shared" si="18"/>
        <v>-1341037.729079204</v>
      </c>
    </row>
    <row r="62" spans="1:11" ht="15">
      <c r="A62" s="2" t="s">
        <v>11</v>
      </c>
      <c r="B62" s="3">
        <f t="shared" si="22"/>
        <v>354409.98203498754</v>
      </c>
      <c r="C62" s="3">
        <v>369709.301095663</v>
      </c>
      <c r="D62" s="3"/>
      <c r="E62" s="3">
        <f t="shared" si="17"/>
        <v>-15299.31906067545</v>
      </c>
      <c r="F62" s="3">
        <f t="shared" si="19"/>
        <v>-1551960.179825632</v>
      </c>
      <c r="G62" s="8"/>
      <c r="H62" s="10">
        <v>0.0725</v>
      </c>
      <c r="I62" s="3">
        <f t="shared" si="20"/>
        <v>-9283.992700454944</v>
      </c>
      <c r="J62" s="3">
        <f t="shared" si="21"/>
        <v>186339.1389852975</v>
      </c>
      <c r="K62" s="3">
        <f t="shared" si="18"/>
        <v>-1365621.0408403345</v>
      </c>
    </row>
    <row r="63" spans="1:11" ht="15">
      <c r="A63" s="2" t="s">
        <v>12</v>
      </c>
      <c r="B63" s="3">
        <f t="shared" si="22"/>
        <v>354409.98203498754</v>
      </c>
      <c r="C63" s="3">
        <v>403651.97258866084</v>
      </c>
      <c r="D63" s="3"/>
      <c r="E63" s="3">
        <f>+B63-C63+D63</f>
        <v>-49241.9905536733</v>
      </c>
      <c r="F63" s="3">
        <f t="shared" si="19"/>
        <v>-1601202.1703793053</v>
      </c>
      <c r="G63" s="8"/>
      <c r="H63" s="10">
        <v>0.0725</v>
      </c>
      <c r="I63" s="3">
        <f t="shared" si="20"/>
        <v>-9376.426086446525</v>
      </c>
      <c r="J63" s="3">
        <f t="shared" si="21"/>
        <v>176962.71289885096</v>
      </c>
      <c r="K63" s="3">
        <f t="shared" si="18"/>
        <v>-1424239.4574804544</v>
      </c>
    </row>
    <row r="64" spans="1:11" ht="1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29.25">
      <c r="A65" s="2" t="s">
        <v>27</v>
      </c>
      <c r="B65" s="5" t="s">
        <v>2</v>
      </c>
      <c r="C65" s="5" t="s">
        <v>3</v>
      </c>
      <c r="D65" s="5" t="s">
        <v>4</v>
      </c>
      <c r="E65" s="5" t="s">
        <v>5</v>
      </c>
      <c r="F65" s="5" t="s">
        <v>6</v>
      </c>
      <c r="G65" s="5"/>
      <c r="H65" s="5" t="s">
        <v>0</v>
      </c>
      <c r="I65" s="5" t="s">
        <v>7</v>
      </c>
      <c r="J65" s="5" t="s">
        <v>8</v>
      </c>
      <c r="K65" s="5" t="s">
        <v>9</v>
      </c>
    </row>
    <row r="66" spans="1:14" ht="15">
      <c r="A66" s="2" t="s">
        <v>15</v>
      </c>
      <c r="B66" s="3">
        <f>4252919.78441985/12</f>
        <v>354409.98203498754</v>
      </c>
      <c r="C66" s="3">
        <v>378426.20409105055</v>
      </c>
      <c r="D66" s="18">
        <f>M57</f>
        <v>-11411</v>
      </c>
      <c r="E66" s="3">
        <f aca="true" t="shared" si="23" ref="E66:E77">+B66-C66+D66</f>
        <v>-35427.22205606301</v>
      </c>
      <c r="F66" s="3">
        <f>E66+F63</f>
        <v>-1636629.3924353682</v>
      </c>
      <c r="G66" s="8"/>
      <c r="H66" s="10">
        <v>0.0725</v>
      </c>
      <c r="I66" s="3">
        <f>F63*H66/12</f>
        <v>-9673.929779374968</v>
      </c>
      <c r="J66" s="3">
        <f>J63+I66</f>
        <v>167288.783119476</v>
      </c>
      <c r="K66" s="3">
        <f aca="true" t="shared" si="24" ref="K66:K77">F66+J66</f>
        <v>-1469340.6093158922</v>
      </c>
      <c r="M66" s="16"/>
      <c r="N66" s="13"/>
    </row>
    <row r="67" spans="1:14" ht="15">
      <c r="A67" s="2" t="s">
        <v>16</v>
      </c>
      <c r="B67" s="3">
        <f>4252919.78441985/12</f>
        <v>354409.98203498754</v>
      </c>
      <c r="C67" s="3">
        <v>365147.4760235466</v>
      </c>
      <c r="D67" s="3"/>
      <c r="E67" s="3">
        <f t="shared" si="23"/>
        <v>-10737.493988559057</v>
      </c>
      <c r="F67" s="3">
        <f>F66+E67</f>
        <v>-1647366.8864239273</v>
      </c>
      <c r="G67" s="8"/>
      <c r="H67" s="10">
        <v>0.0725</v>
      </c>
      <c r="I67" s="3">
        <f>F66*H67/12</f>
        <v>-9887.96924596368</v>
      </c>
      <c r="J67" s="3">
        <f>J66+I67</f>
        <v>157400.81387351232</v>
      </c>
      <c r="K67" s="3">
        <f t="shared" si="24"/>
        <v>-1489966.072550415</v>
      </c>
      <c r="L67" s="17"/>
      <c r="M67" s="16"/>
      <c r="N67" s="13"/>
    </row>
    <row r="68" spans="1:14" ht="15">
      <c r="A68" s="2" t="s">
        <v>17</v>
      </c>
      <c r="B68" s="3">
        <f>4252919.78441985/12</f>
        <v>354409.98203498754</v>
      </c>
      <c r="C68" s="3">
        <v>398182.3025633471</v>
      </c>
      <c r="D68" s="3"/>
      <c r="E68" s="3">
        <f t="shared" si="23"/>
        <v>-43772.32052835956</v>
      </c>
      <c r="F68" s="3">
        <f aca="true" t="shared" si="25" ref="F68:F77">F67+E68</f>
        <v>-1691139.206952287</v>
      </c>
      <c r="G68" s="8"/>
      <c r="H68" s="10">
        <v>0.0725</v>
      </c>
      <c r="I68" s="3">
        <f aca="true" t="shared" si="26" ref="I68:I77">F67*H68/12</f>
        <v>-9952.841605477894</v>
      </c>
      <c r="J68" s="3">
        <f aca="true" t="shared" si="27" ref="J68:J77">J67+I68</f>
        <v>147447.9722680344</v>
      </c>
      <c r="K68" s="3">
        <f t="shared" si="24"/>
        <v>-1543691.2346842524</v>
      </c>
      <c r="M68" s="16"/>
      <c r="N68" s="13"/>
    </row>
    <row r="69" spans="1:14" ht="15">
      <c r="A69" s="2" t="s">
        <v>18</v>
      </c>
      <c r="B69" s="3">
        <f>4252919.78441985/12</f>
        <v>354409.98203498754</v>
      </c>
      <c r="C69" s="18">
        <v>300787</v>
      </c>
      <c r="D69" s="3"/>
      <c r="E69" s="3">
        <f>+B69-C69+D69</f>
        <v>53622.98203498754</v>
      </c>
      <c r="F69" s="3">
        <f t="shared" si="25"/>
        <v>-1637516.2249172993</v>
      </c>
      <c r="G69" s="8"/>
      <c r="H69" s="10">
        <v>0.0725</v>
      </c>
      <c r="I69" s="3">
        <f t="shared" si="26"/>
        <v>-10217.299375336732</v>
      </c>
      <c r="J69" s="3">
        <f t="shared" si="27"/>
        <v>137230.67289269768</v>
      </c>
      <c r="K69" s="3">
        <f t="shared" si="24"/>
        <v>-1500285.5520246017</v>
      </c>
      <c r="M69" s="13"/>
      <c r="N69" s="13"/>
    </row>
    <row r="70" spans="1:14" ht="15">
      <c r="A70" s="2" t="s">
        <v>19</v>
      </c>
      <c r="B70" s="3"/>
      <c r="C70" s="3"/>
      <c r="D70" s="3"/>
      <c r="E70" s="3">
        <f t="shared" si="23"/>
        <v>0</v>
      </c>
      <c r="F70" s="3">
        <f t="shared" si="25"/>
        <v>-1637516.2249172993</v>
      </c>
      <c r="G70" s="8"/>
      <c r="H70" s="10">
        <v>0.0414</v>
      </c>
      <c r="I70" s="3">
        <f t="shared" si="26"/>
        <v>-5649.430975964682</v>
      </c>
      <c r="J70" s="3">
        <f t="shared" si="27"/>
        <v>131581.241916733</v>
      </c>
      <c r="K70" s="3">
        <f t="shared" si="24"/>
        <v>-1505934.9830005663</v>
      </c>
      <c r="M70" s="13"/>
      <c r="N70" s="13"/>
    </row>
    <row r="71" spans="1:11" ht="15">
      <c r="A71" s="2" t="s">
        <v>20</v>
      </c>
      <c r="B71" s="3"/>
      <c r="C71" s="3"/>
      <c r="D71" s="3"/>
      <c r="E71" s="3">
        <f t="shared" si="23"/>
        <v>0</v>
      </c>
      <c r="F71" s="3">
        <f t="shared" si="25"/>
        <v>-1637516.2249172993</v>
      </c>
      <c r="G71" s="8"/>
      <c r="H71" s="10">
        <v>0.0414</v>
      </c>
      <c r="I71" s="3">
        <f t="shared" si="26"/>
        <v>-5649.430975964682</v>
      </c>
      <c r="J71" s="3">
        <f t="shared" si="27"/>
        <v>125931.81094076832</v>
      </c>
      <c r="K71" s="3">
        <f t="shared" si="24"/>
        <v>-1511584.413976531</v>
      </c>
    </row>
    <row r="72" spans="1:11" ht="15">
      <c r="A72" s="2" t="s">
        <v>21</v>
      </c>
      <c r="B72" s="3"/>
      <c r="C72" s="3"/>
      <c r="D72" s="3">
        <f>-1086827-198689</f>
        <v>-1285516</v>
      </c>
      <c r="E72" s="3">
        <f t="shared" si="23"/>
        <v>-1285516</v>
      </c>
      <c r="F72" s="3">
        <f t="shared" si="25"/>
        <v>-2923032.224917299</v>
      </c>
      <c r="G72" s="8"/>
      <c r="H72" s="10">
        <v>0.0459</v>
      </c>
      <c r="I72" s="3">
        <f t="shared" si="26"/>
        <v>-6263.499560308671</v>
      </c>
      <c r="J72" s="3">
        <f t="shared" si="27"/>
        <v>119668.31138045965</v>
      </c>
      <c r="K72" s="3">
        <f t="shared" si="24"/>
        <v>-2803363.9135368397</v>
      </c>
    </row>
    <row r="73" spans="1:11" ht="15">
      <c r="A73" s="2" t="s">
        <v>22</v>
      </c>
      <c r="B73" s="3"/>
      <c r="C73" s="3"/>
      <c r="D73" s="3"/>
      <c r="E73" s="3">
        <f t="shared" si="23"/>
        <v>0</v>
      </c>
      <c r="F73" s="3">
        <f t="shared" si="25"/>
        <v>-2923032.224917299</v>
      </c>
      <c r="G73" s="8"/>
      <c r="H73" s="10">
        <v>0.0459</v>
      </c>
      <c r="I73" s="3">
        <f t="shared" si="26"/>
        <v>-11180.598260308669</v>
      </c>
      <c r="J73" s="3">
        <f t="shared" si="27"/>
        <v>108487.71312015098</v>
      </c>
      <c r="K73" s="3">
        <f t="shared" si="24"/>
        <v>-2814544.5117971483</v>
      </c>
    </row>
    <row r="74" spans="1:11" ht="15">
      <c r="A74" s="2" t="s">
        <v>23</v>
      </c>
      <c r="B74" s="3"/>
      <c r="C74" s="3"/>
      <c r="D74" s="3"/>
      <c r="E74" s="3">
        <f t="shared" si="23"/>
        <v>0</v>
      </c>
      <c r="F74" s="3">
        <f t="shared" si="25"/>
        <v>-2923032.224917299</v>
      </c>
      <c r="G74" s="8"/>
      <c r="H74" s="10">
        <v>0.0459</v>
      </c>
      <c r="I74" s="3">
        <f t="shared" si="26"/>
        <v>-11180.598260308669</v>
      </c>
      <c r="J74" s="3">
        <f t="shared" si="27"/>
        <v>97307.1148598423</v>
      </c>
      <c r="K74" s="3">
        <f t="shared" si="24"/>
        <v>-2825725.110057457</v>
      </c>
    </row>
    <row r="75" spans="1:11" ht="15">
      <c r="A75" s="2" t="s">
        <v>10</v>
      </c>
      <c r="B75" s="3"/>
      <c r="C75" s="3"/>
      <c r="D75" s="3"/>
      <c r="E75" s="3">
        <f t="shared" si="23"/>
        <v>0</v>
      </c>
      <c r="F75" s="3">
        <f t="shared" si="25"/>
        <v>-2923032.224917299</v>
      </c>
      <c r="G75" s="8"/>
      <c r="H75" s="10">
        <v>0.0459</v>
      </c>
      <c r="I75" s="3">
        <f t="shared" si="26"/>
        <v>-11180.598260308669</v>
      </c>
      <c r="J75" s="3">
        <f t="shared" si="27"/>
        <v>86126.51659953363</v>
      </c>
      <c r="K75" s="3">
        <f t="shared" si="24"/>
        <v>-2836905.7083177655</v>
      </c>
    </row>
    <row r="76" spans="1:11" ht="15">
      <c r="A76" s="2" t="s">
        <v>11</v>
      </c>
      <c r="B76" s="3"/>
      <c r="C76" s="3"/>
      <c r="D76" s="3"/>
      <c r="E76" s="3">
        <f t="shared" si="23"/>
        <v>0</v>
      </c>
      <c r="F76" s="3">
        <f t="shared" si="25"/>
        <v>-2923032.224917299</v>
      </c>
      <c r="G76" s="8"/>
      <c r="H76" s="10">
        <v>0.0459</v>
      </c>
      <c r="I76" s="3">
        <f t="shared" si="26"/>
        <v>-11180.598260308669</v>
      </c>
      <c r="J76" s="3">
        <f t="shared" si="27"/>
        <v>74945.91833922495</v>
      </c>
      <c r="K76" s="3">
        <f t="shared" si="24"/>
        <v>-2848086.306578074</v>
      </c>
    </row>
    <row r="77" spans="1:11" ht="15">
      <c r="A77" s="2" t="s">
        <v>12</v>
      </c>
      <c r="B77" s="3"/>
      <c r="C77" s="3"/>
      <c r="D77" s="3"/>
      <c r="E77" s="3">
        <f t="shared" si="23"/>
        <v>0</v>
      </c>
      <c r="F77" s="3">
        <f t="shared" si="25"/>
        <v>-2923032.224917299</v>
      </c>
      <c r="G77" s="8"/>
      <c r="H77" s="10">
        <v>0.0459</v>
      </c>
      <c r="I77" s="3">
        <f t="shared" si="26"/>
        <v>-11180.598260308669</v>
      </c>
      <c r="J77" s="3">
        <f t="shared" si="27"/>
        <v>63765.32007891629</v>
      </c>
      <c r="K77" s="3">
        <f t="shared" si="24"/>
        <v>-2859266.9048383827</v>
      </c>
    </row>
    <row r="78" spans="1:11" ht="15">
      <c r="A78" s="2"/>
      <c r="B78" s="11"/>
      <c r="C78" s="11"/>
      <c r="D78" s="11"/>
      <c r="E78" s="8"/>
      <c r="F78" s="8"/>
      <c r="G78" s="8"/>
      <c r="H78" s="8"/>
      <c r="I78" s="11"/>
      <c r="J78" s="8"/>
      <c r="K78" s="8"/>
    </row>
    <row r="79" spans="1:11" ht="29.25">
      <c r="A79" s="2" t="s">
        <v>29</v>
      </c>
      <c r="B79" s="5" t="s">
        <v>2</v>
      </c>
      <c r="C79" s="5" t="s">
        <v>3</v>
      </c>
      <c r="D79" s="5" t="s">
        <v>4</v>
      </c>
      <c r="E79" s="5" t="s">
        <v>5</v>
      </c>
      <c r="F79" s="5" t="s">
        <v>6</v>
      </c>
      <c r="G79" s="5"/>
      <c r="H79" s="5" t="s">
        <v>0</v>
      </c>
      <c r="I79" s="5" t="s">
        <v>7</v>
      </c>
      <c r="J79" s="5" t="s">
        <v>8</v>
      </c>
      <c r="K79" s="5" t="s">
        <v>9</v>
      </c>
    </row>
    <row r="80" spans="1:11" ht="15">
      <c r="A80" s="2" t="s">
        <v>15</v>
      </c>
      <c r="B80" s="3"/>
      <c r="C80" s="3"/>
      <c r="D80" s="3"/>
      <c r="E80" s="3">
        <f aca="true" t="shared" si="28" ref="E80:E91">+B80-C80+D80</f>
        <v>0</v>
      </c>
      <c r="F80" s="3">
        <f>E80+F77</f>
        <v>-2923032.224917299</v>
      </c>
      <c r="G80" s="8"/>
      <c r="H80" s="10">
        <v>0.0459</v>
      </c>
      <c r="I80" s="3">
        <f>F77*H80/12</f>
        <v>-11180.598260308669</v>
      </c>
      <c r="J80" s="3">
        <f>J77+I80</f>
        <v>52584.72181860762</v>
      </c>
      <c r="K80" s="3">
        <f aca="true" t="shared" si="29" ref="K80:K91">F80+J80</f>
        <v>-2870447.5030986913</v>
      </c>
    </row>
    <row r="81" spans="1:11" ht="15">
      <c r="A81" s="2" t="s">
        <v>16</v>
      </c>
      <c r="B81" s="3"/>
      <c r="C81" s="3"/>
      <c r="D81" s="3"/>
      <c r="E81" s="3">
        <f t="shared" si="28"/>
        <v>0</v>
      </c>
      <c r="F81" s="3">
        <f>F80+E81</f>
        <v>-2923032.224917299</v>
      </c>
      <c r="G81" s="8"/>
      <c r="H81" s="10">
        <v>0.0459</v>
      </c>
      <c r="I81" s="3">
        <f>F80*H81/12</f>
        <v>-11180.598260308669</v>
      </c>
      <c r="J81" s="3">
        <f>J80+I81</f>
        <v>41404.123558298954</v>
      </c>
      <c r="K81" s="3">
        <f t="shared" si="29"/>
        <v>-2881628.101359</v>
      </c>
    </row>
    <row r="82" spans="1:11" ht="15">
      <c r="A82" s="2" t="s">
        <v>17</v>
      </c>
      <c r="B82" s="3"/>
      <c r="C82" s="3"/>
      <c r="D82" s="3"/>
      <c r="E82" s="3">
        <f t="shared" si="28"/>
        <v>0</v>
      </c>
      <c r="F82" s="3">
        <f aca="true" t="shared" si="30" ref="F82:F91">F81+E82</f>
        <v>-2923032.224917299</v>
      </c>
      <c r="G82" s="8"/>
      <c r="H82" s="10">
        <v>0.0459</v>
      </c>
      <c r="I82" s="3">
        <f aca="true" t="shared" si="31" ref="I82:I91">F81*H82/12</f>
        <v>-11180.598260308669</v>
      </c>
      <c r="J82" s="3">
        <f aca="true" t="shared" si="32" ref="J82:J91">J81+I82</f>
        <v>30223.525297990287</v>
      </c>
      <c r="K82" s="3">
        <f t="shared" si="29"/>
        <v>-2892808.699619309</v>
      </c>
    </row>
    <row r="83" spans="1:11" ht="15">
      <c r="A83" s="2" t="s">
        <v>18</v>
      </c>
      <c r="B83" s="3"/>
      <c r="C83" s="3"/>
      <c r="D83" s="3"/>
      <c r="E83" s="3">
        <f t="shared" si="28"/>
        <v>0</v>
      </c>
      <c r="F83" s="3">
        <f t="shared" si="30"/>
        <v>-2923032.224917299</v>
      </c>
      <c r="G83" s="8"/>
      <c r="H83" s="10">
        <v>0.0459</v>
      </c>
      <c r="I83" s="3">
        <f t="shared" si="31"/>
        <v>-11180.598260308669</v>
      </c>
      <c r="J83" s="3">
        <f t="shared" si="32"/>
        <v>19042.92703768162</v>
      </c>
      <c r="K83" s="3">
        <f t="shared" si="29"/>
        <v>-2903989.2978796177</v>
      </c>
    </row>
    <row r="84" spans="1:11" ht="15">
      <c r="A84" s="2" t="s">
        <v>19</v>
      </c>
      <c r="B84" s="3"/>
      <c r="C84" s="3"/>
      <c r="D84" s="3"/>
      <c r="E84" s="3">
        <f t="shared" si="28"/>
        <v>0</v>
      </c>
      <c r="F84" s="3">
        <f t="shared" si="30"/>
        <v>-2923032.224917299</v>
      </c>
      <c r="G84" s="8"/>
      <c r="H84" s="10">
        <v>0.0459</v>
      </c>
      <c r="I84" s="3">
        <f t="shared" si="31"/>
        <v>-11180.598260308669</v>
      </c>
      <c r="J84" s="3">
        <f t="shared" si="32"/>
        <v>7862.328777372952</v>
      </c>
      <c r="K84" s="3">
        <f t="shared" si="29"/>
        <v>-2915169.8961399263</v>
      </c>
    </row>
    <row r="85" spans="1:11" ht="15">
      <c r="A85" s="2" t="s">
        <v>20</v>
      </c>
      <c r="B85" s="3"/>
      <c r="C85" s="3"/>
      <c r="D85" s="3"/>
      <c r="E85" s="3">
        <f t="shared" si="28"/>
        <v>0</v>
      </c>
      <c r="F85" s="3">
        <f t="shared" si="30"/>
        <v>-2923032.224917299</v>
      </c>
      <c r="G85" s="8"/>
      <c r="H85" s="10">
        <v>0.0459</v>
      </c>
      <c r="I85" s="3">
        <f t="shared" si="31"/>
        <v>-11180.598260308669</v>
      </c>
      <c r="J85" s="3">
        <f t="shared" si="32"/>
        <v>-3318.269482935717</v>
      </c>
      <c r="K85" s="3">
        <f t="shared" si="29"/>
        <v>-2926350.494400235</v>
      </c>
    </row>
    <row r="86" spans="1:11" ht="15">
      <c r="A86" s="2" t="s">
        <v>21</v>
      </c>
      <c r="B86" s="3"/>
      <c r="C86" s="3"/>
      <c r="D86" s="3"/>
      <c r="E86" s="3">
        <f t="shared" si="28"/>
        <v>0</v>
      </c>
      <c r="F86" s="3">
        <f t="shared" si="30"/>
        <v>-2923032.224917299</v>
      </c>
      <c r="G86" s="8"/>
      <c r="H86" s="10">
        <v>0.0459</v>
      </c>
      <c r="I86" s="3">
        <f t="shared" si="31"/>
        <v>-11180.598260308669</v>
      </c>
      <c r="J86" s="3">
        <f t="shared" si="32"/>
        <v>-14498.867743244386</v>
      </c>
      <c r="K86" s="3">
        <f t="shared" si="29"/>
        <v>-2937531.0926605435</v>
      </c>
    </row>
    <row r="87" spans="1:11" ht="15">
      <c r="A87" s="2" t="s">
        <v>22</v>
      </c>
      <c r="B87" s="3"/>
      <c r="C87" s="3"/>
      <c r="D87" s="3"/>
      <c r="E87" s="3">
        <f t="shared" si="28"/>
        <v>0</v>
      </c>
      <c r="F87" s="3">
        <f t="shared" si="30"/>
        <v>-2923032.224917299</v>
      </c>
      <c r="G87" s="8"/>
      <c r="H87" s="10">
        <v>0.0459</v>
      </c>
      <c r="I87" s="3">
        <f t="shared" si="31"/>
        <v>-11180.598260308669</v>
      </c>
      <c r="J87" s="3">
        <f t="shared" si="32"/>
        <v>-25679.466003553054</v>
      </c>
      <c r="K87" s="3">
        <f t="shared" si="29"/>
        <v>-2948711.690920852</v>
      </c>
    </row>
    <row r="88" spans="1:11" ht="15">
      <c r="A88" s="2" t="s">
        <v>23</v>
      </c>
      <c r="B88" s="3"/>
      <c r="C88" s="3"/>
      <c r="D88" s="3"/>
      <c r="E88" s="3">
        <f t="shared" si="28"/>
        <v>0</v>
      </c>
      <c r="F88" s="3">
        <f t="shared" si="30"/>
        <v>-2923032.224917299</v>
      </c>
      <c r="G88" s="8"/>
      <c r="H88" s="10">
        <v>0.0459</v>
      </c>
      <c r="I88" s="3">
        <f t="shared" si="31"/>
        <v>-11180.598260308669</v>
      </c>
      <c r="J88" s="3">
        <f t="shared" si="32"/>
        <v>-36860.06426386172</v>
      </c>
      <c r="K88" s="3">
        <f t="shared" si="29"/>
        <v>-2959892.2891811607</v>
      </c>
    </row>
    <row r="89" spans="1:11" ht="15">
      <c r="A89" s="2" t="s">
        <v>10</v>
      </c>
      <c r="B89" s="3"/>
      <c r="C89" s="3"/>
      <c r="D89" s="3"/>
      <c r="E89" s="3">
        <f t="shared" si="28"/>
        <v>0</v>
      </c>
      <c r="F89" s="3">
        <f t="shared" si="30"/>
        <v>-2923032.224917299</v>
      </c>
      <c r="G89" s="8"/>
      <c r="H89" s="10">
        <v>0.0514</v>
      </c>
      <c r="I89" s="3">
        <f t="shared" si="31"/>
        <v>-12520.321363395764</v>
      </c>
      <c r="J89" s="3">
        <f t="shared" si="32"/>
        <v>-49380.385627257485</v>
      </c>
      <c r="K89" s="3">
        <f t="shared" si="29"/>
        <v>-2972412.6105445568</v>
      </c>
    </row>
    <row r="90" spans="1:11" ht="15">
      <c r="A90" s="2" t="s">
        <v>11</v>
      </c>
      <c r="B90" s="3"/>
      <c r="C90" s="3"/>
      <c r="D90" s="3"/>
      <c r="E90" s="3">
        <f t="shared" si="28"/>
        <v>0</v>
      </c>
      <c r="F90" s="3">
        <f t="shared" si="30"/>
        <v>-2923032.224917299</v>
      </c>
      <c r="G90" s="8"/>
      <c r="H90" s="10">
        <v>0.0514</v>
      </c>
      <c r="I90" s="3">
        <f t="shared" si="31"/>
        <v>-12520.321363395764</v>
      </c>
      <c r="J90" s="3">
        <f t="shared" si="32"/>
        <v>-61900.70699065325</v>
      </c>
      <c r="K90" s="3">
        <f t="shared" si="29"/>
        <v>-2984932.9319079523</v>
      </c>
    </row>
    <row r="91" spans="1:11" ht="15">
      <c r="A91" s="2" t="s">
        <v>12</v>
      </c>
      <c r="B91" s="3"/>
      <c r="C91" s="3"/>
      <c r="D91" s="3"/>
      <c r="E91" s="3">
        <f t="shared" si="28"/>
        <v>0</v>
      </c>
      <c r="F91" s="3">
        <f t="shared" si="30"/>
        <v>-2923032.224917299</v>
      </c>
      <c r="G91" s="8"/>
      <c r="H91" s="10">
        <v>0.0514</v>
      </c>
      <c r="I91" s="3">
        <f t="shared" si="31"/>
        <v>-12520.321363395764</v>
      </c>
      <c r="J91" s="3">
        <f t="shared" si="32"/>
        <v>-74421.02835404902</v>
      </c>
      <c r="K91" s="3">
        <f t="shared" si="29"/>
        <v>-2997453.2532713483</v>
      </c>
    </row>
    <row r="92" spans="1:11" ht="1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29.25">
      <c r="A93" s="2" t="s">
        <v>30</v>
      </c>
      <c r="B93" s="5" t="s">
        <v>2</v>
      </c>
      <c r="C93" s="5" t="s">
        <v>3</v>
      </c>
      <c r="D93" s="5" t="s">
        <v>4</v>
      </c>
      <c r="E93" s="5" t="s">
        <v>5</v>
      </c>
      <c r="F93" s="5" t="s">
        <v>6</v>
      </c>
      <c r="G93" s="5"/>
      <c r="H93" s="5" t="s">
        <v>0</v>
      </c>
      <c r="I93" s="5" t="s">
        <v>7</v>
      </c>
      <c r="J93" s="5" t="s">
        <v>8</v>
      </c>
      <c r="K93" s="5" t="s">
        <v>9</v>
      </c>
    </row>
    <row r="94" spans="1:11" ht="15">
      <c r="A94" s="2" t="s">
        <v>15</v>
      </c>
      <c r="B94" s="3"/>
      <c r="C94" s="3"/>
      <c r="D94" s="3"/>
      <c r="E94" s="3">
        <f aca="true" t="shared" si="33" ref="E94:E105">+B94-C94+D94</f>
        <v>0</v>
      </c>
      <c r="F94" s="3">
        <f>E94+F91</f>
        <v>-2923032.224917299</v>
      </c>
      <c r="G94" s="8"/>
      <c r="H94" s="10">
        <v>0.0514</v>
      </c>
      <c r="I94" s="3">
        <f>F91*H94/12</f>
        <v>-12520.321363395764</v>
      </c>
      <c r="J94" s="3">
        <f>J91+I94</f>
        <v>-86941.34971744478</v>
      </c>
      <c r="K94" s="3">
        <f aca="true" t="shared" si="34" ref="K94:K105">F94+J94</f>
        <v>-3009973.574634744</v>
      </c>
    </row>
    <row r="95" spans="1:11" ht="15">
      <c r="A95" s="2" t="s">
        <v>16</v>
      </c>
      <c r="B95" s="3"/>
      <c r="C95" s="3"/>
      <c r="D95" s="3"/>
      <c r="E95" s="3">
        <f t="shared" si="33"/>
        <v>0</v>
      </c>
      <c r="F95" s="3">
        <f>F94+E95</f>
        <v>-2923032.224917299</v>
      </c>
      <c r="G95" s="8"/>
      <c r="H95" s="10">
        <v>0.0514</v>
      </c>
      <c r="I95" s="3">
        <f>F94*H95/12</f>
        <v>-12520.321363395764</v>
      </c>
      <c r="J95" s="3">
        <f>J94+I95</f>
        <v>-99461.67108084055</v>
      </c>
      <c r="K95" s="3">
        <f t="shared" si="34"/>
        <v>-3022493.89599814</v>
      </c>
    </row>
    <row r="96" spans="1:11" ht="15">
      <c r="A96" s="2" t="s">
        <v>17</v>
      </c>
      <c r="B96" s="3"/>
      <c r="C96" s="3"/>
      <c r="D96" s="3"/>
      <c r="E96" s="3">
        <f t="shared" si="33"/>
        <v>0</v>
      </c>
      <c r="F96" s="3">
        <f aca="true" t="shared" si="35" ref="F96:F105">F95+E96</f>
        <v>-2923032.224917299</v>
      </c>
      <c r="G96" s="8"/>
      <c r="H96" s="10">
        <v>0.0514</v>
      </c>
      <c r="I96" s="3">
        <f aca="true" t="shared" si="36" ref="I96:I105">F95*H96/12</f>
        <v>-12520.321363395764</v>
      </c>
      <c r="J96" s="3">
        <f aca="true" t="shared" si="37" ref="J96:J105">J95+I96</f>
        <v>-111981.99244423631</v>
      </c>
      <c r="K96" s="3">
        <f t="shared" si="34"/>
        <v>-3035014.2173615354</v>
      </c>
    </row>
    <row r="97" spans="1:11" ht="15">
      <c r="A97" s="2" t="s">
        <v>18</v>
      </c>
      <c r="B97" s="3"/>
      <c r="C97" s="3"/>
      <c r="D97" s="3"/>
      <c r="E97" s="3">
        <f t="shared" si="33"/>
        <v>0</v>
      </c>
      <c r="F97" s="3">
        <f t="shared" si="35"/>
        <v>-2923032.224917299</v>
      </c>
      <c r="G97" s="8"/>
      <c r="H97" s="10">
        <v>0.0408</v>
      </c>
      <c r="I97" s="3">
        <f t="shared" si="36"/>
        <v>-9938.309564718818</v>
      </c>
      <c r="J97" s="3">
        <f t="shared" si="37"/>
        <v>-121920.30200895513</v>
      </c>
      <c r="K97" s="3">
        <f t="shared" si="34"/>
        <v>-3044952.5269262544</v>
      </c>
    </row>
    <row r="98" spans="1:11" ht="15">
      <c r="A98" s="2" t="s">
        <v>19</v>
      </c>
      <c r="B98" s="3"/>
      <c r="C98" s="3"/>
      <c r="D98" s="3"/>
      <c r="E98" s="3">
        <f t="shared" si="33"/>
        <v>0</v>
      </c>
      <c r="F98" s="3">
        <f t="shared" si="35"/>
        <v>-2923032.224917299</v>
      </c>
      <c r="G98" s="8"/>
      <c r="H98" s="10">
        <v>0.0408</v>
      </c>
      <c r="I98" s="3">
        <f t="shared" si="36"/>
        <v>-9938.309564718818</v>
      </c>
      <c r="J98" s="3">
        <f t="shared" si="37"/>
        <v>-131858.61157367396</v>
      </c>
      <c r="K98" s="3">
        <f t="shared" si="34"/>
        <v>-3054890.836490973</v>
      </c>
    </row>
    <row r="99" spans="1:11" ht="15">
      <c r="A99" s="2" t="s">
        <v>20</v>
      </c>
      <c r="B99" s="3"/>
      <c r="C99" s="3"/>
      <c r="D99" s="3"/>
      <c r="E99" s="3">
        <f t="shared" si="33"/>
        <v>0</v>
      </c>
      <c r="F99" s="3">
        <f t="shared" si="35"/>
        <v>-2923032.224917299</v>
      </c>
      <c r="G99" s="8"/>
      <c r="H99" s="10">
        <v>0.0408</v>
      </c>
      <c r="I99" s="3">
        <f t="shared" si="36"/>
        <v>-9938.309564718818</v>
      </c>
      <c r="J99" s="3">
        <f t="shared" si="37"/>
        <v>-141796.9211383928</v>
      </c>
      <c r="K99" s="3">
        <f t="shared" si="34"/>
        <v>-3064829.146055692</v>
      </c>
    </row>
    <row r="100" spans="1:11" ht="15">
      <c r="A100" s="2" t="s">
        <v>21</v>
      </c>
      <c r="B100" s="3"/>
      <c r="C100" s="3"/>
      <c r="D100" s="3"/>
      <c r="E100" s="3">
        <f t="shared" si="33"/>
        <v>0</v>
      </c>
      <c r="F100" s="3">
        <f t="shared" si="35"/>
        <v>-2923032.224917299</v>
      </c>
      <c r="G100" s="8"/>
      <c r="H100" s="10">
        <v>0.0335</v>
      </c>
      <c r="I100" s="3">
        <f t="shared" si="36"/>
        <v>-8160.131627894127</v>
      </c>
      <c r="J100" s="3">
        <f t="shared" si="37"/>
        <v>-149957.0527662869</v>
      </c>
      <c r="K100" s="3">
        <f t="shared" si="34"/>
        <v>-3072989.277683586</v>
      </c>
    </row>
    <row r="101" spans="1:11" ht="15">
      <c r="A101" s="2" t="s">
        <v>22</v>
      </c>
      <c r="B101" s="3"/>
      <c r="C101" s="3"/>
      <c r="D101" s="3"/>
      <c r="E101" s="3">
        <f t="shared" si="33"/>
        <v>0</v>
      </c>
      <c r="F101" s="3">
        <f t="shared" si="35"/>
        <v>-2923032.224917299</v>
      </c>
      <c r="G101" s="8"/>
      <c r="H101" s="10">
        <v>0.0335</v>
      </c>
      <c r="I101" s="3">
        <f t="shared" si="36"/>
        <v>-8160.131627894127</v>
      </c>
      <c r="J101" s="3">
        <f t="shared" si="37"/>
        <v>-158117.18439418104</v>
      </c>
      <c r="K101" s="3">
        <f t="shared" si="34"/>
        <v>-3081149.4093114804</v>
      </c>
    </row>
    <row r="102" spans="1:11" ht="15">
      <c r="A102" s="2" t="s">
        <v>23</v>
      </c>
      <c r="B102" s="3"/>
      <c r="C102" s="3"/>
      <c r="D102" s="3"/>
      <c r="E102" s="3">
        <f t="shared" si="33"/>
        <v>0</v>
      </c>
      <c r="F102" s="3">
        <f t="shared" si="35"/>
        <v>-2923032.224917299</v>
      </c>
      <c r="G102" s="8"/>
      <c r="H102" s="10">
        <v>0.0335</v>
      </c>
      <c r="I102" s="3">
        <f t="shared" si="36"/>
        <v>-8160.131627894127</v>
      </c>
      <c r="J102" s="3">
        <f t="shared" si="37"/>
        <v>-166277.31602207516</v>
      </c>
      <c r="K102" s="3">
        <f t="shared" si="34"/>
        <v>-3089309.5409393744</v>
      </c>
    </row>
    <row r="103" spans="1:11" ht="15">
      <c r="A103" s="2" t="s">
        <v>10</v>
      </c>
      <c r="B103" s="3"/>
      <c r="C103" s="3"/>
      <c r="D103" s="3"/>
      <c r="E103" s="3">
        <f t="shared" si="33"/>
        <v>0</v>
      </c>
      <c r="F103" s="3">
        <f t="shared" si="35"/>
        <v>-2923032.224917299</v>
      </c>
      <c r="G103" s="8"/>
      <c r="H103" s="10">
        <v>0.0335</v>
      </c>
      <c r="I103" s="3">
        <f t="shared" si="36"/>
        <v>-8160.131627894127</v>
      </c>
      <c r="J103" s="3">
        <f t="shared" si="37"/>
        <v>-174437.44764996928</v>
      </c>
      <c r="K103" s="3">
        <f t="shared" si="34"/>
        <v>-3097469.6725672684</v>
      </c>
    </row>
    <row r="104" spans="1:11" ht="15">
      <c r="A104" s="2" t="s">
        <v>11</v>
      </c>
      <c r="B104" s="3"/>
      <c r="C104" s="3"/>
      <c r="D104" s="3"/>
      <c r="E104" s="3">
        <f t="shared" si="33"/>
        <v>0</v>
      </c>
      <c r="F104" s="3">
        <f t="shared" si="35"/>
        <v>-2923032.224917299</v>
      </c>
      <c r="G104" s="8"/>
      <c r="H104" s="10">
        <v>0.0335</v>
      </c>
      <c r="I104" s="3">
        <f t="shared" si="36"/>
        <v>-8160.131627894127</v>
      </c>
      <c r="J104" s="3">
        <f t="shared" si="37"/>
        <v>-182597.5792778634</v>
      </c>
      <c r="K104" s="3">
        <f t="shared" si="34"/>
        <v>-3105629.8041951624</v>
      </c>
    </row>
    <row r="105" spans="1:11" ht="15">
      <c r="A105" s="2" t="s">
        <v>12</v>
      </c>
      <c r="B105" s="3"/>
      <c r="C105" s="3"/>
      <c r="D105" s="3"/>
      <c r="E105" s="3">
        <f t="shared" si="33"/>
        <v>0</v>
      </c>
      <c r="F105" s="3">
        <f t="shared" si="35"/>
        <v>-2923032.224917299</v>
      </c>
      <c r="G105" s="8"/>
      <c r="H105" s="10">
        <v>0.0335</v>
      </c>
      <c r="I105" s="3">
        <f t="shared" si="36"/>
        <v>-8160.131627894127</v>
      </c>
      <c r="J105" s="3">
        <f t="shared" si="37"/>
        <v>-190757.71090575753</v>
      </c>
      <c r="K105" s="3">
        <f t="shared" si="34"/>
        <v>-3113789.935823057</v>
      </c>
    </row>
    <row r="106" spans="1:11" ht="1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29.25">
      <c r="A107" s="2" t="s">
        <v>31</v>
      </c>
      <c r="B107" s="5" t="s">
        <v>2</v>
      </c>
      <c r="C107" s="5" t="s">
        <v>3</v>
      </c>
      <c r="D107" s="5" t="s">
        <v>4</v>
      </c>
      <c r="E107" s="5" t="s">
        <v>5</v>
      </c>
      <c r="F107" s="5" t="s">
        <v>6</v>
      </c>
      <c r="G107" s="5"/>
      <c r="H107" s="5" t="s">
        <v>0</v>
      </c>
      <c r="I107" s="5" t="s">
        <v>7</v>
      </c>
      <c r="J107" s="5" t="s">
        <v>8</v>
      </c>
      <c r="K107" s="5" t="s">
        <v>9</v>
      </c>
    </row>
    <row r="108" spans="1:11" ht="15">
      <c r="A108" s="2" t="s">
        <v>15</v>
      </c>
      <c r="B108" s="3"/>
      <c r="C108" s="3"/>
      <c r="D108" s="3"/>
      <c r="E108" s="3">
        <f aca="true" t="shared" si="38" ref="E108:E119">+B108-C108+D108</f>
        <v>0</v>
      </c>
      <c r="F108" s="3">
        <f>E108+F105</f>
        <v>-2923032.224917299</v>
      </c>
      <c r="G108" s="8"/>
      <c r="H108" s="10">
        <v>0.0245</v>
      </c>
      <c r="I108" s="3">
        <f>F105*H108/12</f>
        <v>-5967.857459206152</v>
      </c>
      <c r="J108" s="3">
        <f>J105+I108</f>
        <v>-196725.5683649637</v>
      </c>
      <c r="K108" s="3">
        <f aca="true" t="shared" si="39" ref="K108:K119">F108+J108</f>
        <v>-3119757.793282263</v>
      </c>
    </row>
    <row r="109" spans="1:11" ht="15">
      <c r="A109" s="2" t="s">
        <v>16</v>
      </c>
      <c r="B109" s="3"/>
      <c r="C109" s="3"/>
      <c r="D109" s="3"/>
      <c r="E109" s="3">
        <f t="shared" si="38"/>
        <v>0</v>
      </c>
      <c r="F109" s="3">
        <f>F108+E109</f>
        <v>-2923032.224917299</v>
      </c>
      <c r="G109" s="8"/>
      <c r="H109" s="10">
        <v>0.0245</v>
      </c>
      <c r="I109" s="3">
        <f>F108*H109/12</f>
        <v>-5967.857459206152</v>
      </c>
      <c r="J109" s="3">
        <f>J108+I109</f>
        <v>-202693.42582416986</v>
      </c>
      <c r="K109" s="3">
        <f t="shared" si="39"/>
        <v>-3125725.650741469</v>
      </c>
    </row>
    <row r="110" spans="1:11" ht="15">
      <c r="A110" s="2" t="s">
        <v>17</v>
      </c>
      <c r="B110" s="3"/>
      <c r="C110" s="3"/>
      <c r="D110" s="3"/>
      <c r="E110" s="3">
        <f t="shared" si="38"/>
        <v>0</v>
      </c>
      <c r="F110" s="3">
        <f aca="true" t="shared" si="40" ref="F110:F119">F109+E110</f>
        <v>-2923032.224917299</v>
      </c>
      <c r="G110" s="8"/>
      <c r="H110" s="10">
        <v>0.0245</v>
      </c>
      <c r="I110" s="3">
        <f aca="true" t="shared" si="41" ref="I110:I119">F109*H110/12</f>
        <v>-5967.857459206152</v>
      </c>
      <c r="J110" s="3">
        <f aca="true" t="shared" si="42" ref="J110:J119">J109+I110</f>
        <v>-208661.28328337602</v>
      </c>
      <c r="K110" s="3">
        <f t="shared" si="39"/>
        <v>-3131693.5082006752</v>
      </c>
    </row>
    <row r="111" spans="1:11" ht="15">
      <c r="A111" s="2" t="s">
        <v>18</v>
      </c>
      <c r="B111" s="3"/>
      <c r="C111" s="3"/>
      <c r="D111" s="3"/>
      <c r="E111" s="3">
        <f t="shared" si="38"/>
        <v>0</v>
      </c>
      <c r="F111" s="3">
        <f t="shared" si="40"/>
        <v>-2923032.224917299</v>
      </c>
      <c r="G111" s="8"/>
      <c r="H111" s="10">
        <v>0.01</v>
      </c>
      <c r="I111" s="3">
        <f t="shared" si="41"/>
        <v>-2435.8601874310825</v>
      </c>
      <c r="J111" s="3">
        <f t="shared" si="42"/>
        <v>-211097.1434708071</v>
      </c>
      <c r="K111" s="3">
        <f t="shared" si="39"/>
        <v>-3134129.368388106</v>
      </c>
    </row>
    <row r="112" spans="1:11" ht="15">
      <c r="A112" s="2" t="s">
        <v>19</v>
      </c>
      <c r="B112" s="3"/>
      <c r="C112" s="3"/>
      <c r="D112" s="3"/>
      <c r="E112" s="3">
        <f t="shared" si="38"/>
        <v>0</v>
      </c>
      <c r="F112" s="3">
        <f t="shared" si="40"/>
        <v>-2923032.224917299</v>
      </c>
      <c r="G112" s="8"/>
      <c r="H112" s="10">
        <v>0.01</v>
      </c>
      <c r="I112" s="3">
        <f t="shared" si="41"/>
        <v>-2435.8601874310825</v>
      </c>
      <c r="J112" s="3">
        <f t="shared" si="42"/>
        <v>-213533.00365823816</v>
      </c>
      <c r="K112" s="3">
        <f t="shared" si="39"/>
        <v>-3136565.2285755374</v>
      </c>
    </row>
    <row r="113" spans="1:11" ht="15">
      <c r="A113" s="2" t="s">
        <v>20</v>
      </c>
      <c r="B113" s="3"/>
      <c r="C113" s="3"/>
      <c r="D113" s="3"/>
      <c r="E113" s="3">
        <f t="shared" si="38"/>
        <v>0</v>
      </c>
      <c r="F113" s="3">
        <f t="shared" si="40"/>
        <v>-2923032.224917299</v>
      </c>
      <c r="G113" s="8"/>
      <c r="H113" s="10">
        <v>0.01</v>
      </c>
      <c r="I113" s="3">
        <f t="shared" si="41"/>
        <v>-2435.8601874310825</v>
      </c>
      <c r="J113" s="3">
        <f t="shared" si="42"/>
        <v>-215968.86384566923</v>
      </c>
      <c r="K113" s="3">
        <f t="shared" si="39"/>
        <v>-3139001.0887629683</v>
      </c>
    </row>
    <row r="114" spans="1:11" ht="15">
      <c r="A114" s="2" t="s">
        <v>21</v>
      </c>
      <c r="B114" s="3"/>
      <c r="C114" s="3"/>
      <c r="D114" s="3"/>
      <c r="E114" s="3">
        <f t="shared" si="38"/>
        <v>0</v>
      </c>
      <c r="F114" s="3">
        <f t="shared" si="40"/>
        <v>-2923032.224917299</v>
      </c>
      <c r="G114" s="8"/>
      <c r="H114" s="10">
        <v>0.0055</v>
      </c>
      <c r="I114" s="3">
        <f t="shared" si="41"/>
        <v>-1339.7231030870953</v>
      </c>
      <c r="J114" s="3">
        <f t="shared" si="42"/>
        <v>-217308.58694875633</v>
      </c>
      <c r="K114" s="3">
        <f t="shared" si="39"/>
        <v>-3140340.8118660552</v>
      </c>
    </row>
    <row r="115" spans="1:11" ht="15">
      <c r="A115" s="2" t="s">
        <v>22</v>
      </c>
      <c r="B115" s="3"/>
      <c r="C115" s="3"/>
      <c r="D115" s="3"/>
      <c r="E115" s="3">
        <f t="shared" si="38"/>
        <v>0</v>
      </c>
      <c r="F115" s="3">
        <f t="shared" si="40"/>
        <v>-2923032.224917299</v>
      </c>
      <c r="G115" s="8"/>
      <c r="H115" s="10">
        <v>0.0055</v>
      </c>
      <c r="I115" s="3">
        <f t="shared" si="41"/>
        <v>-1339.7231030870953</v>
      </c>
      <c r="J115" s="3">
        <f t="shared" si="42"/>
        <v>-218648.31005184344</v>
      </c>
      <c r="K115" s="3">
        <f t="shared" si="39"/>
        <v>-3141680.5349691426</v>
      </c>
    </row>
    <row r="116" spans="1:11" ht="15">
      <c r="A116" s="2" t="s">
        <v>23</v>
      </c>
      <c r="B116" s="3"/>
      <c r="C116" s="3"/>
      <c r="D116" s="3"/>
      <c r="E116" s="3">
        <f t="shared" si="38"/>
        <v>0</v>
      </c>
      <c r="F116" s="3">
        <f t="shared" si="40"/>
        <v>-2923032.224917299</v>
      </c>
      <c r="G116" s="8"/>
      <c r="H116" s="10">
        <v>0.0055</v>
      </c>
      <c r="I116" s="3">
        <f t="shared" si="41"/>
        <v>-1339.7231030870953</v>
      </c>
      <c r="J116" s="3">
        <f t="shared" si="42"/>
        <v>-219988.03315493054</v>
      </c>
      <c r="K116" s="3">
        <f t="shared" si="39"/>
        <v>-3143020.2580722296</v>
      </c>
    </row>
    <row r="117" spans="1:11" ht="15">
      <c r="A117" s="2" t="s">
        <v>10</v>
      </c>
      <c r="B117" s="3"/>
      <c r="C117" s="3"/>
      <c r="D117" s="3"/>
      <c r="E117" s="3">
        <f t="shared" si="38"/>
        <v>0</v>
      </c>
      <c r="F117" s="3">
        <f t="shared" si="40"/>
        <v>-2923032.224917299</v>
      </c>
      <c r="G117" s="8"/>
      <c r="H117" s="10">
        <v>0.0055</v>
      </c>
      <c r="I117" s="3">
        <f t="shared" si="41"/>
        <v>-1339.7231030870953</v>
      </c>
      <c r="J117" s="3">
        <f t="shared" si="42"/>
        <v>-221327.75625801765</v>
      </c>
      <c r="K117" s="3">
        <f t="shared" si="39"/>
        <v>-3144359.981175317</v>
      </c>
    </row>
    <row r="118" spans="1:11" ht="15">
      <c r="A118" s="2" t="s">
        <v>11</v>
      </c>
      <c r="B118" s="3"/>
      <c r="C118" s="3"/>
      <c r="D118" s="3"/>
      <c r="E118" s="3">
        <f t="shared" si="38"/>
        <v>0</v>
      </c>
      <c r="F118" s="3">
        <f t="shared" si="40"/>
        <v>-2923032.224917299</v>
      </c>
      <c r="G118" s="8"/>
      <c r="H118" s="10">
        <v>0.0055</v>
      </c>
      <c r="I118" s="3">
        <f t="shared" si="41"/>
        <v>-1339.7231030870953</v>
      </c>
      <c r="J118" s="3">
        <f t="shared" si="42"/>
        <v>-222667.47936110475</v>
      </c>
      <c r="K118" s="3">
        <f t="shared" si="39"/>
        <v>-3145699.704278404</v>
      </c>
    </row>
    <row r="119" spans="1:11" ht="15">
      <c r="A119" s="2" t="s">
        <v>12</v>
      </c>
      <c r="B119" s="3"/>
      <c r="C119" s="3"/>
      <c r="D119" s="3"/>
      <c r="E119" s="3">
        <f t="shared" si="38"/>
        <v>0</v>
      </c>
      <c r="F119" s="3">
        <f t="shared" si="40"/>
        <v>-2923032.224917299</v>
      </c>
      <c r="G119" s="8"/>
      <c r="H119" s="10">
        <v>0.0055</v>
      </c>
      <c r="I119" s="3">
        <f t="shared" si="41"/>
        <v>-1339.7231030870953</v>
      </c>
      <c r="J119" s="3">
        <f t="shared" si="42"/>
        <v>-224007.20246419185</v>
      </c>
      <c r="K119" s="3">
        <f t="shared" si="39"/>
        <v>-3147039.427381491</v>
      </c>
    </row>
    <row r="120" spans="1:11" ht="1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29.25">
      <c r="A121" s="2" t="s">
        <v>32</v>
      </c>
      <c r="B121" s="5" t="s">
        <v>2</v>
      </c>
      <c r="C121" s="5" t="s">
        <v>3</v>
      </c>
      <c r="D121" s="5" t="s">
        <v>4</v>
      </c>
      <c r="E121" s="5" t="s">
        <v>5</v>
      </c>
      <c r="F121" s="5" t="s">
        <v>6</v>
      </c>
      <c r="G121" s="5"/>
      <c r="H121" s="5" t="s">
        <v>0</v>
      </c>
      <c r="I121" s="5" t="s">
        <v>7</v>
      </c>
      <c r="J121" s="5" t="s">
        <v>8</v>
      </c>
      <c r="K121" s="5" t="s">
        <v>9</v>
      </c>
    </row>
    <row r="122" spans="1:11" ht="15">
      <c r="A122" s="2" t="s">
        <v>15</v>
      </c>
      <c r="B122" s="3"/>
      <c r="C122" s="3"/>
      <c r="D122" s="3"/>
      <c r="E122" s="3">
        <f aca="true" t="shared" si="43" ref="E122:E133">+B122-C122+D122</f>
        <v>0</v>
      </c>
      <c r="F122" s="3">
        <f>E122+F119</f>
        <v>-2923032.224917299</v>
      </c>
      <c r="G122" s="8"/>
      <c r="H122" s="10">
        <v>0.0055</v>
      </c>
      <c r="I122" s="3">
        <f>F119*H122/12</f>
        <v>-1339.7231030870953</v>
      </c>
      <c r="J122" s="3">
        <f>J119+I122</f>
        <v>-225346.92556727896</v>
      </c>
      <c r="K122" s="3">
        <f aca="true" t="shared" si="44" ref="K122:K133">F122+J122</f>
        <v>-3148379.150484578</v>
      </c>
    </row>
    <row r="123" spans="1:11" ht="15">
      <c r="A123" s="2" t="s">
        <v>16</v>
      </c>
      <c r="B123" s="3"/>
      <c r="C123" s="3"/>
      <c r="D123" s="3"/>
      <c r="E123" s="3">
        <f t="shared" si="43"/>
        <v>0</v>
      </c>
      <c r="F123" s="3">
        <f>F122+E123</f>
        <v>-2923032.224917299</v>
      </c>
      <c r="G123" s="8"/>
      <c r="H123" s="10">
        <v>0.0055</v>
      </c>
      <c r="I123" s="3">
        <f>F122*H123/12</f>
        <v>-1339.7231030870953</v>
      </c>
      <c r="J123" s="3">
        <f>J122+I123</f>
        <v>-226686.64867036606</v>
      </c>
      <c r="K123" s="3">
        <f t="shared" si="44"/>
        <v>-3149718.873587665</v>
      </c>
    </row>
    <row r="124" spans="1:11" ht="15">
      <c r="A124" s="2" t="s">
        <v>17</v>
      </c>
      <c r="B124" s="3"/>
      <c r="C124" s="3"/>
      <c r="D124" s="3"/>
      <c r="E124" s="3">
        <f t="shared" si="43"/>
        <v>0</v>
      </c>
      <c r="F124" s="3">
        <f aca="true" t="shared" si="45" ref="F124:F133">F123+E124</f>
        <v>-2923032.224917299</v>
      </c>
      <c r="G124" s="8"/>
      <c r="H124" s="10">
        <v>0.0055</v>
      </c>
      <c r="I124" s="3">
        <f aca="true" t="shared" si="46" ref="I124:I133">F123*H124/12</f>
        <v>-1339.7231030870953</v>
      </c>
      <c r="J124" s="3">
        <f aca="true" t="shared" si="47" ref="J124:J133">J123+I124</f>
        <v>-228026.37177345317</v>
      </c>
      <c r="K124" s="3">
        <f t="shared" si="44"/>
        <v>-3151058.596690752</v>
      </c>
    </row>
    <row r="125" spans="1:11" ht="15">
      <c r="A125" s="2" t="s">
        <v>18</v>
      </c>
      <c r="B125" s="3"/>
      <c r="C125" s="3"/>
      <c r="D125" s="3"/>
      <c r="E125" s="3">
        <f t="shared" si="43"/>
        <v>0</v>
      </c>
      <c r="F125" s="3">
        <f t="shared" si="45"/>
        <v>-2923032.224917299</v>
      </c>
      <c r="G125" s="8"/>
      <c r="H125" s="10">
        <v>0.0055</v>
      </c>
      <c r="I125" s="3">
        <f t="shared" si="46"/>
        <v>-1339.7231030870953</v>
      </c>
      <c r="J125" s="3">
        <f t="shared" si="47"/>
        <v>-229366.09487654027</v>
      </c>
      <c r="K125" s="3">
        <f t="shared" si="44"/>
        <v>-3152398.3197938395</v>
      </c>
    </row>
    <row r="126" spans="1:11" ht="15">
      <c r="A126" s="2" t="s">
        <v>19</v>
      </c>
      <c r="B126" s="3"/>
      <c r="C126" s="3"/>
      <c r="D126" s="3"/>
      <c r="E126" s="3">
        <f t="shared" si="43"/>
        <v>0</v>
      </c>
      <c r="F126" s="3">
        <f t="shared" si="45"/>
        <v>-2923032.224917299</v>
      </c>
      <c r="G126" s="8"/>
      <c r="H126" s="10">
        <v>0.0055</v>
      </c>
      <c r="I126" s="3">
        <f t="shared" si="46"/>
        <v>-1339.7231030870953</v>
      </c>
      <c r="J126" s="3">
        <f t="shared" si="47"/>
        <v>-230705.81797962738</v>
      </c>
      <c r="K126" s="3">
        <f t="shared" si="44"/>
        <v>-3153738.0428969264</v>
      </c>
    </row>
    <row r="127" spans="1:11" ht="15">
      <c r="A127" s="2" t="s">
        <v>20</v>
      </c>
      <c r="B127" s="3"/>
      <c r="C127" s="3"/>
      <c r="D127" s="3"/>
      <c r="E127" s="3">
        <f t="shared" si="43"/>
        <v>0</v>
      </c>
      <c r="F127" s="3">
        <f t="shared" si="45"/>
        <v>-2923032.224917299</v>
      </c>
      <c r="G127" s="8"/>
      <c r="H127" s="10">
        <v>0.0055</v>
      </c>
      <c r="I127" s="3">
        <f t="shared" si="46"/>
        <v>-1339.7231030870953</v>
      </c>
      <c r="J127" s="3">
        <f t="shared" si="47"/>
        <v>-232045.54108271448</v>
      </c>
      <c r="K127" s="3">
        <f t="shared" si="44"/>
        <v>-3155077.766000014</v>
      </c>
    </row>
    <row r="128" spans="1:11" ht="15">
      <c r="A128" s="2" t="s">
        <v>21</v>
      </c>
      <c r="B128" s="3"/>
      <c r="C128" s="3"/>
      <c r="D128" s="3"/>
      <c r="E128" s="3">
        <f t="shared" si="43"/>
        <v>0</v>
      </c>
      <c r="F128" s="3">
        <f t="shared" si="45"/>
        <v>-2923032.224917299</v>
      </c>
      <c r="G128" s="8"/>
      <c r="H128" s="10">
        <v>0.0089</v>
      </c>
      <c r="I128" s="3">
        <f t="shared" si="46"/>
        <v>-2167.915566813663</v>
      </c>
      <c r="J128" s="3">
        <f t="shared" si="47"/>
        <v>-234213.45664952815</v>
      </c>
      <c r="K128" s="3">
        <f t="shared" si="44"/>
        <v>-3157245.6815668275</v>
      </c>
    </row>
    <row r="129" spans="1:11" ht="15">
      <c r="A129" s="2" t="s">
        <v>22</v>
      </c>
      <c r="B129" s="3"/>
      <c r="C129" s="3"/>
      <c r="D129" s="3"/>
      <c r="E129" s="3">
        <f t="shared" si="43"/>
        <v>0</v>
      </c>
      <c r="F129" s="3">
        <f t="shared" si="45"/>
        <v>-2923032.224917299</v>
      </c>
      <c r="G129" s="8"/>
      <c r="H129" s="10">
        <v>0.0089</v>
      </c>
      <c r="I129" s="3">
        <f t="shared" si="46"/>
        <v>-2167.915566813663</v>
      </c>
      <c r="J129" s="3">
        <f t="shared" si="47"/>
        <v>-236381.3722163418</v>
      </c>
      <c r="K129" s="3">
        <f t="shared" si="44"/>
        <v>-3159413.597133641</v>
      </c>
    </row>
    <row r="130" spans="1:11" ht="15">
      <c r="A130" s="2" t="s">
        <v>23</v>
      </c>
      <c r="B130" s="3"/>
      <c r="C130" s="3"/>
      <c r="D130" s="3"/>
      <c r="E130" s="3">
        <f t="shared" si="43"/>
        <v>0</v>
      </c>
      <c r="F130" s="3">
        <f t="shared" si="45"/>
        <v>-2923032.224917299</v>
      </c>
      <c r="G130" s="8"/>
      <c r="H130" s="10">
        <v>0.0089</v>
      </c>
      <c r="I130" s="3">
        <f t="shared" si="46"/>
        <v>-2167.915566813663</v>
      </c>
      <c r="J130" s="3">
        <f t="shared" si="47"/>
        <v>-238549.28778315548</v>
      </c>
      <c r="K130" s="3">
        <f t="shared" si="44"/>
        <v>-3161581.512700455</v>
      </c>
    </row>
    <row r="131" spans="1:11" ht="15">
      <c r="A131" s="2" t="s">
        <v>10</v>
      </c>
      <c r="B131" s="3"/>
      <c r="C131" s="3"/>
      <c r="D131" s="3"/>
      <c r="E131" s="3">
        <f t="shared" si="43"/>
        <v>0</v>
      </c>
      <c r="F131" s="3">
        <f t="shared" si="45"/>
        <v>-2923032.224917299</v>
      </c>
      <c r="G131" s="8"/>
      <c r="H131" s="10">
        <v>0.012</v>
      </c>
      <c r="I131" s="3">
        <f t="shared" si="46"/>
        <v>-2923.032224917299</v>
      </c>
      <c r="J131" s="3">
        <f t="shared" si="47"/>
        <v>-241472.32000807277</v>
      </c>
      <c r="K131" s="3">
        <f t="shared" si="44"/>
        <v>-3164504.544925372</v>
      </c>
    </row>
    <row r="132" spans="1:11" ht="15">
      <c r="A132" s="2" t="s">
        <v>11</v>
      </c>
      <c r="B132" s="3"/>
      <c r="C132" s="3"/>
      <c r="D132" s="3"/>
      <c r="E132" s="3">
        <f t="shared" si="43"/>
        <v>0</v>
      </c>
      <c r="F132" s="3">
        <f t="shared" si="45"/>
        <v>-2923032.224917299</v>
      </c>
      <c r="G132" s="8"/>
      <c r="H132" s="10">
        <v>0.012</v>
      </c>
      <c r="I132" s="3">
        <f t="shared" si="46"/>
        <v>-2923.032224917299</v>
      </c>
      <c r="J132" s="3">
        <f t="shared" si="47"/>
        <v>-244395.35223299006</v>
      </c>
      <c r="K132" s="3">
        <f t="shared" si="44"/>
        <v>-3167427.577150289</v>
      </c>
    </row>
    <row r="133" spans="1:11" ht="15">
      <c r="A133" s="2" t="s">
        <v>12</v>
      </c>
      <c r="B133" s="3"/>
      <c r="C133" s="3"/>
      <c r="D133" s="3"/>
      <c r="E133" s="3">
        <f t="shared" si="43"/>
        <v>0</v>
      </c>
      <c r="F133" s="3">
        <f t="shared" si="45"/>
        <v>-2923032.224917299</v>
      </c>
      <c r="G133" s="8"/>
      <c r="H133" s="10">
        <v>0.012</v>
      </c>
      <c r="I133" s="3">
        <f t="shared" si="46"/>
        <v>-2923.032224917299</v>
      </c>
      <c r="J133" s="3">
        <f t="shared" si="47"/>
        <v>-247318.38445790735</v>
      </c>
      <c r="K133" s="3">
        <f t="shared" si="44"/>
        <v>-3170350.6093752063</v>
      </c>
    </row>
    <row r="134" spans="1:11" ht="1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29.25">
      <c r="A135" s="2" t="s">
        <v>33</v>
      </c>
      <c r="B135" s="5" t="s">
        <v>2</v>
      </c>
      <c r="C135" s="5" t="s">
        <v>3</v>
      </c>
      <c r="D135" s="5" t="s">
        <v>4</v>
      </c>
      <c r="E135" s="5" t="s">
        <v>5</v>
      </c>
      <c r="F135" s="5" t="s">
        <v>6</v>
      </c>
      <c r="G135" s="5"/>
      <c r="H135" s="5" t="s">
        <v>0</v>
      </c>
      <c r="I135" s="5" t="s">
        <v>7</v>
      </c>
      <c r="J135" s="5" t="s">
        <v>8</v>
      </c>
      <c r="K135" s="5" t="s">
        <v>9</v>
      </c>
    </row>
    <row r="136" spans="1:11" ht="15">
      <c r="A136" s="2" t="s">
        <v>15</v>
      </c>
      <c r="B136" s="3"/>
      <c r="C136" s="3"/>
      <c r="D136" s="3"/>
      <c r="E136" s="3">
        <f aca="true" t="shared" si="48" ref="E136:E147">+B136-C136+D136</f>
        <v>0</v>
      </c>
      <c r="F136" s="3">
        <f>E136+F133</f>
        <v>-2923032.224917299</v>
      </c>
      <c r="G136" s="8"/>
      <c r="H136" s="10">
        <v>0.0147</v>
      </c>
      <c r="I136" s="3">
        <f>F133*H136/12</f>
        <v>-3580.7144755236914</v>
      </c>
      <c r="J136" s="3">
        <f>J133+I136</f>
        <v>-250899.09893343103</v>
      </c>
      <c r="K136" s="3">
        <f aca="true" t="shared" si="49" ref="K136:K147">F136+J136</f>
        <v>-3173931.32385073</v>
      </c>
    </row>
    <row r="137" spans="1:11" ht="15">
      <c r="A137" s="2" t="s">
        <v>16</v>
      </c>
      <c r="B137" s="3"/>
      <c r="C137" s="3"/>
      <c r="D137" s="3"/>
      <c r="E137" s="3">
        <f t="shared" si="48"/>
        <v>0</v>
      </c>
      <c r="F137" s="3">
        <f>F136+E137</f>
        <v>-2923032.224917299</v>
      </c>
      <c r="G137" s="8"/>
      <c r="H137" s="10">
        <v>0.0147</v>
      </c>
      <c r="I137" s="3">
        <f>F136*H137/12</f>
        <v>-3580.7144755236914</v>
      </c>
      <c r="J137" s="3">
        <f>J136+I137</f>
        <v>-254479.8134089547</v>
      </c>
      <c r="K137" s="3">
        <f t="shared" si="49"/>
        <v>-3177512.0383262536</v>
      </c>
    </row>
    <row r="138" spans="1:11" ht="15">
      <c r="A138" s="2" t="s">
        <v>17</v>
      </c>
      <c r="B138" s="3"/>
      <c r="C138" s="3"/>
      <c r="D138" s="3"/>
      <c r="E138" s="3">
        <f t="shared" si="48"/>
        <v>0</v>
      </c>
      <c r="F138" s="3">
        <f aca="true" t="shared" si="50" ref="F138:F147">F137+E138</f>
        <v>-2923032.224917299</v>
      </c>
      <c r="G138" s="8"/>
      <c r="H138" s="10">
        <v>0.0147</v>
      </c>
      <c r="I138" s="3">
        <f aca="true" t="shared" si="51" ref="I138:I147">F137*H138/12</f>
        <v>-3580.7144755236914</v>
      </c>
      <c r="J138" s="3">
        <f aca="true" t="shared" si="52" ref="J138:J147">J137+I138</f>
        <v>-258060.5278844784</v>
      </c>
      <c r="K138" s="3">
        <f t="shared" si="49"/>
        <v>-3181092.7528017773</v>
      </c>
    </row>
    <row r="139" spans="1:11" ht="15">
      <c r="A139" s="2" t="s">
        <v>18</v>
      </c>
      <c r="B139" s="3"/>
      <c r="C139" s="3"/>
      <c r="D139" s="3"/>
      <c r="E139" s="3">
        <f t="shared" si="48"/>
        <v>0</v>
      </c>
      <c r="F139" s="3">
        <f t="shared" si="50"/>
        <v>-2923032.224917299</v>
      </c>
      <c r="G139" s="8"/>
      <c r="H139" s="10">
        <v>0.0147</v>
      </c>
      <c r="I139" s="3">
        <f t="shared" si="51"/>
        <v>-3580.7144755236914</v>
      </c>
      <c r="J139" s="3">
        <f t="shared" si="52"/>
        <v>-261641.24236000207</v>
      </c>
      <c r="K139" s="3">
        <f t="shared" si="49"/>
        <v>-3184673.467277301</v>
      </c>
    </row>
    <row r="140" spans="1:11" ht="15">
      <c r="A140" s="2" t="s">
        <v>19</v>
      </c>
      <c r="B140" s="3"/>
      <c r="C140" s="3"/>
      <c r="D140" s="3"/>
      <c r="E140" s="3">
        <f t="shared" si="48"/>
        <v>0</v>
      </c>
      <c r="F140" s="3">
        <f t="shared" si="50"/>
        <v>-2923032.224917299</v>
      </c>
      <c r="G140" s="8"/>
      <c r="H140" s="10">
        <v>0.0147</v>
      </c>
      <c r="I140" s="3">
        <f t="shared" si="51"/>
        <v>-3580.7144755236914</v>
      </c>
      <c r="J140" s="3">
        <f t="shared" si="52"/>
        <v>-265221.95683552575</v>
      </c>
      <c r="K140" s="3">
        <f t="shared" si="49"/>
        <v>-3188254.1817528247</v>
      </c>
    </row>
    <row r="141" spans="1:11" ht="15">
      <c r="A141" s="2" t="s">
        <v>20</v>
      </c>
      <c r="B141" s="3"/>
      <c r="C141" s="3"/>
      <c r="D141" s="3"/>
      <c r="E141" s="3">
        <f t="shared" si="48"/>
        <v>0</v>
      </c>
      <c r="F141" s="3">
        <f t="shared" si="50"/>
        <v>-2923032.224917299</v>
      </c>
      <c r="G141" s="8"/>
      <c r="H141" s="10">
        <v>0.0147</v>
      </c>
      <c r="I141" s="3">
        <f t="shared" si="51"/>
        <v>-3580.7144755236914</v>
      </c>
      <c r="J141" s="3">
        <f t="shared" si="52"/>
        <v>-268802.67131104943</v>
      </c>
      <c r="K141" s="3">
        <f t="shared" si="49"/>
        <v>-3191834.8962283484</v>
      </c>
    </row>
    <row r="142" spans="1:11" ht="15">
      <c r="A142" s="2" t="s">
        <v>21</v>
      </c>
      <c r="B142" s="3"/>
      <c r="C142" s="3"/>
      <c r="D142" s="3"/>
      <c r="E142" s="3">
        <f t="shared" si="48"/>
        <v>0</v>
      </c>
      <c r="F142" s="3">
        <f t="shared" si="50"/>
        <v>-2923032.224917299</v>
      </c>
      <c r="G142" s="8"/>
      <c r="H142" s="10">
        <v>0.0147</v>
      </c>
      <c r="I142" s="3">
        <f t="shared" si="51"/>
        <v>-3580.7144755236914</v>
      </c>
      <c r="J142" s="3">
        <f t="shared" si="52"/>
        <v>-272383.3857865731</v>
      </c>
      <c r="K142" s="3">
        <f t="shared" si="49"/>
        <v>-3195415.610703872</v>
      </c>
    </row>
    <row r="143" spans="1:11" ht="15">
      <c r="A143" s="2" t="s">
        <v>22</v>
      </c>
      <c r="B143" s="3"/>
      <c r="C143" s="3"/>
      <c r="D143" s="3"/>
      <c r="E143" s="3">
        <f t="shared" si="48"/>
        <v>0</v>
      </c>
      <c r="F143" s="3">
        <f t="shared" si="50"/>
        <v>-2923032.224917299</v>
      </c>
      <c r="G143" s="8"/>
      <c r="H143" s="10">
        <v>0.0147</v>
      </c>
      <c r="I143" s="3">
        <f t="shared" si="51"/>
        <v>-3580.7144755236914</v>
      </c>
      <c r="J143" s="3">
        <f t="shared" si="52"/>
        <v>-275964.1002620968</v>
      </c>
      <c r="K143" s="3">
        <f t="shared" si="49"/>
        <v>-3198996.3251793957</v>
      </c>
    </row>
    <row r="144" spans="1:11" ht="15">
      <c r="A144" s="2" t="s">
        <v>23</v>
      </c>
      <c r="B144" s="3"/>
      <c r="C144" s="3"/>
      <c r="D144" s="3"/>
      <c r="E144" s="3">
        <f t="shared" si="48"/>
        <v>0</v>
      </c>
      <c r="F144" s="3">
        <f t="shared" si="50"/>
        <v>-2923032.224917299</v>
      </c>
      <c r="G144" s="8"/>
      <c r="H144" s="10">
        <v>0.0147</v>
      </c>
      <c r="I144" s="3">
        <f t="shared" si="51"/>
        <v>-3580.7144755236914</v>
      </c>
      <c r="J144" s="3">
        <f t="shared" si="52"/>
        <v>-279544.8147376205</v>
      </c>
      <c r="K144" s="3">
        <f t="shared" si="49"/>
        <v>-3202577.0396549194</v>
      </c>
    </row>
    <row r="145" spans="1:11" ht="15">
      <c r="A145" s="2" t="s">
        <v>10</v>
      </c>
      <c r="B145" s="3"/>
      <c r="C145" s="3"/>
      <c r="D145" s="3"/>
      <c r="E145" s="3">
        <f t="shared" si="48"/>
        <v>0</v>
      </c>
      <c r="F145" s="3">
        <f t="shared" si="50"/>
        <v>-2923032.224917299</v>
      </c>
      <c r="G145" s="8"/>
      <c r="H145" s="10">
        <v>0.0147</v>
      </c>
      <c r="I145" s="3">
        <f t="shared" si="51"/>
        <v>-3580.7144755236914</v>
      </c>
      <c r="J145" s="3">
        <f t="shared" si="52"/>
        <v>-283125.52921314415</v>
      </c>
      <c r="K145" s="3">
        <f t="shared" si="49"/>
        <v>-3206157.754130443</v>
      </c>
    </row>
    <row r="146" spans="1:11" ht="15">
      <c r="A146" s="2" t="s">
        <v>11</v>
      </c>
      <c r="B146" s="3"/>
      <c r="C146" s="3"/>
      <c r="D146" s="3"/>
      <c r="E146" s="3">
        <f t="shared" si="48"/>
        <v>0</v>
      </c>
      <c r="F146" s="3">
        <f t="shared" si="50"/>
        <v>-2923032.224917299</v>
      </c>
      <c r="G146" s="8"/>
      <c r="H146" s="10">
        <v>0.0147</v>
      </c>
      <c r="I146" s="3">
        <f t="shared" si="51"/>
        <v>-3580.7144755236914</v>
      </c>
      <c r="J146" s="3">
        <f t="shared" si="52"/>
        <v>-286706.24368866783</v>
      </c>
      <c r="K146" s="3">
        <f t="shared" si="49"/>
        <v>-3209738.468605967</v>
      </c>
    </row>
    <row r="147" spans="1:11" ht="15">
      <c r="A147" s="2" t="s">
        <v>12</v>
      </c>
      <c r="B147" s="3"/>
      <c r="C147" s="3"/>
      <c r="D147" s="3"/>
      <c r="E147" s="3">
        <f t="shared" si="48"/>
        <v>0</v>
      </c>
      <c r="F147" s="3">
        <f t="shared" si="50"/>
        <v>-2923032.224917299</v>
      </c>
      <c r="G147" s="8"/>
      <c r="H147" s="10">
        <v>0.0147</v>
      </c>
      <c r="I147" s="3">
        <f t="shared" si="51"/>
        <v>-3580.7144755236914</v>
      </c>
      <c r="J147" s="3">
        <f t="shared" si="52"/>
        <v>-290286.9581641915</v>
      </c>
      <c r="K147" s="3">
        <f t="shared" si="49"/>
        <v>-3213319.1830814905</v>
      </c>
    </row>
    <row r="148" spans="1:11" ht="1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29.25">
      <c r="A149" s="2" t="s">
        <v>34</v>
      </c>
      <c r="B149" s="5" t="s">
        <v>2</v>
      </c>
      <c r="C149" s="5" t="s">
        <v>3</v>
      </c>
      <c r="D149" s="5" t="s">
        <v>4</v>
      </c>
      <c r="E149" s="5" t="s">
        <v>5</v>
      </c>
      <c r="F149" s="5" t="s">
        <v>6</v>
      </c>
      <c r="G149" s="5"/>
      <c r="H149" s="5" t="s">
        <v>0</v>
      </c>
      <c r="I149" s="5" t="s">
        <v>7</v>
      </c>
      <c r="J149" s="5" t="s">
        <v>8</v>
      </c>
      <c r="K149" s="5" t="s">
        <v>9</v>
      </c>
    </row>
    <row r="150" spans="1:11" ht="15">
      <c r="A150" s="2" t="s">
        <v>15</v>
      </c>
      <c r="B150" s="3"/>
      <c r="C150" s="3"/>
      <c r="D150" s="3"/>
      <c r="E150" s="3">
        <f>+B150-C150+D150</f>
        <v>0</v>
      </c>
      <c r="F150" s="3">
        <f>E150+F147</f>
        <v>-2923032.224917299</v>
      </c>
      <c r="G150" s="8"/>
      <c r="H150" s="10">
        <v>0.0147</v>
      </c>
      <c r="I150" s="3">
        <f>F147*H150/12</f>
        <v>-3580.7144755236914</v>
      </c>
      <c r="J150" s="3">
        <f>J147+I150</f>
        <v>-293867.6726397152</v>
      </c>
      <c r="K150" s="3">
        <f>F150+J150</f>
        <v>-3216899.897557014</v>
      </c>
    </row>
    <row r="151" spans="1:11" ht="15">
      <c r="A151" s="2" t="s">
        <v>16</v>
      </c>
      <c r="B151" s="3"/>
      <c r="C151" s="3"/>
      <c r="D151" s="3"/>
      <c r="E151" s="3">
        <f>+B151-C151+D151</f>
        <v>0</v>
      </c>
      <c r="F151" s="3">
        <f>F150+E151</f>
        <v>-2923032.224917299</v>
      </c>
      <c r="G151" s="8"/>
      <c r="H151" s="10">
        <v>0.0147</v>
      </c>
      <c r="I151" s="3">
        <f>F150*H151/12</f>
        <v>-3580.7144755236914</v>
      </c>
      <c r="J151" s="3">
        <f>J150+I151</f>
        <v>-297448.3871152389</v>
      </c>
      <c r="K151" s="3">
        <f>F151+J151</f>
        <v>-3220480.612032538</v>
      </c>
    </row>
    <row r="152" spans="1:11" ht="15">
      <c r="A152" s="2" t="s">
        <v>17</v>
      </c>
      <c r="B152" s="3"/>
      <c r="C152" s="3"/>
      <c r="D152" s="3"/>
      <c r="E152" s="3">
        <f>+B152-C152+D152</f>
        <v>0</v>
      </c>
      <c r="F152" s="3">
        <f>F151+E152</f>
        <v>-2923032.224917299</v>
      </c>
      <c r="G152" s="8"/>
      <c r="H152" s="10">
        <v>0.0147</v>
      </c>
      <c r="I152" s="3">
        <f>F151*H152/12</f>
        <v>-3580.7144755236914</v>
      </c>
      <c r="J152" s="3">
        <f>J151+I152</f>
        <v>-301029.10159076256</v>
      </c>
      <c r="K152" s="3">
        <f>F152+J152</f>
        <v>-3224061.3265080615</v>
      </c>
    </row>
    <row r="153" spans="1:12" ht="15">
      <c r="A153" s="2" t="s">
        <v>18</v>
      </c>
      <c r="B153" s="3"/>
      <c r="C153" s="3"/>
      <c r="D153" s="3"/>
      <c r="E153" s="3">
        <f>+B153-C153+D153</f>
        <v>0</v>
      </c>
      <c r="F153" s="3">
        <f>F152+E153</f>
        <v>-2923032.224917299</v>
      </c>
      <c r="G153" s="8"/>
      <c r="H153" s="10">
        <v>0.0147</v>
      </c>
      <c r="I153" s="3">
        <f>F152*H153/12</f>
        <v>-3580.7144755236914</v>
      </c>
      <c r="J153" s="3">
        <f>J152+I153</f>
        <v>-304609.81606628624</v>
      </c>
      <c r="K153" s="3">
        <f>F153+J153</f>
        <v>-3227642.040983585</v>
      </c>
      <c r="L153" s="17">
        <f>K153+3226789</f>
        <v>-853.0409835851751</v>
      </c>
    </row>
    <row r="154" spans="1:11" ht="15">
      <c r="A154" s="2"/>
      <c r="B154" s="3"/>
      <c r="C154" s="3"/>
      <c r="D154" s="3"/>
      <c r="E154" s="3"/>
      <c r="F154" s="3"/>
      <c r="G154" s="8"/>
      <c r="H154" s="10"/>
      <c r="I154" s="3"/>
      <c r="J154" s="3"/>
      <c r="K154" s="3"/>
    </row>
    <row r="155" spans="1:11" ht="15">
      <c r="A155" s="2"/>
      <c r="B155" s="3"/>
      <c r="C155" s="3"/>
      <c r="D155" s="3"/>
      <c r="E155" s="3"/>
      <c r="F155" s="3"/>
      <c r="G155" s="8"/>
      <c r="H155" s="10"/>
      <c r="I155" s="3"/>
      <c r="J155" s="3"/>
      <c r="K155" s="3"/>
    </row>
    <row r="156" spans="1:11" ht="15">
      <c r="A156" s="2"/>
      <c r="B156" s="3"/>
      <c r="C156" s="3"/>
      <c r="D156" s="3"/>
      <c r="E156" s="3"/>
      <c r="F156" s="3"/>
      <c r="G156" s="8"/>
      <c r="H156" s="10"/>
      <c r="I156" s="3"/>
      <c r="J156" s="3"/>
      <c r="K156" s="3"/>
    </row>
    <row r="157" spans="1:11" ht="15">
      <c r="A157" s="2"/>
      <c r="B157" s="3"/>
      <c r="C157" s="3"/>
      <c r="D157" s="3"/>
      <c r="E157" s="3"/>
      <c r="F157" s="3"/>
      <c r="G157" s="8"/>
      <c r="H157" s="10"/>
      <c r="I157" s="3"/>
      <c r="J157" s="3"/>
      <c r="K157" s="3"/>
    </row>
    <row r="158" spans="1:11" ht="15">
      <c r="A158" s="2"/>
      <c r="B158" s="3"/>
      <c r="C158" s="3"/>
      <c r="D158" s="3"/>
      <c r="E158" s="3"/>
      <c r="F158" s="3"/>
      <c r="G158" s="8"/>
      <c r="H158" s="10"/>
      <c r="I158" s="3"/>
      <c r="J158" s="3"/>
      <c r="K158" s="3"/>
    </row>
    <row r="159" spans="1:11" ht="15">
      <c r="A159" s="2"/>
      <c r="B159" s="3"/>
      <c r="C159" s="3"/>
      <c r="D159" s="3"/>
      <c r="E159" s="3"/>
      <c r="F159" s="3"/>
      <c r="G159" s="8"/>
      <c r="H159" s="10"/>
      <c r="I159" s="3"/>
      <c r="J159" s="3"/>
      <c r="K159" s="3"/>
    </row>
    <row r="160" spans="1:11" ht="15">
      <c r="A160" s="2"/>
      <c r="B160" s="3"/>
      <c r="C160" s="3"/>
      <c r="D160" s="3"/>
      <c r="E160" s="3"/>
      <c r="F160" s="3"/>
      <c r="G160" s="8"/>
      <c r="H160" s="10"/>
      <c r="I160" s="3"/>
      <c r="J160" s="3"/>
      <c r="K160" s="3"/>
    </row>
    <row r="161" spans="1:11" ht="15">
      <c r="A161" s="2"/>
      <c r="B161" s="3"/>
      <c r="C161" s="3"/>
      <c r="D161" s="3"/>
      <c r="E161" s="3"/>
      <c r="F161" s="3"/>
      <c r="G161" s="8"/>
      <c r="H161" s="10"/>
      <c r="I161" s="3"/>
      <c r="J161" s="3"/>
      <c r="K161" s="3"/>
    </row>
    <row r="162" ht="15">
      <c r="K162" s="3"/>
    </row>
    <row r="163" ht="15">
      <c r="K163" s="3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scale="73" r:id="rId1"/>
  <rowBreaks count="2" manualBreakCount="2">
    <brk id="50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Oakville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</dc:creator>
  <cp:keywords/>
  <dc:description/>
  <cp:lastModifiedBy>Stephanie Chan</cp:lastModifiedBy>
  <cp:lastPrinted>2011-10-14T20:29:20Z</cp:lastPrinted>
  <dcterms:created xsi:type="dcterms:W3CDTF">2011-08-30T14:05:29Z</dcterms:created>
  <dcterms:modified xsi:type="dcterms:W3CDTF">2012-02-06T20:16:39Z</dcterms:modified>
  <cp:category/>
  <cp:version/>
  <cp:contentType/>
  <cp:contentStatus/>
</cp:coreProperties>
</file>