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7145" windowHeight="10380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<sst xmlns="http://schemas.openxmlformats.org/spreadsheetml/2006/main" count="278" uniqueCount="199">
  <si>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</si>
  <si>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</si>
  <si>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</si>
  <si>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</si>
  <si>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</si>
  <si>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</si>
  <si>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</si>
  <si>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</si>
  <si>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</si>
  <si>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</si>
  <si>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</si>
  <si>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</si>
  <si>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</si>
  <si>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</si>
  <si>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</si>
  <si>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</si>
  <si>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</si>
  <si>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</si>
  <si>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</si>
  <si>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</si>
  <si>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</si>
  <si>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</si>
  <si>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</si>
  <si>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</si>
  <si>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</si>
  <si>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</si>
  <si>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</si>
  <si>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</si>
  <si>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</si>
  <si>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</si>
  <si>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</si>
  <si>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</si>
  <si>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</si>
  <si>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</si>
  <si>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</si>
  <si>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</si>
  <si>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</si>
  <si>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</si>
  <si>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</si>
  <si>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</si>
  <si>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</si>
  <si>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</si>
  <si>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</si>
  <si>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</si>
  <si>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</si>
  <si>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</si>
  <si>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</si>
  <si>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</si>
  <si>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</si>
  <si>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</si>
  <si>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</si>
  <si>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</si>
  <si>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</si>
  <si>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</si>
  <si>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</si>
  <si>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</si>
  <si>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</si>
  <si>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</si>
  <si>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</si>
  <si>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</si>
  <si>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</si>
  <si>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</si>
  <si>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</si>
  <si>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</si>
  <si>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</si>
  <si>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</si>
  <si>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</si>
  <si>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</si>
  <si>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</si>
  <si>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</si>
  <si>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</si>
  <si>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</si>
  <si>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</si>
  <si>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</si>
  <si>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</si>
  <si>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</si>
  <si>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</si>
  <si>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</si>
  <si>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</si>
  <si>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</si>
  <si>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</si>
  <si>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</si>
  <si>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</si>
  <si>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</si>
  <si>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</si>
  <si>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</si>
  <si>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</si>
  <si>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</si>
  <si>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</si>
  <si>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</si>
  <si>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</si>
  <si>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</si>
  <si>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</si>
  <si>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</si>
  <si>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</si>
  <si>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</si>
  <si>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</si>
  <si>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</si>
  <si>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</si>
  <si>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</si>
  <si>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</si>
  <si>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</si>
  <si>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</si>
  <si>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</si>
  <si>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</si>
  <si>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</si>
  <si>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</si>
  <si>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</si>
  <si>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</si>
  <si>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</si>
  <si>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</si>
  <si>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</si>
  <si>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</si>
  <si>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</si>
  <si>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</si>
  <si>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</si>
  <si>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</si>
  <si>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</si>
  <si>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</si>
  <si>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</si>
  <si>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</si>
  <si>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</si>
  <si>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</si>
  <si>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</si>
  <si>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</si>
  <si>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</si>
  <si>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</si>
  <si>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</si>
  <si>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</si>
  <si>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</si>
  <si>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</si>
  <si>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</si>
  <si>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</si>
  <si>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</si>
  <si>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</si>
  <si>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</si>
  <si>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</si>
  <si>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</si>
  <si>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</si>
  <si>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</si>
  <si>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</si>
  <si>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</si>
  <si>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</si>
  <si>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</si>
  <si>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</si>
  <si>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</si>
  <si>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</si>
  <si>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</si>
  <si>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</si>
  <si>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</si>
  <si>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</si>
  <si>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</si>
  <si>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</si>
  <si>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</si>
  <si>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</si>
  <si>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</si>
  <si>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</si>
  <si>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</si>
  <si>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</si>
  <si>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</si>
  <si>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</si>
  <si>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</si>
  <si>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</si>
  <si>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</si>
  <si>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</si>
  <si>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</si>
  <si>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</si>
  <si>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</si>
  <si>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</si>
  <si>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</si>
  <si>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</si>
  <si>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</si>
  <si>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</si>
  <si>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</si>
  <si>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</si>
  <si>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</si>
  <si>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</si>
  <si>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</si>
  <si>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</si>
  <si>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</si>
  <si>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</si>
  <si>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</si>
  <si>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</si>
  <si>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</si>
  <si>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</si>
  <si>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</si>
  <si>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</si>
  <si>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</si>
  <si>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</si>
  <si>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January 1, 2005 to December 31, 2005</t>
  </si>
  <si>
    <t>Yes</t>
  </si>
  <si>
    <t xml:space="preserve">100% of the exemption has been applied to the parent company, Peterborough Distribution Inc.  </t>
  </si>
  <si>
    <t>that increased our MARR.  Input a negative number to get the MARR to the</t>
  </si>
  <si>
    <t xml:space="preserve">correct amount.  This is not a loss from the 1999 return. </t>
  </si>
  <si>
    <t>See previous year's return</t>
  </si>
  <si>
    <t>ANDI had an approved increase to the MARR for the loss in Misc revenues</t>
  </si>
  <si>
    <t>RP-2005-0013</t>
  </si>
  <si>
    <t>EB-2005-0003</t>
  </si>
  <si>
    <t>Peterborough Distribution Inc. - (Asphodel-Norwood)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</si>
</sst>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2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167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6" fontId="3" fillId="41" borderId="10" xfId="0" applyNumberFormat="1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0" fontId="0" fillId="42" borderId="10" xfId="61" applyFont="1" applyFill="1" applyBorder="1" applyAlignment="1" applyProtection="1">
      <alignment vertical="top"/>
      <protection locked="0"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 wrapText="1"/>
      <protection locked="0"/>
    </xf>
    <xf numFmtId="0" fontId="11" fillId="41" borderId="32" xfId="0" applyFont="1" applyFill="1" applyBorder="1" applyAlignment="1" applyProtection="1">
      <alignment horizontal="left" vertical="top" wrapText="1"/>
      <protection locked="0"/>
    </xf>
    <xf numFmtId="0" fontId="11" fillId="41" borderId="33" xfId="0" applyFont="1" applyFill="1" applyBorder="1" applyAlignment="1" applyProtection="1">
      <alignment horizontal="left" vertical="top" wrapText="1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6">
      <selection activeCell="C47" sqref="C47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8" t="s">
        <v>179</v>
      </c>
      <c r="B1" s="429"/>
      <c r="C1" s="429"/>
      <c r="D1" s="429"/>
      <c r="E1" s="429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5" t="s">
        <v>198</v>
      </c>
      <c r="D3" s="426"/>
      <c r="E3" s="426"/>
      <c r="F3" s="426"/>
      <c r="G3" s="427"/>
      <c r="H3" s="11"/>
      <c r="I3" s="11"/>
    </row>
    <row r="4" spans="1:9" ht="13.5" thickBot="1">
      <c r="A4" s="101" t="s">
        <v>176</v>
      </c>
      <c r="B4" s="153"/>
      <c r="C4" s="401" t="s">
        <v>196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2" t="s">
        <v>197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5" t="s">
        <v>189</v>
      </c>
      <c r="D6" s="426"/>
      <c r="E6" s="426"/>
      <c r="F6" s="426"/>
      <c r="G6" s="427"/>
      <c r="H6" s="11"/>
      <c r="I6" s="11"/>
    </row>
    <row r="7" spans="1:9" ht="13.5" thickBot="1">
      <c r="A7" s="101" t="s">
        <v>78</v>
      </c>
      <c r="B7" s="43"/>
      <c r="C7" s="393">
        <v>365</v>
      </c>
      <c r="D7" s="326"/>
      <c r="E7" s="153"/>
      <c r="F7" s="153"/>
      <c r="G7" s="143"/>
      <c r="H7" s="11"/>
      <c r="I7" s="11"/>
    </row>
    <row r="8" spans="1:9" ht="13.5" thickBot="1">
      <c r="A8" s="406" t="s">
        <v>134</v>
      </c>
      <c r="B8" s="181"/>
      <c r="C8" s="390">
        <v>365</v>
      </c>
      <c r="D8" s="407"/>
      <c r="E8" s="408"/>
      <c r="F8" s="408"/>
      <c r="G8" s="409"/>
      <c r="H8" s="11"/>
      <c r="I8" s="11"/>
    </row>
    <row r="9" spans="1:17" ht="12.75">
      <c r="A9" s="155"/>
      <c r="B9" s="405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2" t="s">
        <v>190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1">
        <v>0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2" t="s">
        <v>191</v>
      </c>
      <c r="D16" s="443"/>
      <c r="E16" s="443"/>
      <c r="F16" s="443"/>
      <c r="G16" s="444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7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4" t="s">
        <v>41</v>
      </c>
      <c r="B20" s="435"/>
      <c r="C20" s="435"/>
      <c r="D20" s="435"/>
      <c r="E20" s="436"/>
      <c r="F20" s="436"/>
      <c r="G20" s="437"/>
    </row>
    <row r="21" spans="1:7" ht="12.75">
      <c r="A21" s="438" t="s">
        <v>177</v>
      </c>
      <c r="B21" s="439"/>
      <c r="C21" s="439"/>
      <c r="D21" s="439"/>
      <c r="E21" s="440"/>
      <c r="F21" s="440"/>
      <c r="G21" s="441"/>
    </row>
    <row r="22" spans="1:7" ht="12.75">
      <c r="A22" s="438" t="s">
        <v>42</v>
      </c>
      <c r="B22" s="439"/>
      <c r="C22" s="439"/>
      <c r="D22" s="439"/>
      <c r="E22" s="440"/>
      <c r="F22" s="440"/>
      <c r="G22" s="441"/>
    </row>
    <row r="23" spans="1:7" ht="13.5" thickBot="1">
      <c r="A23" s="430"/>
      <c r="B23" s="431"/>
      <c r="C23" s="431"/>
      <c r="D23" s="431"/>
      <c r="E23" s="432"/>
      <c r="F23" s="432"/>
      <c r="G23" s="433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89">
        <v>502176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8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8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8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43011.3744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7">
        <v>-5052</v>
      </c>
      <c r="D38" s="332"/>
      <c r="E38" s="169"/>
      <c r="F38" s="169"/>
      <c r="G38" s="343">
        <f>C38</f>
        <v>-5052</v>
      </c>
      <c r="H38" s="418" t="s">
        <v>195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H39" s="419" t="s">
        <v>192</v>
      </c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48063.3744</v>
      </c>
      <c r="D40" s="333"/>
      <c r="E40" s="169"/>
      <c r="F40" s="169"/>
      <c r="G40" s="344"/>
      <c r="H40" s="419" t="s">
        <v>193</v>
      </c>
      <c r="I40" s="170"/>
      <c r="K40" s="161"/>
      <c r="L40" s="161"/>
    </row>
    <row r="41" spans="1:12" ht="12.75">
      <c r="A41" s="155"/>
      <c r="B41" s="153"/>
      <c r="C41" s="423" t="s">
        <v>165</v>
      </c>
      <c r="D41" s="171"/>
      <c r="E41" s="421" t="s">
        <v>164</v>
      </c>
      <c r="F41" s="169"/>
      <c r="G41" s="342"/>
      <c r="H41" s="419" t="s">
        <v>194</v>
      </c>
      <c r="I41" s="170"/>
      <c r="K41" s="161"/>
      <c r="L41" s="161"/>
    </row>
    <row r="42" spans="1:12" ht="13.5" thickBot="1">
      <c r="A42" s="155" t="s">
        <v>64</v>
      </c>
      <c r="B42" s="153"/>
      <c r="C42" s="424"/>
      <c r="D42" s="171"/>
      <c r="E42" s="422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16021.1248</v>
      </c>
      <c r="D43" s="171"/>
      <c r="E43" s="386"/>
      <c r="F43" s="169"/>
      <c r="G43" s="345">
        <f>IF(ISBLANK($E$43),$C$43,$E$43)</f>
        <v>16021.1248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16021.1248</v>
      </c>
      <c r="D44" s="171"/>
      <c r="E44" s="386"/>
      <c r="F44" s="169"/>
      <c r="G44" s="345">
        <f>IF(ISBLANK($E$44),$C$44,$E$44)</f>
        <v>16021.1248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16021.1248</v>
      </c>
      <c r="D45" s="325"/>
      <c r="E45" s="386"/>
      <c r="F45" s="169"/>
      <c r="G45" s="345">
        <f>IF(ISBLANK($E$45),$C$45,$E$45)</f>
        <v>16021.1248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420"/>
      <c r="D47" s="334"/>
      <c r="E47" s="169"/>
      <c r="F47" s="169"/>
      <c r="G47" s="345">
        <f>$C$47</f>
        <v>0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5">
        <f>'C&amp;DM TAX FORECAST'!$C$16</f>
        <v>0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43011.3744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251088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24807.4944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251088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18203.879999999997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23" activePane="bottomLeft" state="frozen"/>
      <selection pane="topLeft" activeCell="E64" sqref="E64"/>
      <selection pane="bottomLeft" activeCell="C94" sqref="C94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7" t="s">
        <v>79</v>
      </c>
      <c r="C1" s="445" t="s">
        <v>178</v>
      </c>
      <c r="D1" s="450" t="s">
        <v>158</v>
      </c>
      <c r="E1" s="451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2" t="s">
        <v>35</v>
      </c>
      <c r="B2" s="448"/>
      <c r="C2" s="446"/>
      <c r="D2" s="452"/>
      <c r="E2" s="453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3"/>
      <c r="B3" s="448"/>
      <c r="C3" s="446"/>
      <c r="D3" s="452"/>
      <c r="E3" s="453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Peterborough Distribution Inc. - (Asphodel-Norwood)</v>
      </c>
      <c r="B4" s="448"/>
      <c r="C4" s="446"/>
      <c r="D4" s="452"/>
      <c r="E4" s="453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to December 31, 2005</v>
      </c>
      <c r="B5" s="448"/>
      <c r="C5" s="446"/>
      <c r="D5" s="452"/>
      <c r="E5" s="453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8"/>
      <c r="C6" s="446"/>
      <c r="D6" s="452"/>
      <c r="E6" s="453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9"/>
      <c r="C7" s="222" t="s">
        <v>11</v>
      </c>
      <c r="D7" s="454"/>
      <c r="E7" s="455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5"/>
      <c r="B12" s="396"/>
      <c r="C12" s="397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43011.3744</v>
      </c>
      <c r="D15" s="456"/>
      <c r="E15" s="457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6"/>
      <c r="E16" s="457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6"/>
      <c r="E17" s="457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6"/>
      <c r="E18" s="457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6"/>
      <c r="E19" s="457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4">
        <v>26015</v>
      </c>
      <c r="D20" s="456"/>
      <c r="E20" s="457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6"/>
      <c r="E21" s="457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6"/>
      <c r="E22" s="457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6"/>
      <c r="E23" s="457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6"/>
      <c r="E24" s="457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6"/>
      <c r="E25" s="457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6"/>
      <c r="E26" s="457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6"/>
      <c r="E27" s="457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6"/>
      <c r="E28" s="457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6"/>
      <c r="E29" s="457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6"/>
      <c r="E30" s="457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6"/>
      <c r="E31" s="457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4">
        <v>14253</v>
      </c>
      <c r="D32" s="456"/>
      <c r="E32" s="457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6"/>
      <c r="E33" s="457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6"/>
      <c r="E34" s="457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8">
        <v>0</v>
      </c>
      <c r="D35" s="456"/>
      <c r="E35" s="457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0">
        <f>REGINFO!C59</f>
        <v>18203.879999999997</v>
      </c>
      <c r="D36" s="456"/>
      <c r="E36" s="457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399">
        <f>C22</f>
        <v>0</v>
      </c>
      <c r="D37" s="456"/>
      <c r="E37" s="457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6"/>
      <c r="E38" s="457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6"/>
      <c r="E39" s="457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6"/>
      <c r="E40" s="457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6"/>
      <c r="E41" s="457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6"/>
      <c r="E42" s="457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6"/>
      <c r="E43" s="457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6" t="s">
        <v>188</v>
      </c>
      <c r="B44" s="63">
        <v>12</v>
      </c>
      <c r="C44" s="414">
        <f>'C&amp;DM TAX FORECAST'!$B$18</f>
        <v>4806.3</v>
      </c>
      <c r="D44" s="456"/>
      <c r="E44" s="457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6"/>
      <c r="E45" s="457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6"/>
      <c r="E46" s="457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6"/>
      <c r="E47" s="457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31763.1944</v>
      </c>
      <c r="D48" s="456"/>
      <c r="E48" s="457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6"/>
      <c r="E49" s="457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6"/>
      <c r="E50" s="457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56"/>
      <c r="E51" s="457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56"/>
      <c r="E52" s="457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5914.30679728</v>
      </c>
      <c r="D53" s="456"/>
      <c r="E53" s="457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6"/>
      <c r="E54" s="457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6"/>
      <c r="E55" s="457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6"/>
      <c r="E56" s="457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6"/>
      <c r="E57" s="457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5914.30679728</v>
      </c>
      <c r="D58" s="458"/>
      <c r="E58" s="459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6"/>
      <c r="E59" s="457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6"/>
      <c r="E60" s="457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0</v>
      </c>
      <c r="D61" s="460"/>
      <c r="E61" s="461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6"/>
      <c r="E62" s="457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6"/>
      <c r="E63" s="457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6"/>
      <c r="E64" s="457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6"/>
      <c r="E65" s="457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502176</v>
      </c>
      <c r="D66" s="456"/>
      <c r="E66" s="457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IF(C61=100,TAXRATES!D14,TAXRATES!D14*C61)</f>
        <v>0</v>
      </c>
      <c r="D67" s="456"/>
      <c r="E67" s="457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502176</v>
      </c>
      <c r="D68" s="456"/>
      <c r="E68" s="457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6"/>
      <c r="E69" s="457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6"/>
      <c r="E70" s="457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6"/>
      <c r="E71" s="457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1506.528</v>
      </c>
      <c r="D72" s="458"/>
      <c r="E72" s="459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6"/>
      <c r="E73" s="457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6"/>
      <c r="E74" s="457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502176</v>
      </c>
      <c r="D75" s="456"/>
      <c r="E75" s="457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IF(C61=100,TAXRATES!D15,C61*TAXRATES!D15)</f>
        <v>0</v>
      </c>
      <c r="D76" s="456"/>
      <c r="E76" s="457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502176</v>
      </c>
      <c r="D77" s="456"/>
      <c r="E77" s="457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6"/>
      <c r="E78" s="457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6"/>
      <c r="E79" s="457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6"/>
      <c r="E80" s="457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878.808</v>
      </c>
      <c r="D81" s="456"/>
      <c r="E81" s="457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355.74777728</v>
      </c>
      <c r="D82" s="456"/>
      <c r="E82" s="457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6"/>
      <c r="E83" s="457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523.06022272</v>
      </c>
      <c r="D84" s="458"/>
      <c r="E84" s="459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6"/>
      <c r="E85" s="457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3"/>
      <c r="D86" s="456"/>
      <c r="E86" s="457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6"/>
      <c r="E87" s="457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56"/>
      <c r="E88" s="457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6"/>
      <c r="E89" s="457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7267.518797345785</v>
      </c>
      <c r="D90" s="456"/>
      <c r="E90" s="457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642.7380470877365</v>
      </c>
      <c r="D91" s="456"/>
      <c r="E91" s="457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1506.528</v>
      </c>
      <c r="D92" s="456"/>
      <c r="E92" s="457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6"/>
      <c r="E93" s="457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6"/>
      <c r="E94" s="457"/>
      <c r="F94" s="306"/>
      <c r="G94" s="186"/>
      <c r="H94" s="48"/>
      <c r="I94" s="83"/>
      <c r="J94" s="84"/>
      <c r="K94" s="85"/>
    </row>
    <row r="95" spans="1:11" s="239" customFormat="1" ht="26.25" thickBot="1">
      <c r="A95" s="410" t="s">
        <v>183</v>
      </c>
      <c r="B95" s="411">
        <v>25</v>
      </c>
      <c r="C95" s="412">
        <f>SUM(C90:C93)</f>
        <v>9416.784844433521</v>
      </c>
      <c r="D95" s="458"/>
      <c r="E95" s="459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31763.1944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5914.30679728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502176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502176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1506.528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1506.528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502176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502176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878.808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 t="e">
        <f>IF(I164&gt;0,IF(I144&gt;0,I136*TAXRATES!D13,0),0)</f>
        <v>#REF!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 t="e">
        <f>I168-I169</f>
        <v>#REF!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523.06022272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 t="e">
        <f>I170-I172</f>
        <v>#REF!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18203.879999999997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18203.879999999997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18203.879999999997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C1:C6"/>
    <mergeCell ref="B1:B7"/>
    <mergeCell ref="D1:E7"/>
    <mergeCell ref="D15:E15"/>
    <mergeCell ref="D16:E16"/>
    <mergeCell ref="D17:E17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4" t="s">
        <v>73</v>
      </c>
      <c r="D7" s="20">
        <v>0</v>
      </c>
      <c r="E7" s="20">
        <v>400001</v>
      </c>
      <c r="F7" s="467" t="s">
        <v>174</v>
      </c>
      <c r="G7" s="12"/>
      <c r="H7" s="12"/>
      <c r="I7" s="12"/>
    </row>
    <row r="8" spans="3:9" ht="12.75">
      <c r="C8" s="465"/>
      <c r="D8" s="21" t="s">
        <v>72</v>
      </c>
      <c r="E8" s="21" t="s">
        <v>72</v>
      </c>
      <c r="F8" s="468"/>
      <c r="G8" s="12"/>
      <c r="H8" s="12"/>
      <c r="I8" s="12"/>
    </row>
    <row r="9" spans="3:9" ht="13.5" thickBot="1">
      <c r="C9" s="466"/>
      <c r="D9" s="22">
        <v>400000</v>
      </c>
      <c r="E9" s="22">
        <v>1128000</v>
      </c>
      <c r="F9" s="469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4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70" t="s">
        <v>172</v>
      </c>
      <c r="B1" s="470"/>
      <c r="C1" s="470"/>
      <c r="D1" s="470"/>
      <c r="E1" s="470"/>
      <c r="F1" s="470"/>
      <c r="G1" s="470"/>
      <c r="H1" s="470"/>
      <c r="I1" s="470"/>
    </row>
    <row r="2" spans="1:9" ht="12.75">
      <c r="A2" s="470"/>
      <c r="B2" s="470"/>
      <c r="C2" s="470"/>
      <c r="D2" s="470"/>
      <c r="E2" s="470"/>
      <c r="F2" s="470"/>
      <c r="G2" s="470"/>
      <c r="H2" s="470"/>
      <c r="I2" s="470"/>
    </row>
    <row r="3" spans="1:9" ht="12.75">
      <c r="A3" s="470"/>
      <c r="B3" s="470"/>
      <c r="C3" s="470"/>
      <c r="D3" s="470"/>
      <c r="E3" s="470"/>
      <c r="F3" s="470"/>
      <c r="G3" s="470"/>
      <c r="H3" s="470"/>
      <c r="I3" s="470"/>
    </row>
    <row r="4" spans="1:9" ht="12.75">
      <c r="A4" s="470"/>
      <c r="B4" s="470"/>
      <c r="C4" s="470"/>
      <c r="D4" s="470"/>
      <c r="E4" s="470"/>
      <c r="F4" s="470"/>
      <c r="G4" s="470"/>
      <c r="H4" s="470"/>
      <c r="I4" s="470"/>
    </row>
    <row r="5" spans="1:9" ht="12.75">
      <c r="A5" s="470"/>
      <c r="B5" s="470"/>
      <c r="C5" s="470"/>
      <c r="D5" s="470"/>
      <c r="E5" s="470"/>
      <c r="F5" s="470"/>
      <c r="G5" s="470"/>
      <c r="H5" s="470"/>
      <c r="I5" s="470"/>
    </row>
    <row r="6" spans="1:5" ht="12.75">
      <c r="A6" s="403" t="str">
        <f>"Utility Name:     "&amp;REGINFO!C3</f>
        <v>Utility Name:     Peterborough Distribution Inc. - (Asphodel-Norwood)</v>
      </c>
      <c r="B6" s="355"/>
      <c r="C6" s="355"/>
      <c r="D6" s="355"/>
      <c r="E6" s="355"/>
    </row>
    <row r="7" spans="1:5" ht="12.75">
      <c r="A7" s="403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3" t="str">
        <f>"                       "&amp;REGINFO!C5</f>
        <v>                       EB-2005-0003</v>
      </c>
      <c r="B8" s="355"/>
      <c r="C8" s="355"/>
      <c r="D8" s="355"/>
      <c r="E8" s="355"/>
    </row>
    <row r="9" spans="1:5" ht="12.75">
      <c r="A9" s="403"/>
      <c r="B9" s="355"/>
      <c r="C9" s="355"/>
      <c r="D9" s="355"/>
      <c r="E9" s="355"/>
    </row>
    <row r="11" ht="13.5" thickBot="1"/>
    <row r="12" spans="2:9" ht="14.25">
      <c r="B12" s="471" t="s">
        <v>168</v>
      </c>
      <c r="C12" s="472"/>
      <c r="D12" s="471" t="s">
        <v>168</v>
      </c>
      <c r="E12" s="472"/>
      <c r="F12" s="471" t="s">
        <v>169</v>
      </c>
      <c r="G12" s="472"/>
      <c r="H12" s="475" t="s">
        <v>69</v>
      </c>
      <c r="I12" s="476"/>
    </row>
    <row r="13" spans="2:9" ht="13.5" thickBot="1">
      <c r="B13" s="479">
        <v>2005</v>
      </c>
      <c r="C13" s="480"/>
      <c r="D13" s="479">
        <v>2006</v>
      </c>
      <c r="E13" s="480"/>
      <c r="F13" s="479">
        <v>2007</v>
      </c>
      <c r="G13" s="481"/>
      <c r="H13" s="477"/>
      <c r="I13" s="478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/>
      <c r="C16" s="360">
        <f>IF(ISERROR(B16/B20),"",B16/B20)</f>
        <v>0</v>
      </c>
      <c r="D16" s="371"/>
      <c r="E16" s="360">
        <f>IF(ISERROR(D16/D20),"",D16/D20)</f>
        <v>0</v>
      </c>
      <c r="F16" s="371"/>
      <c r="G16" s="360">
        <f>IF(ISERROR(F16/F20),"",F16/F20)</f>
        <v>0</v>
      </c>
      <c r="H16" s="373"/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f>16021*0.3</f>
        <v>4806.3</v>
      </c>
      <c r="C18" s="360">
        <f>IF(ISERROR(B18/B20),"",B18/B20)</f>
        <v>1</v>
      </c>
      <c r="D18" s="372">
        <f>16021*0.4</f>
        <v>6408.400000000001</v>
      </c>
      <c r="E18" s="360">
        <f>IF(ISERROR(D18/D20),"",D18/D20)</f>
        <v>1</v>
      </c>
      <c r="F18" s="372">
        <v>4806</v>
      </c>
      <c r="G18" s="360">
        <f>IF(ISERROR(F18/F20),"",F18/F20)</f>
        <v>1</v>
      </c>
      <c r="H18" s="374">
        <f>+F18+D18+B18</f>
        <v>16020.7</v>
      </c>
      <c r="I18" s="360">
        <f>IF(ISERROR(H18/H20),"",H18/H20)</f>
        <v>1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4806.3</v>
      </c>
      <c r="C20" s="364">
        <f t="shared" si="0"/>
        <v>1</v>
      </c>
      <c r="D20" s="363">
        <f t="shared" si="0"/>
        <v>6408.400000000001</v>
      </c>
      <c r="E20" s="364">
        <f t="shared" si="0"/>
        <v>1</v>
      </c>
      <c r="F20" s="363">
        <f t="shared" si="0"/>
        <v>4806</v>
      </c>
      <c r="G20" s="364">
        <f t="shared" si="0"/>
        <v>1</v>
      </c>
      <c r="H20" s="365">
        <f>SUM(F20,D20,B20)</f>
        <v>16020.7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3" t="s">
        <v>181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</row>
    <row r="30" spans="1:10" ht="29.25" customHeight="1">
      <c r="A30" s="474" t="s">
        <v>186</v>
      </c>
      <c r="B30" s="474"/>
      <c r="C30" s="474"/>
      <c r="D30" s="474"/>
      <c r="E30" s="474"/>
      <c r="F30" s="474"/>
      <c r="G30" s="474"/>
      <c r="H30" s="474"/>
      <c r="I30" s="474"/>
      <c r="J30" s="474"/>
    </row>
    <row r="32" spans="1:9" ht="12.75">
      <c r="A32" s="474" t="s">
        <v>184</v>
      </c>
      <c r="B32" s="474"/>
      <c r="C32" s="474"/>
      <c r="D32" s="474"/>
      <c r="E32" s="474"/>
      <c r="F32" s="474"/>
      <c r="G32" s="474"/>
      <c r="H32" s="474"/>
      <c r="I32" s="474"/>
    </row>
    <row r="33" spans="1:9" ht="12.75">
      <c r="A33" s="474"/>
      <c r="B33" s="474"/>
      <c r="C33" s="474"/>
      <c r="D33" s="474"/>
      <c r="E33" s="474"/>
      <c r="F33" s="474"/>
      <c r="G33" s="474"/>
      <c r="H33" s="474"/>
      <c r="I33" s="474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2005-01-12T16:18:01Z</cp:lastPrinted>
  <dcterms:created xsi:type="dcterms:W3CDTF">2001-11-07T16:15:53Z</dcterms:created>
  <dcterms:modified xsi:type="dcterms:W3CDTF">2012-04-16T16:36:42Z</dcterms:modified>
  <cp:category/>
  <cp:version/>
  <cp:contentType/>
  <cp:contentStatus/>
</cp:coreProperties>
</file>