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6045" windowWidth="8940" windowHeight="543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<sst xmlns="http://schemas.openxmlformats.org/spreadsheetml/2006/main" count="646" uniqueCount="460">
  <si>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</si>
  <si>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</si>
  <si>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</si>
  <si>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</si>
  <si>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</si>
  <si>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</si>
  <si>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</si>
  <si>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</si>
  <si>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</si>
  <si>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</si>
  <si>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</si>
  <si>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</si>
  <si>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</si>
  <si>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</si>
  <si>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</si>
  <si>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</si>
  <si>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</si>
  <si>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</si>
  <si>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</si>
  <si>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</si>
  <si>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</si>
  <si>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</si>
  <si>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</si>
  <si>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</si>
  <si>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</si>
  <si>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</si>
  <si>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</si>
  <si>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</si>
  <si>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</si>
  <si>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</si>
  <si>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</si>
  <si>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</si>
  <si>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</si>
  <si>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</si>
  <si>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</si>
  <si>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</si>
  <si>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</si>
  <si>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</si>
  <si>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</si>
  <si>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</si>
  <si>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</si>
  <si>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</si>
  <si>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</si>
  <si>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</si>
  <si>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</si>
  <si>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</si>
  <si>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</si>
  <si>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</si>
  <si>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</si>
  <si>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</si>
  <si>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</si>
  <si>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</si>
  <si>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</si>
  <si>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</si>
  <si>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</si>
  <si>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</si>
  <si>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</si>
  <si>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</si>
  <si>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</si>
  <si>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</si>
  <si>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</si>
  <si>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</si>
  <si>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</si>
  <si>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</si>
  <si>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</si>
  <si>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</si>
  <si>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</si>
  <si>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</si>
  <si>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</si>
  <si>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</si>
  <si>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</si>
  <si>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</si>
  <si>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</si>
  <si>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</si>
  <si>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</si>
  <si>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</si>
  <si>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</si>
  <si>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</si>
  <si>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</si>
  <si>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</si>
  <si>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</si>
  <si>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</si>
  <si>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</si>
  <si>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</si>
  <si>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</si>
  <si>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</si>
  <si>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</si>
  <si>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</si>
  <si>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</si>
  <si>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</si>
  <si>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</si>
  <si>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</si>
  <si>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</si>
  <si>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</si>
  <si>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</si>
  <si>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</si>
  <si>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</si>
  <si>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</si>
  <si>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</si>
  <si>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</si>
  <si>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</si>
  <si>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</si>
  <si>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</si>
  <si>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</si>
  <si>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</si>
  <si>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</si>
  <si>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</si>
  <si>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</si>
  <si>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</si>
  <si>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</si>
  <si>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</si>
  <si>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</si>
  <si>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</si>
  <si>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</si>
  <si>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</si>
  <si>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</si>
  <si>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</si>
  <si>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</si>
  <si>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</si>
  <si>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</si>
  <si>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</si>
  <si>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</si>
  <si>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</si>
  <si>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</si>
  <si>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</si>
  <si>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</si>
  <si>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</si>
  <si>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</si>
  <si>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</si>
  <si>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</si>
  <si>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</si>
  <si>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</si>
  <si>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</si>
  <si>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</si>
  <si>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</si>
  <si>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</si>
  <si>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</si>
  <si>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</si>
  <si>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</si>
  <si>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</si>
  <si>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</si>
  <si>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</si>
  <si>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</si>
  <si>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</si>
  <si>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</si>
  <si>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</si>
  <si>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</si>
  <si>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</si>
  <si>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</si>
  <si>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</si>
  <si>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</si>
  <si>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</si>
  <si>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</si>
  <si>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</si>
  <si>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</si>
  <si>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</si>
  <si>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</si>
  <si>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</si>
  <si>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</si>
  <si>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</si>
  <si>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</si>
  <si>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</si>
  <si>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</si>
  <si>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</si>
  <si>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</si>
  <si>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</si>
  <si>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</si>
  <si>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</si>
  <si>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</si>
  <si>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</si>
  <si>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</si>
  <si>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</si>
  <si>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</si>
  <si>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</si>
  <si>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</si>
  <si>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</si>
  <si>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</si>
  <si>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</si>
  <si>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</si>
  <si>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</si>
  <si>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</si>
  <si>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</si>
  <si>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</si>
  <si>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</si>
  <si>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</si>
  <si>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</si>
  <si>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</si>
  <si>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</si>
  <si>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</si>
  <si>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</si>
  <si>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</si>
  <si>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</si>
  <si>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</si>
  <si>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</si>
  <si>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</si>
  <si>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</si>
  <si>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</si>
  <si>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</si>
  <si>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</si>
  <si>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</si>
  <si>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</si>
  <si>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</si>
  <si>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</si>
  <si>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</si>
  <si>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</si>
  <si>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</si>
  <si>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</si>
  <si>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</si>
  <si>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</si>
  <si>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</si>
  <si>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</si>
  <si>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</si>
  <si>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</si>
  <si>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</si>
  <si>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</si>
  <si>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</si>
  <si>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</si>
  <si>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</si>
  <si>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</si>
  <si>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</si>
  <si>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</si>
  <si>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</si>
  <si>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</si>
  <si>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</si>
  <si>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</si>
  <si>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</si>
  <si>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</si>
  <si>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</si>
  <si>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</si>
  <si>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</si>
  <si>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</si>
  <si>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</si>
  <si>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</si>
  <si>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</si>
  <si>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</si>
  <si>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</si>
  <si>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</si>
  <si>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</si>
  <si>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</si>
  <si>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</si>
  <si>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</si>
  <si>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</si>
  <si>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</si>
  <si>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</si>
  <si>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</si>
  <si>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</si>
  <si>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</si>
  <si>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</si>
  <si>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</si>
  <si>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</si>
  <si>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</si>
  <si>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</si>
  <si>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</si>
  <si>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</si>
  <si>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</si>
  <si>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</si>
  <si>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</si>
  <si>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</si>
  <si>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</si>
  <si>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</si>
  <si>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</si>
  <si>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</si>
  <si>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</si>
  <si>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</si>
  <si>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</si>
  <si>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</si>
  <si>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</si>
  <si>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</si>
  <si>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</si>
  <si>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</si>
  <si>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</si>
  <si>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</si>
  <si>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</si>
  <si>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</si>
  <si>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</si>
  <si>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</si>
  <si>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</si>
  <si>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</si>
  <si>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</si>
  <si>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</si>
  <si>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</si>
  <si>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</si>
  <si>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</si>
  <si>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</si>
  <si>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</si>
  <si>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</si>
  <si>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</si>
  <si>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</si>
  <si>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</si>
  <si>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</si>
  <si>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</si>
  <si>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</si>
  <si>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</si>
  <si>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</si>
  <si>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</si>
  <si>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</si>
  <si>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</si>
  <si>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</si>
  <si>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</si>
  <si>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</si>
  <si>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</si>
  <si>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</si>
  <si>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</si>
  <si>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</si>
  <si>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</si>
  <si>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</si>
  <si>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</si>
  <si>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</si>
  <si>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</si>
  <si>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</si>
  <si>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</si>
  <si>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</si>
  <si>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</si>
  <si>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</si>
  <si>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</si>
  <si>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</si>
  <si>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</si>
  <si>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</si>
  <si>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</si>
  <si>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</si>
  <si>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</si>
  <si>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</si>
  <si>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</si>
  <si>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</si>
  <si>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</si>
  <si>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</si>
  <si>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</si>
  <si>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</si>
  <si>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</si>
  <si>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</si>
  <si>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</si>
  <si>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</si>
  <si>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</si>
  <si>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</si>
  <si>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</si>
  <si>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</si>
  <si>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</si>
  <si>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</si>
  <si>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</si>
  <si>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</si>
  <si>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</si>
  <si>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</si>
  <si>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</si>
  <si>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</si>
  <si>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</si>
  <si>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</si>
  <si>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</si>
  <si>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</si>
  <si>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</si>
  <si>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</si>
  <si>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</si>
  <si>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</si>
  <si>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</si>
  <si>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</si>
  <si>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</si>
  <si>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</si>
  <si>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</si>
  <si>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</si>
  <si>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</si>
  <si>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</si>
  <si>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</si>
  <si>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</si>
  <si>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</si>
  <si>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</si>
  <si>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</si>
  <si>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</si>
  <si>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</si>
  <si>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</si>
  <si>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</si>
  <si>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</si>
  <si>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</si>
  <si>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</si>
  <si>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</si>
  <si>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</si>
  <si>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</si>
  <si>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</si>
  <si>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</si>
  <si>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</si>
  <si>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</si>
  <si>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</si>
  <si>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</si>
  <si>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</si>
  <si>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</si>
  <si>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</si>
  <si>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</si>
  <si>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</si>
  <si>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</si>
  <si>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</si>
  <si>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</si>
  <si>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</si>
  <si>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</si>
  <si>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</si>
  <si>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</si>
  <si>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</si>
  <si>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</si>
  <si>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</si>
  <si>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</si>
  <si>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</si>
  <si>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</si>
  <si>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</si>
  <si>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</si>
  <si>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</si>
  <si>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</si>
  <si>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</si>
  <si>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</si>
  <si>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</si>
  <si>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</si>
  <si>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</si>
  <si>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</si>
  <si>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</si>
  <si>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</si>
  <si>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</si>
  <si>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</si>
  <si>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</si>
  <si>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</si>
  <si>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</si>
  <si>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</si>
  <si>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</si>
  <si>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</si>
  <si>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</si>
  <si>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</si>
  <si>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</si>
  <si>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</si>
  <si>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</si>
  <si>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</si>
  <si>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</si>
  <si>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</si>
  <si>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</si>
  <si>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</si>
  <si>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</si>
  <si>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</si>
  <si>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</si>
  <si>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</si>
  <si>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</si>
  <si>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</si>
  <si>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</si>
  <si>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</si>
  <si>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</si>
  <si>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</si>
  <si>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</si>
  <si>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</si>
  <si>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</si>
  <si>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</si>
  <si>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</si>
  <si>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</si>
  <si>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</si>
  <si>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</si>
  <si>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</si>
  <si>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</si>
  <si>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</si>
  <si>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</si>
  <si>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</si>
  <si>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</si>
  <si>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</si>
  <si>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</si>
  <si>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 xml:space="preserve">Dec 31st, </t>
  </si>
  <si>
    <t>Utility Name: Parry Sound Power Corporation</t>
  </si>
  <si>
    <t>Reporting period: March 1st, 2002</t>
  </si>
  <si>
    <t>Utility Name  Parry Sound Power Corporation</t>
  </si>
  <si>
    <t>Reporting period  March 1st, 2002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</si>
</sst>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6">
      <selection activeCell="A6" sqref="A6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458</v>
      </c>
      <c r="C4" s="10"/>
      <c r="D4" s="50" t="s">
        <v>381</v>
      </c>
      <c r="E4" s="10"/>
      <c r="G4" s="10"/>
      <c r="H4" s="10"/>
    </row>
    <row r="5" spans="1:8" ht="13.5" thickBot="1">
      <c r="A5" t="s">
        <v>459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0" t="s">
        <v>455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6561667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562006.77855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21594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540412.77855</v>
      </c>
      <c r="H36" s="125"/>
      <c r="J36" s="5"/>
      <c r="K36" s="5"/>
    </row>
    <row r="37" spans="1:11" ht="12.75">
      <c r="A37" t="s">
        <v>403</v>
      </c>
      <c r="D37" s="125"/>
      <c r="H37" s="125"/>
      <c r="J37" s="5"/>
      <c r="K37" s="5"/>
    </row>
    <row r="38" spans="1:11" ht="12.75">
      <c r="A38" t="s">
        <v>404</v>
      </c>
      <c r="D38" s="125"/>
      <c r="H38" s="125"/>
      <c r="J38" s="5"/>
      <c r="K38" s="5"/>
    </row>
    <row r="39" spans="1:11" ht="12.75">
      <c r="A39" t="s">
        <v>405</v>
      </c>
      <c r="D39" s="125">
        <v>180137.59</v>
      </c>
      <c r="F39" s="67"/>
      <c r="H39" s="125"/>
      <c r="J39" s="5"/>
      <c r="K39" s="5"/>
    </row>
    <row r="40" spans="1:11" ht="12.75">
      <c r="A40" t="s">
        <v>406</v>
      </c>
      <c r="D40" s="125">
        <v>180137.59</v>
      </c>
      <c r="F40" s="67"/>
      <c r="H40" s="125"/>
      <c r="J40" s="5"/>
      <c r="K40" s="5"/>
    </row>
    <row r="41" spans="1:11" ht="12.75">
      <c r="A41" t="s">
        <v>407</v>
      </c>
      <c r="D41" s="125">
        <v>180137.59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3280833.5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324146.3498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3280833.5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237860.42875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85379.68636894337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161620.05575014593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237860.42875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8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457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5398.5</v>
      </c>
      <c r="F15" s="10"/>
      <c r="G15" s="70">
        <v>5398.5</v>
      </c>
      <c r="H15" s="35" t="s">
        <v>144</v>
      </c>
      <c r="I15" s="92">
        <f>+K15-G15</f>
        <v>-5398.5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102003</v>
      </c>
      <c r="F20" s="5"/>
      <c r="G20" s="70">
        <v>102003</v>
      </c>
      <c r="H20" s="39" t="s">
        <v>147</v>
      </c>
      <c r="I20" s="92">
        <f aca="true" t="shared" si="1" ref="I20:I28">+K20-G20</f>
        <v>-102003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-36894</v>
      </c>
      <c r="F30" s="5"/>
      <c r="G30" s="70">
        <v>-36894</v>
      </c>
      <c r="H30" s="39" t="s">
        <v>166</v>
      </c>
      <c r="I30" s="92">
        <f aca="true" t="shared" si="3" ref="I30:I38">+K30-G30</f>
        <v>36894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/>
      <c r="D34" s="30" t="s">
        <v>178</v>
      </c>
      <c r="E34" s="92">
        <f t="shared" si="2"/>
        <v>0</v>
      </c>
      <c r="F34" s="5"/>
      <c r="G34" s="70">
        <v>0</v>
      </c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70507.5</v>
      </c>
      <c r="F40" s="7"/>
      <c r="G40" s="96">
        <f>SUM(G15:G39)</f>
        <v>70507.5</v>
      </c>
      <c r="H40" s="43"/>
      <c r="I40" s="93">
        <f>SUM(I15:I39)</f>
        <v>-70507.5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-0.044999999999999984</v>
      </c>
      <c r="F44" s="5"/>
      <c r="G44" s="72">
        <v>0.3412</v>
      </c>
      <c r="H44" s="39" t="s">
        <v>185</v>
      </c>
      <c r="I44" s="95">
        <f>+K44-G44</f>
        <v>0.044999999999999984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24057.159</v>
      </c>
      <c r="F47" s="7"/>
      <c r="G47" s="96">
        <f>G40*G44</f>
        <v>24057.159</v>
      </c>
      <c r="H47" s="43"/>
      <c r="I47" s="98">
        <f>K47-G47</f>
        <v>-24057.159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24057.159</v>
      </c>
      <c r="F51" s="6"/>
      <c r="G51" s="97">
        <f>+G47-G49</f>
        <v>24057.159</v>
      </c>
      <c r="H51" s="40"/>
      <c r="I51" s="97">
        <f>+I47-I49</f>
        <v>-24057.159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6561667</v>
      </c>
      <c r="F59" s="5"/>
      <c r="G59" s="70">
        <v>6561667</v>
      </c>
      <c r="H59" s="39" t="s">
        <v>191</v>
      </c>
      <c r="I59" s="92">
        <f>+K59-G59</f>
        <v>-6561667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-5000000</v>
      </c>
      <c r="F60" s="5"/>
      <c r="G60" s="70">
        <v>-5000000</v>
      </c>
      <c r="H60" s="39" t="s">
        <v>194</v>
      </c>
      <c r="I60" s="92">
        <f>+K60-G60</f>
        <v>5000000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1561667</v>
      </c>
      <c r="F61" s="7"/>
      <c r="G61" s="96">
        <f>SUM(G59:G60)</f>
        <v>1561667</v>
      </c>
      <c r="H61" s="43"/>
      <c r="I61" s="98">
        <f>SUM(I59:I60)</f>
        <v>-1561667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-0.0022500000000000003</v>
      </c>
      <c r="F63" s="5"/>
      <c r="G63" s="72">
        <f>0.3%/4</f>
        <v>0.00075</v>
      </c>
      <c r="H63" s="39" t="s">
        <v>197</v>
      </c>
      <c r="I63" s="95">
        <f>+K63-G63</f>
        <v>0.0022500000000000003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1171.25025</v>
      </c>
      <c r="F65" s="7"/>
      <c r="G65" s="96">
        <f>+G61*G63</f>
        <v>1171.25025</v>
      </c>
      <c r="H65" s="21"/>
      <c r="I65" s="98">
        <f>+K65-G65</f>
        <v>-1171.25025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6561667</v>
      </c>
      <c r="F68" s="8"/>
      <c r="G68" s="70">
        <v>6561667</v>
      </c>
      <c r="H68" s="39" t="s">
        <v>200</v>
      </c>
      <c r="I68" s="92">
        <f>+K68-G68</f>
        <v>-6561667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-6561667</v>
      </c>
      <c r="F69" s="8"/>
      <c r="G69" s="70">
        <v>-6561667</v>
      </c>
      <c r="H69" s="39" t="s">
        <v>203</v>
      </c>
      <c r="I69" s="92">
        <f>+K69-G69</f>
        <v>6561667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206</v>
      </c>
      <c r="I72" s="95">
        <f>+K72-G72</f>
        <v>0.0016874999999999998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0</v>
      </c>
      <c r="F75" s="8"/>
      <c r="G75" s="100"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36516.63479052823</v>
      </c>
      <c r="F82" s="5"/>
      <c r="G82" s="100">
        <f>G51/(1-G44)</f>
        <v>36516.63479052823</v>
      </c>
      <c r="H82" s="39" t="s">
        <v>212</v>
      </c>
      <c r="I82" s="92">
        <f>+K82-G82</f>
        <v>-36516.63479052823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1171.25025</v>
      </c>
      <c r="F84" s="5"/>
      <c r="G84" s="100">
        <f>G65</f>
        <v>1171.25025</v>
      </c>
      <c r="H84" s="39" t="s">
        <v>216</v>
      </c>
      <c r="I84" s="92">
        <f>+K84-G84</f>
        <v>-1171.25025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37687.88504052823</v>
      </c>
      <c r="F87" s="6"/>
      <c r="G87" s="99">
        <f>SUM(G82:G86)</f>
        <v>37687.88504052823</v>
      </c>
      <c r="H87" s="6"/>
      <c r="I87" s="99">
        <f>SUM(I82:I85)</f>
        <v>-37687.88504052823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445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-237860.42875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-237860.42875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237860.42875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237860.42875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280">
      <selection activeCell="A6" sqref="A6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2002-01-17T15:04:22Z</cp:lastPrinted>
  <dcterms:created xsi:type="dcterms:W3CDTF">2001-11-07T16:15:53Z</dcterms:created>
  <dcterms:modified xsi:type="dcterms:W3CDTF">2011-12-15T15:31:35Z</dcterms:modified>
  <cp:category/>
  <cp:version/>
  <cp:contentType/>
  <cp:contentStatus/>
</cp:coreProperties>
</file>