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290" tabRatio="891" activeTab="0"/>
  </bookViews>
  <sheets>
    <sheet name="App.2-V Bill Impacts RES-RPP" sheetId="1" r:id="rId1"/>
    <sheet name="App.2-V Bill Impacts RES-NonRPP" sheetId="2" r:id="rId2"/>
    <sheet name="App.2-V Bill Impacts GSLT50 RPP" sheetId="3" r:id="rId3"/>
    <sheet name="App.2-V Bill Impacts GSLT50NRPP" sheetId="4" r:id="rId4"/>
    <sheet name="App.2-V Bill Impacts USL RPP" sheetId="5" r:id="rId5"/>
    <sheet name="App.2-V Bill Impacts GS50-499" sheetId="6" r:id="rId6"/>
    <sheet name="App.2-V Bill Impacts GS500-4999" sheetId="7" r:id="rId7"/>
    <sheet name="App.2-V Bill Impacts LU" sheetId="8" r:id="rId8"/>
    <sheet name="App.2-V Bill Impacts SL" sheetId="9" r:id="rId9"/>
    <sheet name="App.2-V Bill Impacts RES-RPP14" sheetId="10" r:id="rId10"/>
    <sheet name="App.2-V Bill Impacts RES-NRPP14" sheetId="11" r:id="rId11"/>
    <sheet name="App.2-VBill Impacts GSLT50RPP14" sheetId="12" r:id="rId12"/>
    <sheet name="App.2-VBillImpacts GSLT50NRPP14" sheetId="13" r:id="rId13"/>
    <sheet name="App.2-V Bill Impacts USL RPP14" sheetId="14" r:id="rId14"/>
    <sheet name="App.2-V Bill Impacts GS50-49914" sheetId="15" r:id="rId15"/>
    <sheet name="App.2-VBillImpacts GS500-499914" sheetId="16" r:id="rId16"/>
    <sheet name="App.2-V Bill Impacts LU 14" sheetId="17" r:id="rId17"/>
    <sheet name="App.2-V Bill Impacts SL 14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llHistory">'[1]Work Units'!$B$2:$R$48,'[1]Work Units'!$B$51:$R$86</definedName>
    <definedName name="AllPages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$779</definedName>
    <definedName name="AllSum98">'[3]SUM2001'!$A$6:$K$45,'[3]SUM2001'!$A$46:$K$79,'[3]SUM2001'!$A$80:$K$135</definedName>
    <definedName name="area1">'[4]CALC1'!$AH$1:$AO$50,'[4]CALC1'!$CB$1:$CH$23,'[4]CALC1'!$AR$1:$AW$47,'[4]CALC1'!$AZ$1:$BH$51,'[4]CALC1'!$BK$1:$BS$49,'[4]CALC1'!$BV$1:$BY$33</definedName>
    <definedName name="area2">'[4]CALC1'!$CB$1:$CH$23,'[4]CALC1'!$S$1:$Z$33</definedName>
    <definedName name="AS2DocOpenMode" hidden="1">"AS2DocumentEdit"</definedName>
    <definedName name="asasd" localSheetId="6">'[2]List99'!$A$288:$F$346,'[2]List99'!#REF!,'[2]List99'!$A$350:$F$466</definedName>
    <definedName name="asasd" localSheetId="5">'[2]List99'!$A$288:$F$346,'[2]List99'!#REF!,'[2]List99'!$A$350:$F$466</definedName>
    <definedName name="asasd" localSheetId="14">'[2]List99'!$A$288:$F$346,'[2]List99'!#REF!,'[2]List99'!$A$350:$F$466</definedName>
    <definedName name="asasd" localSheetId="3">'[2]List99'!$A$288:$F$346,'[2]List99'!#REF!,'[2]List99'!$A$350:$F$466</definedName>
    <definedName name="asasd" localSheetId="7">'[2]List99'!$A$288:$F$346,'[2]List99'!#REF!,'[2]List99'!$A$350:$F$466</definedName>
    <definedName name="asasd" localSheetId="16">'[2]List99'!$A$288:$F$346,'[2]List99'!#REF!,'[2]List99'!$A$350:$F$466</definedName>
    <definedName name="asasd" localSheetId="1">'[2]List99'!$A$288:$F$346,'[2]List99'!#REF!,'[2]List99'!$A$350:$F$466</definedName>
    <definedName name="asasd" localSheetId="10">'[2]List99'!$A$288:$F$346,'[2]List99'!#REF!,'[2]List99'!$A$350:$F$466</definedName>
    <definedName name="asasd" localSheetId="9">'[2]List99'!$A$288:$F$346,'[2]List99'!#REF!,'[2]List99'!$A$350:$F$466</definedName>
    <definedName name="asasd" localSheetId="8">'[2]List99'!$A$288:$F$346,'[2]List99'!#REF!,'[2]List99'!$A$350:$F$466</definedName>
    <definedName name="asasd" localSheetId="17">'[2]List99'!$A$288:$F$346,'[2]List99'!#REF!,'[2]List99'!$A$350:$F$466</definedName>
    <definedName name="asasd" localSheetId="4">'[2]List99'!$A$288:$F$346,'[2]List99'!#REF!,'[2]List99'!$A$350:$F$466</definedName>
    <definedName name="asasd" localSheetId="13">'[2]List99'!$A$288:$F$346,'[2]List99'!#REF!,'[2]List99'!$A$350:$F$466</definedName>
    <definedName name="asasd" localSheetId="11">'[2]List99'!$A$288:$F$346,'[2]List99'!#REF!,'[2]List99'!$A$350:$F$466</definedName>
    <definedName name="asasd" localSheetId="15">'[2]List99'!$A$288:$F$346,'[2]List99'!#REF!,'[2]List99'!$A$350:$F$466</definedName>
    <definedName name="asasd" localSheetId="12">'[2]List99'!$A$288:$F$346,'[2]List99'!#REF!,'[2]List99'!$A$350:$F$466</definedName>
    <definedName name="asasd">'[2]List99'!$A$288:$F$346,'[2]List99'!#REF!,'[2]List99'!$A$350:$F$466</definedName>
    <definedName name="budget" localSheetId="6">'[5]E&amp;O Comparison'!#REF!</definedName>
    <definedName name="budget" localSheetId="5">'[5]E&amp;O Comparison'!#REF!</definedName>
    <definedName name="budget" localSheetId="14">'[5]E&amp;O Comparison'!#REF!</definedName>
    <definedName name="budget" localSheetId="3">'[5]E&amp;O Comparison'!#REF!</definedName>
    <definedName name="budget" localSheetId="7">'[5]E&amp;O Comparison'!#REF!</definedName>
    <definedName name="budget" localSheetId="16">'[5]E&amp;O Comparison'!#REF!</definedName>
    <definedName name="budget" localSheetId="1">'[5]E&amp;O Comparison'!#REF!</definedName>
    <definedName name="budget" localSheetId="10">'[5]E&amp;O Comparison'!#REF!</definedName>
    <definedName name="budget" localSheetId="9">'[5]E&amp;O Comparison'!#REF!</definedName>
    <definedName name="budget" localSheetId="8">'[5]E&amp;O Comparison'!#REF!</definedName>
    <definedName name="budget" localSheetId="17">'[5]E&amp;O Comparison'!#REF!</definedName>
    <definedName name="budget" localSheetId="4">'[5]E&amp;O Comparison'!#REF!</definedName>
    <definedName name="budget" localSheetId="13">'[5]E&amp;O Comparison'!#REF!</definedName>
    <definedName name="budget" localSheetId="11">'[5]E&amp;O Comparison'!#REF!</definedName>
    <definedName name="budget" localSheetId="15">'[5]E&amp;O Comparison'!#REF!</definedName>
    <definedName name="budget" localSheetId="12">'[5]E&amp;O Comparison'!#REF!</definedName>
    <definedName name="budget">'[5]E&amp;O Comparison'!#REF!</definedName>
    <definedName name="Budget3" localSheetId="6">'[5]E&amp;O Comparison'!#REF!</definedName>
    <definedName name="Budget3" localSheetId="5">'[5]E&amp;O Comparison'!#REF!</definedName>
    <definedName name="Budget3" localSheetId="14">'[5]E&amp;O Comparison'!#REF!</definedName>
    <definedName name="Budget3" localSheetId="3">'[5]E&amp;O Comparison'!#REF!</definedName>
    <definedName name="Budget3" localSheetId="7">'[5]E&amp;O Comparison'!#REF!</definedName>
    <definedName name="Budget3" localSheetId="16">'[5]E&amp;O Comparison'!#REF!</definedName>
    <definedName name="Budget3" localSheetId="1">'[5]E&amp;O Comparison'!#REF!</definedName>
    <definedName name="Budget3" localSheetId="10">'[5]E&amp;O Comparison'!#REF!</definedName>
    <definedName name="Budget3" localSheetId="9">'[5]E&amp;O Comparison'!#REF!</definedName>
    <definedName name="Budget3" localSheetId="8">'[5]E&amp;O Comparison'!#REF!</definedName>
    <definedName name="Budget3" localSheetId="17">'[5]E&amp;O Comparison'!#REF!</definedName>
    <definedName name="Budget3" localSheetId="4">'[5]E&amp;O Comparison'!#REF!</definedName>
    <definedName name="Budget3" localSheetId="13">'[5]E&amp;O Comparison'!#REF!</definedName>
    <definedName name="Budget3" localSheetId="11">'[5]E&amp;O Comparison'!#REF!</definedName>
    <definedName name="Budget3" localSheetId="15">'[5]E&amp;O Comparison'!#REF!</definedName>
    <definedName name="Budget3" localSheetId="12">'[5]E&amp;O Comparison'!#REF!</definedName>
    <definedName name="Budget3">'[5]E&amp;O Comparison'!#REF!</definedName>
    <definedName name="Budget4" localSheetId="6">'[5]E&amp;O Comparison'!#REF!</definedName>
    <definedName name="Budget4" localSheetId="5">'[5]E&amp;O Comparison'!#REF!</definedName>
    <definedName name="Budget4" localSheetId="14">'[5]E&amp;O Comparison'!#REF!</definedName>
    <definedName name="Budget4" localSheetId="3">'[5]E&amp;O Comparison'!#REF!</definedName>
    <definedName name="Budget4" localSheetId="7">'[5]E&amp;O Comparison'!#REF!</definedName>
    <definedName name="Budget4" localSheetId="16">'[5]E&amp;O Comparison'!#REF!</definedName>
    <definedName name="Budget4" localSheetId="1">'[5]E&amp;O Comparison'!#REF!</definedName>
    <definedName name="Budget4" localSheetId="10">'[5]E&amp;O Comparison'!#REF!</definedName>
    <definedName name="Budget4" localSheetId="9">'[5]E&amp;O Comparison'!#REF!</definedName>
    <definedName name="Budget4" localSheetId="8">'[5]E&amp;O Comparison'!#REF!</definedName>
    <definedName name="Budget4" localSheetId="17">'[5]E&amp;O Comparison'!#REF!</definedName>
    <definedName name="Budget4" localSheetId="4">'[5]E&amp;O Comparison'!#REF!</definedName>
    <definedName name="Budget4" localSheetId="13">'[5]E&amp;O Comparison'!#REF!</definedName>
    <definedName name="Budget4" localSheetId="11">'[5]E&amp;O Comparison'!#REF!</definedName>
    <definedName name="Budget4" localSheetId="15">'[5]E&amp;O Comparison'!#REF!</definedName>
    <definedName name="Budget4" localSheetId="12">'[5]E&amp;O Comparison'!#REF!</definedName>
    <definedName name="Budget4">'[5]E&amp;O Comparison'!#REF!</definedName>
    <definedName name="Budget5" localSheetId="6">'[5]E&amp;O Comparison'!#REF!</definedName>
    <definedName name="Budget5" localSheetId="5">'[5]E&amp;O Comparison'!#REF!</definedName>
    <definedName name="Budget5" localSheetId="14">'[5]E&amp;O Comparison'!#REF!</definedName>
    <definedName name="Budget5" localSheetId="3">'[5]E&amp;O Comparison'!#REF!</definedName>
    <definedName name="Budget5" localSheetId="7">'[5]E&amp;O Comparison'!#REF!</definedName>
    <definedName name="Budget5" localSheetId="16">'[5]E&amp;O Comparison'!#REF!</definedName>
    <definedName name="Budget5" localSheetId="1">'[5]E&amp;O Comparison'!#REF!</definedName>
    <definedName name="Budget5" localSheetId="10">'[5]E&amp;O Comparison'!#REF!</definedName>
    <definedName name="Budget5" localSheetId="9">'[5]E&amp;O Comparison'!#REF!</definedName>
    <definedName name="Budget5" localSheetId="8">'[5]E&amp;O Comparison'!#REF!</definedName>
    <definedName name="Budget5" localSheetId="17">'[5]E&amp;O Comparison'!#REF!</definedName>
    <definedName name="Budget5" localSheetId="4">'[5]E&amp;O Comparison'!#REF!</definedName>
    <definedName name="Budget5" localSheetId="13">'[5]E&amp;O Comparison'!#REF!</definedName>
    <definedName name="Budget5" localSheetId="11">'[5]E&amp;O Comparison'!#REF!</definedName>
    <definedName name="Budget5" localSheetId="15">'[5]E&amp;O Comparison'!#REF!</definedName>
    <definedName name="Budget5" localSheetId="12">'[5]E&amp;O Comparison'!#REF!</definedName>
    <definedName name="Budget5">'[5]E&amp;O Comparison'!#REF!</definedName>
    <definedName name="BudgetBook">'[6]Budget'!$B$3:$P$33,'[6]Budget'!$B$37:$N$86,'[6]Budget'!$B$142:$K$195,'[6]Budget'!$B$198:$K$237</definedName>
    <definedName name="CDM_2007" localSheetId="6">#REF!</definedName>
    <definedName name="CDM_2007" localSheetId="5">#REF!</definedName>
    <definedName name="CDM_2007" localSheetId="14">#REF!</definedName>
    <definedName name="CDM_2007" localSheetId="3">#REF!</definedName>
    <definedName name="CDM_2007" localSheetId="7">#REF!</definedName>
    <definedName name="CDM_2007" localSheetId="16">#REF!</definedName>
    <definedName name="CDM_2007" localSheetId="1">#REF!</definedName>
    <definedName name="CDM_2007" localSheetId="10">#REF!</definedName>
    <definedName name="CDM_2007" localSheetId="9">#REF!</definedName>
    <definedName name="CDM_2007" localSheetId="8">#REF!</definedName>
    <definedName name="CDM_2007" localSheetId="17">#REF!</definedName>
    <definedName name="CDM_2007" localSheetId="4">#REF!</definedName>
    <definedName name="CDM_2007" localSheetId="13">#REF!</definedName>
    <definedName name="CDM_2007" localSheetId="11">#REF!</definedName>
    <definedName name="CDM_2007" localSheetId="15">#REF!</definedName>
    <definedName name="CDM_2007" localSheetId="12">#REF!</definedName>
    <definedName name="CDM_2007">#REF!</definedName>
    <definedName name="contactf" localSheetId="6">#REF!</definedName>
    <definedName name="contactf" localSheetId="5">#REF!</definedName>
    <definedName name="contactf" localSheetId="14">#REF!</definedName>
    <definedName name="contactf" localSheetId="3">#REF!</definedName>
    <definedName name="contactf" localSheetId="7">#REF!</definedName>
    <definedName name="contactf" localSheetId="16">#REF!</definedName>
    <definedName name="contactf" localSheetId="1">#REF!</definedName>
    <definedName name="contactf" localSheetId="10">#REF!</definedName>
    <definedName name="contactf" localSheetId="9">#REF!</definedName>
    <definedName name="contactf" localSheetId="8">#REF!</definedName>
    <definedName name="contactf" localSheetId="17">#REF!</definedName>
    <definedName name="contactf" localSheetId="4">#REF!</definedName>
    <definedName name="contactf" localSheetId="13">#REF!</definedName>
    <definedName name="contactf" localSheetId="11">#REF!</definedName>
    <definedName name="contactf" localSheetId="15">#REF!</definedName>
    <definedName name="contactf" localSheetId="12">#REF!</definedName>
    <definedName name="contactf">#REF!</definedName>
    <definedName name="COVER">'[6]SUM95'!$AV$14:$BF$37,'[6]SUM95'!$AV$40:$BF$58</definedName>
    <definedName name="distribution" localSheetId="6">'[2]List99'!$A$288:$F$346,'[2]List99'!#REF!,'[2]List99'!$A$350:$F$466</definedName>
    <definedName name="distribution" localSheetId="5">'[2]List99'!$A$288:$F$346,'[2]List99'!#REF!,'[2]List99'!$A$350:$F$466</definedName>
    <definedName name="distribution" localSheetId="14">'[2]List99'!$A$288:$F$346,'[2]List99'!#REF!,'[2]List99'!$A$350:$F$466</definedName>
    <definedName name="distribution" localSheetId="3">'[2]List99'!$A$288:$F$346,'[2]List99'!#REF!,'[2]List99'!$A$350:$F$466</definedName>
    <definedName name="distribution" localSheetId="7">'[2]List99'!$A$288:$F$346,'[2]List99'!#REF!,'[2]List99'!$A$350:$F$466</definedName>
    <definedName name="distribution" localSheetId="16">'[2]List99'!$A$288:$F$346,'[2]List99'!#REF!,'[2]List99'!$A$350:$F$466</definedName>
    <definedName name="distribution" localSheetId="1">'[2]List99'!$A$288:$F$346,'[2]List99'!#REF!,'[2]List99'!$A$350:$F$466</definedName>
    <definedName name="distribution" localSheetId="10">'[2]List99'!$A$288:$F$346,'[2]List99'!#REF!,'[2]List99'!$A$350:$F$466</definedName>
    <definedName name="distribution" localSheetId="9">'[2]List99'!$A$288:$F$346,'[2]List99'!#REF!,'[2]List99'!$A$350:$F$466</definedName>
    <definedName name="distribution" localSheetId="8">'[2]List99'!$A$288:$F$346,'[2]List99'!#REF!,'[2]List99'!$A$350:$F$466</definedName>
    <definedName name="distribution" localSheetId="17">'[2]List99'!$A$288:$F$346,'[2]List99'!#REF!,'[2]List99'!$A$350:$F$466</definedName>
    <definedName name="distribution" localSheetId="4">'[2]List99'!$A$288:$F$346,'[2]List99'!#REF!,'[2]List99'!$A$350:$F$466</definedName>
    <definedName name="distribution" localSheetId="13">'[2]List99'!$A$288:$F$346,'[2]List99'!#REF!,'[2]List99'!$A$350:$F$466</definedName>
    <definedName name="distribution" localSheetId="11">'[2]List99'!$A$288:$F$346,'[2]List99'!#REF!,'[2]List99'!$A$350:$F$466</definedName>
    <definedName name="distribution" localSheetId="15">'[2]List99'!$A$288:$F$346,'[2]List99'!#REF!,'[2]List99'!$A$350:$F$466</definedName>
    <definedName name="distribution" localSheetId="12">'[2]List99'!$A$288:$F$346,'[2]List99'!#REF!,'[2]List99'!$A$350:$F$466</definedName>
    <definedName name="distribution">'[2]List99'!$A$288:$F$346,'[2]List99'!#REF!,'[2]List99'!$A$350:$F$466</definedName>
    <definedName name="EDR_06_OthInfo" localSheetId="6">'[7]4. 2006 Smart Meter Information'!#REF!</definedName>
    <definedName name="EDR_06_OthInfo" localSheetId="5">'[7]4. 2006 Smart Meter Information'!#REF!</definedName>
    <definedName name="EDR_06_OthInfo" localSheetId="14">'[7]4. 2006 Smart Meter Information'!#REF!</definedName>
    <definedName name="EDR_06_OthInfo" localSheetId="3">'[7]4. 2006 Smart Meter Information'!#REF!</definedName>
    <definedName name="EDR_06_OthInfo" localSheetId="7">'[7]4. 2006 Smart Meter Information'!#REF!</definedName>
    <definedName name="EDR_06_OthInfo" localSheetId="16">'[7]4. 2006 Smart Meter Information'!#REF!</definedName>
    <definedName name="EDR_06_OthInfo" localSheetId="1">'[7]4. 2006 Smart Meter Information'!#REF!</definedName>
    <definedName name="EDR_06_OthInfo" localSheetId="10">'[7]4. 2006 Smart Meter Information'!#REF!</definedName>
    <definedName name="EDR_06_OthInfo" localSheetId="9">'[7]4. 2006 Smart Meter Information'!#REF!</definedName>
    <definedName name="EDR_06_OthInfo" localSheetId="8">'[7]4. 2006 Smart Meter Information'!#REF!</definedName>
    <definedName name="EDR_06_OthInfo" localSheetId="17">'[7]4. 2006 Smart Meter Information'!#REF!</definedName>
    <definedName name="EDR_06_OthInfo" localSheetId="4">'[7]4. 2006 Smart Meter Information'!#REF!</definedName>
    <definedName name="EDR_06_OthInfo" localSheetId="13">'[7]4. 2006 Smart Meter Information'!#REF!</definedName>
    <definedName name="EDR_06_OthInfo" localSheetId="11">'[7]4. 2006 Smart Meter Information'!#REF!</definedName>
    <definedName name="EDR_06_OthInfo" localSheetId="15">'[7]4. 2006 Smart Meter Information'!#REF!</definedName>
    <definedName name="EDR_06_OthInfo" localSheetId="12">'[7]4. 2006 Smart Meter Information'!#REF!</definedName>
    <definedName name="EDR_06_OthInfo">'[7]4. 2006 Smart Meter Information'!#REF!</definedName>
    <definedName name="EDR06Tariffs" localSheetId="6">'[7]3. 2006 Tariff Sheet'!#REF!</definedName>
    <definedName name="EDR06Tariffs" localSheetId="5">'[7]3. 2006 Tariff Sheet'!#REF!</definedName>
    <definedName name="EDR06Tariffs" localSheetId="14">'[7]3. 2006 Tariff Sheet'!#REF!</definedName>
    <definedName name="EDR06Tariffs" localSheetId="3">'[7]3. 2006 Tariff Sheet'!#REF!</definedName>
    <definedName name="EDR06Tariffs" localSheetId="7">'[7]3. 2006 Tariff Sheet'!#REF!</definedName>
    <definedName name="EDR06Tariffs" localSheetId="16">'[7]3. 2006 Tariff Sheet'!#REF!</definedName>
    <definedName name="EDR06Tariffs" localSheetId="1">'[7]3. 2006 Tariff Sheet'!#REF!</definedName>
    <definedName name="EDR06Tariffs" localSheetId="10">'[7]3. 2006 Tariff Sheet'!#REF!</definedName>
    <definedName name="EDR06Tariffs" localSheetId="9">'[7]3. 2006 Tariff Sheet'!#REF!</definedName>
    <definedName name="EDR06Tariffs" localSheetId="8">'[7]3. 2006 Tariff Sheet'!#REF!</definedName>
    <definedName name="EDR06Tariffs" localSheetId="17">'[7]3. 2006 Tariff Sheet'!#REF!</definedName>
    <definedName name="EDR06Tariffs" localSheetId="4">'[7]3. 2006 Tariff Sheet'!#REF!</definedName>
    <definedName name="EDR06Tariffs" localSheetId="13">'[7]3. 2006 Tariff Sheet'!#REF!</definedName>
    <definedName name="EDR06Tariffs" localSheetId="11">'[7]3. 2006 Tariff Sheet'!#REF!</definedName>
    <definedName name="EDR06Tariffs" localSheetId="15">'[7]3. 2006 Tariff Sheet'!#REF!</definedName>
    <definedName name="EDR06Tariffs" localSheetId="12">'[7]3. 2006 Tariff Sheet'!#REF!</definedName>
    <definedName name="EDR06Tariffs">'[7]3. 2006 Tariff Sheet'!#REF!</definedName>
    <definedName name="Final98">'[8]Items98'!$A$1:$G$58,'[8]Items98'!$A$62:$G$120,'[8]Items98'!$A$123:$G$181,'[8]Items98'!$A$184:$G$242,'[8]Items98'!$A$245:$G$303,'[8]Items98'!$A$306:$G$364,'[8]Items98'!$A$367:$G$425,'[8]Items98'!$A$428:$G$486,'[8]Items98'!$A$489:$G$545,'[8]Items98'!$A$548:$G$604,'[8]Items98'!$A$607:$G$657,'[8]Items98'!$A$662:$G$716</definedName>
    <definedName name="FinalList" localSheetId="6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5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4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3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7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6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0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9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8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7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4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3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1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5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 localSheetId="12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List">'[2]List99'!$A$1:$F$59,'[2]List99'!$A$60:$F$111,'[2]List99'!#REF!,'[2]List99'!$A$112:$F$164,'[2]List99'!$A$165:$F$228,'[2]List99'!$A$288:$F$346,'[2]List99'!#REF!,'[2]List99'!$A$350:$F$466,'[2]List99'!$A$229:$F$287,'[2]List99'!$A$467:$F$519</definedName>
    <definedName name="FinalProjects" localSheetId="6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5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4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3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7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6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0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9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8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7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4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3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1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5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 localSheetId="12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inalProjects">'[2]List99'!$A$1:$F$59,'[2]List99'!$A$60:$F$111,'[2]List99'!#REF!,'[2]List99'!$A$112:$F$164,'[2]List99'!$A$165:$F$228,'[2]List99'!$A$288:$F$346,'[2]List99'!#REF!,'[2]List99'!$A$350:$F$466,'[2]List99'!$A$229:$F$287,'[2]List99'!$A$467:$F$519,'[2]List99'!$A$522:$F$574</definedName>
    <definedName name="forecast97">'[9]Forecast97'!$S$3:$V$32,'[9]Forecast97'!$X$3:$AC$32</definedName>
    <definedName name="Group1">'[6]SUM96'!$A$203:$K$252,'[6]SUM96'!$A$253:$K$299,'[6]SUM96'!$A$300:$K$342,'[6]SUM96'!$A$343:$L$391</definedName>
    <definedName name="hello" localSheetId="6">#REF!</definedName>
    <definedName name="hello" localSheetId="5">#REF!</definedName>
    <definedName name="hello" localSheetId="14">#REF!</definedName>
    <definedName name="hello" localSheetId="3">#REF!</definedName>
    <definedName name="hello" localSheetId="7">#REF!</definedName>
    <definedName name="hello" localSheetId="16">#REF!</definedName>
    <definedName name="hello" localSheetId="1">#REF!</definedName>
    <definedName name="hello" localSheetId="10">#REF!</definedName>
    <definedName name="hello" localSheetId="9">#REF!</definedName>
    <definedName name="hello" localSheetId="8">#REF!</definedName>
    <definedName name="hello" localSheetId="17">#REF!</definedName>
    <definedName name="hello" localSheetId="4">#REF!</definedName>
    <definedName name="hello" localSheetId="13">#REF!</definedName>
    <definedName name="hello" localSheetId="11">#REF!</definedName>
    <definedName name="hello" localSheetId="15">#REF!</definedName>
    <definedName name="hello" localSheetId="12">#REF!</definedName>
    <definedName name="hello">#REF!</definedName>
    <definedName name="histdate">'[10]Financials'!$E$76</definedName>
    <definedName name="HOEPApr">'[11]Hoep'!$E$6</definedName>
    <definedName name="HOEPAug">'[11]Hoep'!$E$10</definedName>
    <definedName name="HOEPDec">'[11]Hoep'!$E$14</definedName>
    <definedName name="HOEPFeb">'[11]Hoep'!$E$4</definedName>
    <definedName name="HOEPJan">'[11]Hoep'!$E$3</definedName>
    <definedName name="HOEPJul">'[11]Hoep'!$E$9</definedName>
    <definedName name="HOEPJun">'[11]Hoep'!$E$8</definedName>
    <definedName name="HOEPMar">'[11]Hoep'!$E$5</definedName>
    <definedName name="HOEPMay">'[11]Hoep'!$E$7</definedName>
    <definedName name="HOEPNov">'[11]Hoep'!$E$13</definedName>
    <definedName name="HOEPOct">'[11]Hoep'!$E$12</definedName>
    <definedName name="HOEPSep">'[11]Hoep'!$E$11</definedName>
    <definedName name="impactdata">'[12]8-7 OTHER CHGS, COMMOD (Input)'!$B$15:$AS$118</definedName>
    <definedName name="Incr2000" localSheetId="6">#REF!</definedName>
    <definedName name="Incr2000" localSheetId="5">#REF!</definedName>
    <definedName name="Incr2000" localSheetId="14">#REF!</definedName>
    <definedName name="Incr2000" localSheetId="3">#REF!</definedName>
    <definedName name="Incr2000" localSheetId="7">#REF!</definedName>
    <definedName name="Incr2000" localSheetId="16">#REF!</definedName>
    <definedName name="Incr2000" localSheetId="1">#REF!</definedName>
    <definedName name="Incr2000" localSheetId="10">#REF!</definedName>
    <definedName name="Incr2000" localSheetId="9">#REF!</definedName>
    <definedName name="Incr2000" localSheetId="8">#REF!</definedName>
    <definedName name="Incr2000" localSheetId="17">#REF!</definedName>
    <definedName name="Incr2000" localSheetId="4">#REF!</definedName>
    <definedName name="Incr2000" localSheetId="13">#REF!</definedName>
    <definedName name="Incr2000" localSheetId="11">#REF!</definedName>
    <definedName name="Incr2000" localSheetId="15">#REF!</definedName>
    <definedName name="Incr2000" localSheetId="12">#REF!</definedName>
    <definedName name="Incr2000">#REF!</definedName>
    <definedName name="increase" localSheetId="6">#REF!</definedName>
    <definedName name="increase" localSheetId="5">#REF!</definedName>
    <definedName name="increase" localSheetId="14">#REF!</definedName>
    <definedName name="increase" localSheetId="3">#REF!</definedName>
    <definedName name="increase" localSheetId="7">#REF!</definedName>
    <definedName name="increase" localSheetId="16">#REF!</definedName>
    <definedName name="increase" localSheetId="1">#REF!</definedName>
    <definedName name="increase" localSheetId="10">#REF!</definedName>
    <definedName name="increase" localSheetId="9">#REF!</definedName>
    <definedName name="increase" localSheetId="8">#REF!</definedName>
    <definedName name="increase" localSheetId="17">#REF!</definedName>
    <definedName name="increase" localSheetId="4">#REF!</definedName>
    <definedName name="increase" localSheetId="13">#REF!</definedName>
    <definedName name="increase" localSheetId="11">#REF!</definedName>
    <definedName name="increase" localSheetId="15">#REF!</definedName>
    <definedName name="increase" localSheetId="12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'[13]Items'!$C$4:$E$29,'[13]Items'!$C$30:$E$59,'[13]Items'!$C$62:$E$95,'[13]Items'!$C$102:$E$137,'[13]Items'!$C$145:$E$169</definedName>
    <definedName name="Items98">'[8]Items98'!$A$2:$F$58,'[8]Items98'!$A$62:$F$120,'[8]Items98'!$A$123:$F$181,'[8]Items98'!$A$184:$F$242,'[8]Items98'!$A$245:$F$303,'[8]Items98'!$A$306:$F$364,'[8]Items98'!$A$367:$F$486,'[8]Items98'!$A$489:$F$545,'[8]Items98'!$A$548:$F$604,'[8]Items98'!$A$607:$F$657,'[8]Items98'!$A$662:$F$716</definedName>
    <definedName name="jjj" localSheetId="6">'[5]E&amp;O Comparison'!#REF!</definedName>
    <definedName name="jjj" localSheetId="5">'[5]E&amp;O Comparison'!#REF!</definedName>
    <definedName name="jjj" localSheetId="14">'[5]E&amp;O Comparison'!#REF!</definedName>
    <definedName name="jjj" localSheetId="3">'[5]E&amp;O Comparison'!#REF!</definedName>
    <definedName name="jjj" localSheetId="7">'[5]E&amp;O Comparison'!#REF!</definedName>
    <definedName name="jjj" localSheetId="16">'[5]E&amp;O Comparison'!#REF!</definedName>
    <definedName name="jjj" localSheetId="1">'[5]E&amp;O Comparison'!#REF!</definedName>
    <definedName name="jjj" localSheetId="10">'[5]E&amp;O Comparison'!#REF!</definedName>
    <definedName name="jjj" localSheetId="9">'[5]E&amp;O Comparison'!#REF!</definedName>
    <definedName name="jjj" localSheetId="8">'[5]E&amp;O Comparison'!#REF!</definedName>
    <definedName name="jjj" localSheetId="17">'[5]E&amp;O Comparison'!#REF!</definedName>
    <definedName name="jjj" localSheetId="4">'[5]E&amp;O Comparison'!#REF!</definedName>
    <definedName name="jjj" localSheetId="13">'[5]E&amp;O Comparison'!#REF!</definedName>
    <definedName name="jjj" localSheetId="11">'[5]E&amp;O Comparison'!#REF!</definedName>
    <definedName name="jjj" localSheetId="15">'[5]E&amp;O Comparison'!#REF!</definedName>
    <definedName name="jjj" localSheetId="12">'[5]E&amp;O Comparison'!#REF!</definedName>
    <definedName name="jjj">'[5]E&amp;O Comparison'!#REF!</definedName>
    <definedName name="john" localSheetId="6">'[5]E&amp;O Comparison'!#REF!</definedName>
    <definedName name="john" localSheetId="5">'[5]E&amp;O Comparison'!#REF!</definedName>
    <definedName name="john" localSheetId="14">'[5]E&amp;O Comparison'!#REF!</definedName>
    <definedName name="john" localSheetId="3">'[5]E&amp;O Comparison'!#REF!</definedName>
    <definedName name="john" localSheetId="7">'[5]E&amp;O Comparison'!#REF!</definedName>
    <definedName name="john" localSheetId="16">'[5]E&amp;O Comparison'!#REF!</definedName>
    <definedName name="john" localSheetId="1">'[5]E&amp;O Comparison'!#REF!</definedName>
    <definedName name="john" localSheetId="10">'[5]E&amp;O Comparison'!#REF!</definedName>
    <definedName name="john" localSheetId="9">'[5]E&amp;O Comparison'!#REF!</definedName>
    <definedName name="john" localSheetId="8">'[5]E&amp;O Comparison'!#REF!</definedName>
    <definedName name="john" localSheetId="17">'[5]E&amp;O Comparison'!#REF!</definedName>
    <definedName name="john" localSheetId="4">'[5]E&amp;O Comparison'!#REF!</definedName>
    <definedName name="john" localSheetId="13">'[5]E&amp;O Comparison'!#REF!</definedName>
    <definedName name="john" localSheetId="11">'[5]E&amp;O Comparison'!#REF!</definedName>
    <definedName name="john" localSheetId="15">'[5]E&amp;O Comparison'!#REF!</definedName>
    <definedName name="john" localSheetId="12">'[5]E&amp;O Comparison'!#REF!</definedName>
    <definedName name="john">'[5]E&amp;O Comparison'!#REF!</definedName>
    <definedName name="LastSheet" hidden="1">"Total Bill Impacts_All Customer"</definedName>
    <definedName name="LIMIT" localSheetId="6">#REF!</definedName>
    <definedName name="LIMIT" localSheetId="5">#REF!</definedName>
    <definedName name="LIMIT" localSheetId="14">#REF!</definedName>
    <definedName name="LIMIT" localSheetId="3">#REF!</definedName>
    <definedName name="LIMIT" localSheetId="7">#REF!</definedName>
    <definedName name="LIMIT" localSheetId="16">#REF!</definedName>
    <definedName name="LIMIT" localSheetId="1">#REF!</definedName>
    <definedName name="LIMIT" localSheetId="10">#REF!</definedName>
    <definedName name="LIMIT" localSheetId="9">#REF!</definedName>
    <definedName name="LIMIT" localSheetId="8">#REF!</definedName>
    <definedName name="LIMIT" localSheetId="17">#REF!</definedName>
    <definedName name="LIMIT" localSheetId="4">#REF!</definedName>
    <definedName name="LIMIT" localSheetId="13">#REF!</definedName>
    <definedName name="LIMIT" localSheetId="11">#REF!</definedName>
    <definedName name="LIMIT" localSheetId="15">#REF!</definedName>
    <definedName name="LIMIT" localSheetId="12">#REF!</definedName>
    <definedName name="LIMIT">#REF!</definedName>
    <definedName name="list" localSheetId="6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5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4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3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7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6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0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9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8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7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4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3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1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5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 localSheetId="12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">'[2]List99'!$A$1:$F$59,'[2]List99'!$A$60:$F$111,'[2]List99'!#REF!,'[2]List99'!$A$112:$F$164,'[2]List99'!$A$165:$F$228,'[2]List99'!$A$229:$F$287,'[2]List99'!$A$467:$F$519,'[2]List99'!$A$288:$F$346,'[2]List99'!#REF!,'[2]List99'!$A$350:$F$466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6">#REF!</definedName>
    <definedName name="man_beg_bud" localSheetId="5">#REF!</definedName>
    <definedName name="man_beg_bud" localSheetId="14">#REF!</definedName>
    <definedName name="man_beg_bud" localSheetId="3">#REF!</definedName>
    <definedName name="man_beg_bud" localSheetId="7">#REF!</definedName>
    <definedName name="man_beg_bud" localSheetId="16">#REF!</definedName>
    <definedName name="man_beg_bud" localSheetId="1">#REF!</definedName>
    <definedName name="man_beg_bud" localSheetId="10">#REF!</definedName>
    <definedName name="man_beg_bud" localSheetId="9">#REF!</definedName>
    <definedName name="man_beg_bud" localSheetId="8">#REF!</definedName>
    <definedName name="man_beg_bud" localSheetId="17">#REF!</definedName>
    <definedName name="man_beg_bud" localSheetId="4">#REF!</definedName>
    <definedName name="man_beg_bud" localSheetId="13">#REF!</definedName>
    <definedName name="man_beg_bud" localSheetId="11">#REF!</definedName>
    <definedName name="man_beg_bud" localSheetId="15">#REF!</definedName>
    <definedName name="man_beg_bud" localSheetId="12">#REF!</definedName>
    <definedName name="man_beg_bud">#REF!</definedName>
    <definedName name="man_end_bud" localSheetId="6">#REF!</definedName>
    <definedName name="man_end_bud" localSheetId="5">#REF!</definedName>
    <definedName name="man_end_bud" localSheetId="14">#REF!</definedName>
    <definedName name="man_end_bud" localSheetId="3">#REF!</definedName>
    <definedName name="man_end_bud" localSheetId="7">#REF!</definedName>
    <definedName name="man_end_bud" localSheetId="16">#REF!</definedName>
    <definedName name="man_end_bud" localSheetId="1">#REF!</definedName>
    <definedName name="man_end_bud" localSheetId="10">#REF!</definedName>
    <definedName name="man_end_bud" localSheetId="9">#REF!</definedName>
    <definedName name="man_end_bud" localSheetId="8">#REF!</definedName>
    <definedName name="man_end_bud" localSheetId="17">#REF!</definedName>
    <definedName name="man_end_bud" localSheetId="4">#REF!</definedName>
    <definedName name="man_end_bud" localSheetId="13">#REF!</definedName>
    <definedName name="man_end_bud" localSheetId="11">#REF!</definedName>
    <definedName name="man_end_bud" localSheetId="15">#REF!</definedName>
    <definedName name="man_end_bud" localSheetId="12">#REF!</definedName>
    <definedName name="man_end_bud">#REF!</definedName>
    <definedName name="man12ACT" localSheetId="6">#REF!</definedName>
    <definedName name="man12ACT" localSheetId="5">#REF!</definedName>
    <definedName name="man12ACT" localSheetId="14">#REF!</definedName>
    <definedName name="man12ACT" localSheetId="3">#REF!</definedName>
    <definedName name="man12ACT" localSheetId="7">#REF!</definedName>
    <definedName name="man12ACT" localSheetId="16">#REF!</definedName>
    <definedName name="man12ACT" localSheetId="1">#REF!</definedName>
    <definedName name="man12ACT" localSheetId="10">#REF!</definedName>
    <definedName name="man12ACT" localSheetId="9">#REF!</definedName>
    <definedName name="man12ACT" localSheetId="8">#REF!</definedName>
    <definedName name="man12ACT" localSheetId="17">#REF!</definedName>
    <definedName name="man12ACT" localSheetId="4">#REF!</definedName>
    <definedName name="man12ACT" localSheetId="13">#REF!</definedName>
    <definedName name="man12ACT" localSheetId="11">#REF!</definedName>
    <definedName name="man12ACT" localSheetId="15">#REF!</definedName>
    <definedName name="man12ACT" localSheetId="12">#REF!</definedName>
    <definedName name="man12ACT">#REF!</definedName>
    <definedName name="MANBUD" localSheetId="6">#REF!</definedName>
    <definedName name="MANBUD" localSheetId="5">#REF!</definedName>
    <definedName name="MANBUD" localSheetId="14">#REF!</definedName>
    <definedName name="MANBUD" localSheetId="3">#REF!</definedName>
    <definedName name="MANBUD" localSheetId="7">#REF!</definedName>
    <definedName name="MANBUD" localSheetId="16">#REF!</definedName>
    <definedName name="MANBUD" localSheetId="1">#REF!</definedName>
    <definedName name="MANBUD" localSheetId="10">#REF!</definedName>
    <definedName name="MANBUD" localSheetId="9">#REF!</definedName>
    <definedName name="MANBUD" localSheetId="8">#REF!</definedName>
    <definedName name="MANBUD" localSheetId="17">#REF!</definedName>
    <definedName name="MANBUD" localSheetId="4">#REF!</definedName>
    <definedName name="MANBUD" localSheetId="13">#REF!</definedName>
    <definedName name="MANBUD" localSheetId="11">#REF!</definedName>
    <definedName name="MANBUD" localSheetId="15">#REF!</definedName>
    <definedName name="MANBUD" localSheetId="12">#REF!</definedName>
    <definedName name="MANBUD">#REF!</definedName>
    <definedName name="manCYACT" localSheetId="6">#REF!</definedName>
    <definedName name="manCYACT" localSheetId="5">#REF!</definedName>
    <definedName name="manCYACT" localSheetId="14">#REF!</definedName>
    <definedName name="manCYACT" localSheetId="3">#REF!</definedName>
    <definedName name="manCYACT" localSheetId="7">#REF!</definedName>
    <definedName name="manCYACT" localSheetId="16">#REF!</definedName>
    <definedName name="manCYACT" localSheetId="1">#REF!</definedName>
    <definedName name="manCYACT" localSheetId="10">#REF!</definedName>
    <definedName name="manCYACT" localSheetId="9">#REF!</definedName>
    <definedName name="manCYACT" localSheetId="8">#REF!</definedName>
    <definedName name="manCYACT" localSheetId="17">#REF!</definedName>
    <definedName name="manCYACT" localSheetId="4">#REF!</definedName>
    <definedName name="manCYACT" localSheetId="13">#REF!</definedName>
    <definedName name="manCYACT" localSheetId="11">#REF!</definedName>
    <definedName name="manCYACT" localSheetId="15">#REF!</definedName>
    <definedName name="manCYACT" localSheetId="12">#REF!</definedName>
    <definedName name="manCYACT">#REF!</definedName>
    <definedName name="manCYBUD" localSheetId="6">#REF!</definedName>
    <definedName name="manCYBUD" localSheetId="5">#REF!</definedName>
    <definedName name="manCYBUD" localSheetId="14">#REF!</definedName>
    <definedName name="manCYBUD" localSheetId="3">#REF!</definedName>
    <definedName name="manCYBUD" localSheetId="7">#REF!</definedName>
    <definedName name="manCYBUD" localSheetId="16">#REF!</definedName>
    <definedName name="manCYBUD" localSheetId="1">#REF!</definedName>
    <definedName name="manCYBUD" localSheetId="10">#REF!</definedName>
    <definedName name="manCYBUD" localSheetId="9">#REF!</definedName>
    <definedName name="manCYBUD" localSheetId="8">#REF!</definedName>
    <definedName name="manCYBUD" localSheetId="17">#REF!</definedName>
    <definedName name="manCYBUD" localSheetId="4">#REF!</definedName>
    <definedName name="manCYBUD" localSheetId="13">#REF!</definedName>
    <definedName name="manCYBUD" localSheetId="11">#REF!</definedName>
    <definedName name="manCYBUD" localSheetId="15">#REF!</definedName>
    <definedName name="manCYBUD" localSheetId="12">#REF!</definedName>
    <definedName name="manCYBUD">#REF!</definedName>
    <definedName name="manCYF" localSheetId="6">#REF!</definedName>
    <definedName name="manCYF" localSheetId="5">#REF!</definedName>
    <definedName name="manCYF" localSheetId="14">#REF!</definedName>
    <definedName name="manCYF" localSheetId="3">#REF!</definedName>
    <definedName name="manCYF" localSheetId="7">#REF!</definedName>
    <definedName name="manCYF" localSheetId="16">#REF!</definedName>
    <definedName name="manCYF" localSheetId="1">#REF!</definedName>
    <definedName name="manCYF" localSheetId="10">#REF!</definedName>
    <definedName name="manCYF" localSheetId="9">#REF!</definedName>
    <definedName name="manCYF" localSheetId="8">#REF!</definedName>
    <definedName name="manCYF" localSheetId="17">#REF!</definedName>
    <definedName name="manCYF" localSheetId="4">#REF!</definedName>
    <definedName name="manCYF" localSheetId="13">#REF!</definedName>
    <definedName name="manCYF" localSheetId="11">#REF!</definedName>
    <definedName name="manCYF" localSheetId="15">#REF!</definedName>
    <definedName name="manCYF" localSheetId="12">#REF!</definedName>
    <definedName name="manCYF">#REF!</definedName>
    <definedName name="MANEND" localSheetId="6">#REF!</definedName>
    <definedName name="MANEND" localSheetId="5">#REF!</definedName>
    <definedName name="MANEND" localSheetId="14">#REF!</definedName>
    <definedName name="MANEND" localSheetId="3">#REF!</definedName>
    <definedName name="MANEND" localSheetId="7">#REF!</definedName>
    <definedName name="MANEND" localSheetId="16">#REF!</definedName>
    <definedName name="MANEND" localSheetId="1">#REF!</definedName>
    <definedName name="MANEND" localSheetId="10">#REF!</definedName>
    <definedName name="MANEND" localSheetId="9">#REF!</definedName>
    <definedName name="MANEND" localSheetId="8">#REF!</definedName>
    <definedName name="MANEND" localSheetId="17">#REF!</definedName>
    <definedName name="MANEND" localSheetId="4">#REF!</definedName>
    <definedName name="MANEND" localSheetId="13">#REF!</definedName>
    <definedName name="MANEND" localSheetId="11">#REF!</definedName>
    <definedName name="MANEND" localSheetId="15">#REF!</definedName>
    <definedName name="MANEND" localSheetId="12">#REF!</definedName>
    <definedName name="MANEND">#REF!</definedName>
    <definedName name="manNYbud" localSheetId="6">#REF!</definedName>
    <definedName name="manNYbud" localSheetId="5">#REF!</definedName>
    <definedName name="manNYbud" localSheetId="14">#REF!</definedName>
    <definedName name="manNYbud" localSheetId="3">#REF!</definedName>
    <definedName name="manNYbud" localSheetId="7">#REF!</definedName>
    <definedName name="manNYbud" localSheetId="16">#REF!</definedName>
    <definedName name="manNYbud" localSheetId="1">#REF!</definedName>
    <definedName name="manNYbud" localSheetId="10">#REF!</definedName>
    <definedName name="manNYbud" localSheetId="9">#REF!</definedName>
    <definedName name="manNYbud" localSheetId="8">#REF!</definedName>
    <definedName name="manNYbud" localSheetId="17">#REF!</definedName>
    <definedName name="manNYbud" localSheetId="4">#REF!</definedName>
    <definedName name="manNYbud" localSheetId="13">#REF!</definedName>
    <definedName name="manNYbud" localSheetId="11">#REF!</definedName>
    <definedName name="manNYbud" localSheetId="15">#REF!</definedName>
    <definedName name="manNYbud" localSheetId="12">#REF!</definedName>
    <definedName name="manNYbud">#REF!</definedName>
    <definedName name="manpower_costs" localSheetId="6">#REF!</definedName>
    <definedName name="manpower_costs" localSheetId="5">#REF!</definedName>
    <definedName name="manpower_costs" localSheetId="14">#REF!</definedName>
    <definedName name="manpower_costs" localSheetId="3">#REF!</definedName>
    <definedName name="manpower_costs" localSheetId="7">#REF!</definedName>
    <definedName name="manpower_costs" localSheetId="16">#REF!</definedName>
    <definedName name="manpower_costs" localSheetId="1">#REF!</definedName>
    <definedName name="manpower_costs" localSheetId="10">#REF!</definedName>
    <definedName name="manpower_costs" localSheetId="9">#REF!</definedName>
    <definedName name="manpower_costs" localSheetId="8">#REF!</definedName>
    <definedName name="manpower_costs" localSheetId="17">#REF!</definedName>
    <definedName name="manpower_costs" localSheetId="4">#REF!</definedName>
    <definedName name="manpower_costs" localSheetId="13">#REF!</definedName>
    <definedName name="manpower_costs" localSheetId="11">#REF!</definedName>
    <definedName name="manpower_costs" localSheetId="15">#REF!</definedName>
    <definedName name="manpower_costs" localSheetId="12">#REF!</definedName>
    <definedName name="manpower_costs">#REF!</definedName>
    <definedName name="manPYACT" localSheetId="6">#REF!</definedName>
    <definedName name="manPYACT" localSheetId="5">#REF!</definedName>
    <definedName name="manPYACT" localSheetId="14">#REF!</definedName>
    <definedName name="manPYACT" localSheetId="3">#REF!</definedName>
    <definedName name="manPYACT" localSheetId="7">#REF!</definedName>
    <definedName name="manPYACT" localSheetId="16">#REF!</definedName>
    <definedName name="manPYACT" localSheetId="1">#REF!</definedName>
    <definedName name="manPYACT" localSheetId="10">#REF!</definedName>
    <definedName name="manPYACT" localSheetId="9">#REF!</definedName>
    <definedName name="manPYACT" localSheetId="8">#REF!</definedName>
    <definedName name="manPYACT" localSheetId="17">#REF!</definedName>
    <definedName name="manPYACT" localSheetId="4">#REF!</definedName>
    <definedName name="manPYACT" localSheetId="13">#REF!</definedName>
    <definedName name="manPYACT" localSheetId="11">#REF!</definedName>
    <definedName name="manPYACT" localSheetId="15">#REF!</definedName>
    <definedName name="manPYACT" localSheetId="12">#REF!</definedName>
    <definedName name="manPYACT">#REF!</definedName>
    <definedName name="MANSTART" localSheetId="6">#REF!</definedName>
    <definedName name="MANSTART" localSheetId="5">#REF!</definedName>
    <definedName name="MANSTART" localSheetId="14">#REF!</definedName>
    <definedName name="MANSTART" localSheetId="3">#REF!</definedName>
    <definedName name="MANSTART" localSheetId="7">#REF!</definedName>
    <definedName name="MANSTART" localSheetId="16">#REF!</definedName>
    <definedName name="MANSTART" localSheetId="1">#REF!</definedName>
    <definedName name="MANSTART" localSheetId="10">#REF!</definedName>
    <definedName name="MANSTART" localSheetId="9">#REF!</definedName>
    <definedName name="MANSTART" localSheetId="8">#REF!</definedName>
    <definedName name="MANSTART" localSheetId="17">#REF!</definedName>
    <definedName name="MANSTART" localSheetId="4">#REF!</definedName>
    <definedName name="MANSTART" localSheetId="13">#REF!</definedName>
    <definedName name="MANSTART" localSheetId="11">#REF!</definedName>
    <definedName name="MANSTART" localSheetId="15">#REF!</definedName>
    <definedName name="MANSTART" localSheetId="12">#REF!</definedName>
    <definedName name="MANSTART">#REF!</definedName>
    <definedName name="mat_beg_bud" localSheetId="6">#REF!</definedName>
    <definedName name="mat_beg_bud" localSheetId="5">#REF!</definedName>
    <definedName name="mat_beg_bud" localSheetId="14">#REF!</definedName>
    <definedName name="mat_beg_bud" localSheetId="3">#REF!</definedName>
    <definedName name="mat_beg_bud" localSheetId="7">#REF!</definedName>
    <definedName name="mat_beg_bud" localSheetId="16">#REF!</definedName>
    <definedName name="mat_beg_bud" localSheetId="1">#REF!</definedName>
    <definedName name="mat_beg_bud" localSheetId="10">#REF!</definedName>
    <definedName name="mat_beg_bud" localSheetId="9">#REF!</definedName>
    <definedName name="mat_beg_bud" localSheetId="8">#REF!</definedName>
    <definedName name="mat_beg_bud" localSheetId="17">#REF!</definedName>
    <definedName name="mat_beg_bud" localSheetId="4">#REF!</definedName>
    <definedName name="mat_beg_bud" localSheetId="13">#REF!</definedName>
    <definedName name="mat_beg_bud" localSheetId="11">#REF!</definedName>
    <definedName name="mat_beg_bud" localSheetId="15">#REF!</definedName>
    <definedName name="mat_beg_bud" localSheetId="12">#REF!</definedName>
    <definedName name="mat_beg_bud">#REF!</definedName>
    <definedName name="mat_end_bud" localSheetId="6">#REF!</definedName>
    <definedName name="mat_end_bud" localSheetId="5">#REF!</definedName>
    <definedName name="mat_end_bud" localSheetId="14">#REF!</definedName>
    <definedName name="mat_end_bud" localSheetId="3">#REF!</definedName>
    <definedName name="mat_end_bud" localSheetId="7">#REF!</definedName>
    <definedName name="mat_end_bud" localSheetId="16">#REF!</definedName>
    <definedName name="mat_end_bud" localSheetId="1">#REF!</definedName>
    <definedName name="mat_end_bud" localSheetId="10">#REF!</definedName>
    <definedName name="mat_end_bud" localSheetId="9">#REF!</definedName>
    <definedName name="mat_end_bud" localSheetId="8">#REF!</definedName>
    <definedName name="mat_end_bud" localSheetId="17">#REF!</definedName>
    <definedName name="mat_end_bud" localSheetId="4">#REF!</definedName>
    <definedName name="mat_end_bud" localSheetId="13">#REF!</definedName>
    <definedName name="mat_end_bud" localSheetId="11">#REF!</definedName>
    <definedName name="mat_end_bud" localSheetId="15">#REF!</definedName>
    <definedName name="mat_end_bud" localSheetId="12">#REF!</definedName>
    <definedName name="mat_end_bud">#REF!</definedName>
    <definedName name="mat12ACT" localSheetId="6">#REF!</definedName>
    <definedName name="mat12ACT" localSheetId="5">#REF!</definedName>
    <definedName name="mat12ACT" localSheetId="14">#REF!</definedName>
    <definedName name="mat12ACT" localSheetId="3">#REF!</definedName>
    <definedName name="mat12ACT" localSheetId="7">#REF!</definedName>
    <definedName name="mat12ACT" localSheetId="16">#REF!</definedName>
    <definedName name="mat12ACT" localSheetId="1">#REF!</definedName>
    <definedName name="mat12ACT" localSheetId="10">#REF!</definedName>
    <definedName name="mat12ACT" localSheetId="9">#REF!</definedName>
    <definedName name="mat12ACT" localSheetId="8">#REF!</definedName>
    <definedName name="mat12ACT" localSheetId="17">#REF!</definedName>
    <definedName name="mat12ACT" localSheetId="4">#REF!</definedName>
    <definedName name="mat12ACT" localSheetId="13">#REF!</definedName>
    <definedName name="mat12ACT" localSheetId="11">#REF!</definedName>
    <definedName name="mat12ACT" localSheetId="15">#REF!</definedName>
    <definedName name="mat12ACT" localSheetId="12">#REF!</definedName>
    <definedName name="mat12ACT">#REF!</definedName>
    <definedName name="MATBUD" localSheetId="6">#REF!</definedName>
    <definedName name="MATBUD" localSheetId="5">#REF!</definedName>
    <definedName name="MATBUD" localSheetId="14">#REF!</definedName>
    <definedName name="MATBUD" localSheetId="3">#REF!</definedName>
    <definedName name="MATBUD" localSheetId="7">#REF!</definedName>
    <definedName name="MATBUD" localSheetId="16">#REF!</definedName>
    <definedName name="MATBUD" localSheetId="1">#REF!</definedName>
    <definedName name="MATBUD" localSheetId="10">#REF!</definedName>
    <definedName name="MATBUD" localSheetId="9">#REF!</definedName>
    <definedName name="MATBUD" localSheetId="8">#REF!</definedName>
    <definedName name="MATBUD" localSheetId="17">#REF!</definedName>
    <definedName name="MATBUD" localSheetId="4">#REF!</definedName>
    <definedName name="MATBUD" localSheetId="13">#REF!</definedName>
    <definedName name="MATBUD" localSheetId="11">#REF!</definedName>
    <definedName name="MATBUD" localSheetId="15">#REF!</definedName>
    <definedName name="MATBUD" localSheetId="12">#REF!</definedName>
    <definedName name="MATBUD">#REF!</definedName>
    <definedName name="matCYACT" localSheetId="6">#REF!</definedName>
    <definedName name="matCYACT" localSheetId="5">#REF!</definedName>
    <definedName name="matCYACT" localSheetId="14">#REF!</definedName>
    <definedName name="matCYACT" localSheetId="3">#REF!</definedName>
    <definedName name="matCYACT" localSheetId="7">#REF!</definedName>
    <definedName name="matCYACT" localSheetId="16">#REF!</definedName>
    <definedName name="matCYACT" localSheetId="1">#REF!</definedName>
    <definedName name="matCYACT" localSheetId="10">#REF!</definedName>
    <definedName name="matCYACT" localSheetId="9">#REF!</definedName>
    <definedName name="matCYACT" localSheetId="8">#REF!</definedName>
    <definedName name="matCYACT" localSheetId="17">#REF!</definedName>
    <definedName name="matCYACT" localSheetId="4">#REF!</definedName>
    <definedName name="matCYACT" localSheetId="13">#REF!</definedName>
    <definedName name="matCYACT" localSheetId="11">#REF!</definedName>
    <definedName name="matCYACT" localSheetId="15">#REF!</definedName>
    <definedName name="matCYACT" localSheetId="12">#REF!</definedName>
    <definedName name="matCYACT">#REF!</definedName>
    <definedName name="matCYBUD" localSheetId="6">#REF!</definedName>
    <definedName name="matCYBUD" localSheetId="5">#REF!</definedName>
    <definedName name="matCYBUD" localSheetId="14">#REF!</definedName>
    <definedName name="matCYBUD" localSheetId="3">#REF!</definedName>
    <definedName name="matCYBUD" localSheetId="7">#REF!</definedName>
    <definedName name="matCYBUD" localSheetId="16">#REF!</definedName>
    <definedName name="matCYBUD" localSheetId="1">#REF!</definedName>
    <definedName name="matCYBUD" localSheetId="10">#REF!</definedName>
    <definedName name="matCYBUD" localSheetId="9">#REF!</definedName>
    <definedName name="matCYBUD" localSheetId="8">#REF!</definedName>
    <definedName name="matCYBUD" localSheetId="17">#REF!</definedName>
    <definedName name="matCYBUD" localSheetId="4">#REF!</definedName>
    <definedName name="matCYBUD" localSheetId="13">#REF!</definedName>
    <definedName name="matCYBUD" localSheetId="11">#REF!</definedName>
    <definedName name="matCYBUD" localSheetId="15">#REF!</definedName>
    <definedName name="matCYBUD" localSheetId="12">#REF!</definedName>
    <definedName name="matCYBUD">#REF!</definedName>
    <definedName name="matCYF" localSheetId="6">#REF!</definedName>
    <definedName name="matCYF" localSheetId="5">#REF!</definedName>
    <definedName name="matCYF" localSheetId="14">#REF!</definedName>
    <definedName name="matCYF" localSheetId="3">#REF!</definedName>
    <definedName name="matCYF" localSheetId="7">#REF!</definedName>
    <definedName name="matCYF" localSheetId="16">#REF!</definedName>
    <definedName name="matCYF" localSheetId="1">#REF!</definedName>
    <definedName name="matCYF" localSheetId="10">#REF!</definedName>
    <definedName name="matCYF" localSheetId="9">#REF!</definedName>
    <definedName name="matCYF" localSheetId="8">#REF!</definedName>
    <definedName name="matCYF" localSheetId="17">#REF!</definedName>
    <definedName name="matCYF" localSheetId="4">#REF!</definedName>
    <definedName name="matCYF" localSheetId="13">#REF!</definedName>
    <definedName name="matCYF" localSheetId="11">#REF!</definedName>
    <definedName name="matCYF" localSheetId="15">#REF!</definedName>
    <definedName name="matCYF" localSheetId="12">#REF!</definedName>
    <definedName name="matCYF">#REF!</definedName>
    <definedName name="MATEND" localSheetId="6">#REF!</definedName>
    <definedName name="MATEND" localSheetId="5">#REF!</definedName>
    <definedName name="MATEND" localSheetId="14">#REF!</definedName>
    <definedName name="MATEND" localSheetId="3">#REF!</definedName>
    <definedName name="MATEND" localSheetId="7">#REF!</definedName>
    <definedName name="MATEND" localSheetId="16">#REF!</definedName>
    <definedName name="MATEND" localSheetId="1">#REF!</definedName>
    <definedName name="MATEND" localSheetId="10">#REF!</definedName>
    <definedName name="MATEND" localSheetId="9">#REF!</definedName>
    <definedName name="MATEND" localSheetId="8">#REF!</definedName>
    <definedName name="MATEND" localSheetId="17">#REF!</definedName>
    <definedName name="MATEND" localSheetId="4">#REF!</definedName>
    <definedName name="MATEND" localSheetId="13">#REF!</definedName>
    <definedName name="MATEND" localSheetId="11">#REF!</definedName>
    <definedName name="MATEND" localSheetId="15">#REF!</definedName>
    <definedName name="MATEND" localSheetId="12">#REF!</definedName>
    <definedName name="MATEND">#REF!</definedName>
    <definedName name="material_costs" localSheetId="6">#REF!</definedName>
    <definedName name="material_costs" localSheetId="5">#REF!</definedName>
    <definedName name="material_costs" localSheetId="14">#REF!</definedName>
    <definedName name="material_costs" localSheetId="3">#REF!</definedName>
    <definedName name="material_costs" localSheetId="7">#REF!</definedName>
    <definedName name="material_costs" localSheetId="16">#REF!</definedName>
    <definedName name="material_costs" localSheetId="1">#REF!</definedName>
    <definedName name="material_costs" localSheetId="10">#REF!</definedName>
    <definedName name="material_costs" localSheetId="9">#REF!</definedName>
    <definedName name="material_costs" localSheetId="8">#REF!</definedName>
    <definedName name="material_costs" localSheetId="17">#REF!</definedName>
    <definedName name="material_costs" localSheetId="4">#REF!</definedName>
    <definedName name="material_costs" localSheetId="13">#REF!</definedName>
    <definedName name="material_costs" localSheetId="11">#REF!</definedName>
    <definedName name="material_costs" localSheetId="15">#REF!</definedName>
    <definedName name="material_costs" localSheetId="12">#REF!</definedName>
    <definedName name="material_costs">#REF!</definedName>
    <definedName name="matNYbud" localSheetId="6">#REF!</definedName>
    <definedName name="matNYbud" localSheetId="5">#REF!</definedName>
    <definedName name="matNYbud" localSheetId="14">#REF!</definedName>
    <definedName name="matNYbud" localSheetId="3">#REF!</definedName>
    <definedName name="matNYbud" localSheetId="7">#REF!</definedName>
    <definedName name="matNYbud" localSheetId="16">#REF!</definedName>
    <definedName name="matNYbud" localSheetId="1">#REF!</definedName>
    <definedName name="matNYbud" localSheetId="10">#REF!</definedName>
    <definedName name="matNYbud" localSheetId="9">#REF!</definedName>
    <definedName name="matNYbud" localSheetId="8">#REF!</definedName>
    <definedName name="matNYbud" localSheetId="17">#REF!</definedName>
    <definedName name="matNYbud" localSheetId="4">#REF!</definedName>
    <definedName name="matNYbud" localSheetId="13">#REF!</definedName>
    <definedName name="matNYbud" localSheetId="11">#REF!</definedName>
    <definedName name="matNYbud" localSheetId="15">#REF!</definedName>
    <definedName name="matNYbud" localSheetId="12">#REF!</definedName>
    <definedName name="matNYbud">#REF!</definedName>
    <definedName name="matPYACT" localSheetId="6">#REF!</definedName>
    <definedName name="matPYACT" localSheetId="5">#REF!</definedName>
    <definedName name="matPYACT" localSheetId="14">#REF!</definedName>
    <definedName name="matPYACT" localSheetId="3">#REF!</definedName>
    <definedName name="matPYACT" localSheetId="7">#REF!</definedName>
    <definedName name="matPYACT" localSheetId="16">#REF!</definedName>
    <definedName name="matPYACT" localSheetId="1">#REF!</definedName>
    <definedName name="matPYACT" localSheetId="10">#REF!</definedName>
    <definedName name="matPYACT" localSheetId="9">#REF!</definedName>
    <definedName name="matPYACT" localSheetId="8">#REF!</definedName>
    <definedName name="matPYACT" localSheetId="17">#REF!</definedName>
    <definedName name="matPYACT" localSheetId="4">#REF!</definedName>
    <definedName name="matPYACT" localSheetId="13">#REF!</definedName>
    <definedName name="matPYACT" localSheetId="11">#REF!</definedName>
    <definedName name="matPYACT" localSheetId="15">#REF!</definedName>
    <definedName name="matPYACT" localSheetId="12">#REF!</definedName>
    <definedName name="matPYACT">#REF!</definedName>
    <definedName name="MATSTART" localSheetId="6">#REF!</definedName>
    <definedName name="MATSTART" localSheetId="5">#REF!</definedName>
    <definedName name="MATSTART" localSheetId="14">#REF!</definedName>
    <definedName name="MATSTART" localSheetId="3">#REF!</definedName>
    <definedName name="MATSTART" localSheetId="7">#REF!</definedName>
    <definedName name="MATSTART" localSheetId="16">#REF!</definedName>
    <definedName name="MATSTART" localSheetId="1">#REF!</definedName>
    <definedName name="MATSTART" localSheetId="10">#REF!</definedName>
    <definedName name="MATSTART" localSheetId="9">#REF!</definedName>
    <definedName name="MATSTART" localSheetId="8">#REF!</definedName>
    <definedName name="MATSTART" localSheetId="17">#REF!</definedName>
    <definedName name="MATSTART" localSheetId="4">#REF!</definedName>
    <definedName name="MATSTART" localSheetId="13">#REF!</definedName>
    <definedName name="MATSTART" localSheetId="11">#REF!</definedName>
    <definedName name="MATSTART" localSheetId="15">#REF!</definedName>
    <definedName name="MATSTART" localSheetId="12">#REF!</definedName>
    <definedName name="MATSTART">#REF!</definedName>
    <definedName name="Model_Organization" localSheetId="6">#REF!</definedName>
    <definedName name="Model_Organization" localSheetId="5">#REF!</definedName>
    <definedName name="Model_Organization" localSheetId="14">#REF!</definedName>
    <definedName name="Model_Organization" localSheetId="3">#REF!</definedName>
    <definedName name="Model_Organization" localSheetId="7">#REF!</definedName>
    <definedName name="Model_Organization" localSheetId="16">#REF!</definedName>
    <definedName name="Model_Organization" localSheetId="1">#REF!</definedName>
    <definedName name="Model_Organization" localSheetId="10">#REF!</definedName>
    <definedName name="Model_Organization" localSheetId="9">#REF!</definedName>
    <definedName name="Model_Organization" localSheetId="8">#REF!</definedName>
    <definedName name="Model_Organization" localSheetId="17">#REF!</definedName>
    <definedName name="Model_Organization" localSheetId="4">#REF!</definedName>
    <definedName name="Model_Organization" localSheetId="13">#REF!</definedName>
    <definedName name="Model_Organization" localSheetId="11">#REF!</definedName>
    <definedName name="Model_Organization" localSheetId="15">#REF!</definedName>
    <definedName name="Model_Organization" localSheetId="12">#REF!</definedName>
    <definedName name="Model_Organization">#REF!</definedName>
    <definedName name="MofF" localSheetId="6">#REF!</definedName>
    <definedName name="MofF" localSheetId="5">#REF!</definedName>
    <definedName name="MofF" localSheetId="14">#REF!</definedName>
    <definedName name="MofF" localSheetId="3">#REF!</definedName>
    <definedName name="MofF" localSheetId="7">#REF!</definedName>
    <definedName name="MofF" localSheetId="16">#REF!</definedName>
    <definedName name="MofF" localSheetId="1">#REF!</definedName>
    <definedName name="MofF" localSheetId="10">#REF!</definedName>
    <definedName name="MofF" localSheetId="9">#REF!</definedName>
    <definedName name="MofF" localSheetId="8">#REF!</definedName>
    <definedName name="MofF" localSheetId="17">#REF!</definedName>
    <definedName name="MofF" localSheetId="4">#REF!</definedName>
    <definedName name="MofF" localSheetId="13">#REF!</definedName>
    <definedName name="MofF" localSheetId="11">#REF!</definedName>
    <definedName name="MofF" localSheetId="15">#REF!</definedName>
    <definedName name="MofF" localSheetId="12">#REF!</definedName>
    <definedName name="MofF">#REF!</definedName>
    <definedName name="NONBENF" localSheetId="6">#REF!</definedName>
    <definedName name="NONBENF" localSheetId="5">#REF!</definedName>
    <definedName name="NONBENF" localSheetId="14">#REF!</definedName>
    <definedName name="NONBENF" localSheetId="3">#REF!</definedName>
    <definedName name="NONBENF" localSheetId="7">#REF!</definedName>
    <definedName name="NONBENF" localSheetId="16">#REF!</definedName>
    <definedName name="NONBENF" localSheetId="1">#REF!</definedName>
    <definedName name="NONBENF" localSheetId="10">#REF!</definedName>
    <definedName name="NONBENF" localSheetId="9">#REF!</definedName>
    <definedName name="NONBENF" localSheetId="8">#REF!</definedName>
    <definedName name="NONBENF" localSheetId="17">#REF!</definedName>
    <definedName name="NONBENF" localSheetId="4">#REF!</definedName>
    <definedName name="NONBENF" localSheetId="13">#REF!</definedName>
    <definedName name="NONBENF" localSheetId="11">#REF!</definedName>
    <definedName name="NONBENF" localSheetId="15">#REF!</definedName>
    <definedName name="NONBENF" localSheetId="12">#REF!</definedName>
    <definedName name="NONBENF">#REF!</definedName>
    <definedName name="nonreg" localSheetId="6">#REF!</definedName>
    <definedName name="nonreg" localSheetId="5">#REF!</definedName>
    <definedName name="nonreg" localSheetId="14">#REF!</definedName>
    <definedName name="nonreg" localSheetId="3">#REF!</definedName>
    <definedName name="nonreg" localSheetId="7">#REF!</definedName>
    <definedName name="nonreg" localSheetId="16">#REF!</definedName>
    <definedName name="nonreg" localSheetId="1">#REF!</definedName>
    <definedName name="nonreg" localSheetId="10">#REF!</definedName>
    <definedName name="nonreg" localSheetId="9">#REF!</definedName>
    <definedName name="nonreg" localSheetId="8">#REF!</definedName>
    <definedName name="nonreg" localSheetId="17">#REF!</definedName>
    <definedName name="nonreg" localSheetId="4">#REF!</definedName>
    <definedName name="nonreg" localSheetId="13">#REF!</definedName>
    <definedName name="nonreg" localSheetId="11">#REF!</definedName>
    <definedName name="nonreg" localSheetId="15">#REF!</definedName>
    <definedName name="nonreg" localSheetId="12">#REF!</definedName>
    <definedName name="nonreg">#REF!</definedName>
    <definedName name="nonregf" localSheetId="6">#REF!</definedName>
    <definedName name="nonregf" localSheetId="5">#REF!</definedName>
    <definedName name="nonregf" localSheetId="14">#REF!</definedName>
    <definedName name="nonregf" localSheetId="3">#REF!</definedName>
    <definedName name="nonregf" localSheetId="7">#REF!</definedName>
    <definedName name="nonregf" localSheetId="16">#REF!</definedName>
    <definedName name="nonregf" localSheetId="1">#REF!</definedName>
    <definedName name="nonregf" localSheetId="10">#REF!</definedName>
    <definedName name="nonregf" localSheetId="9">#REF!</definedName>
    <definedName name="nonregf" localSheetId="8">#REF!</definedName>
    <definedName name="nonregf" localSheetId="17">#REF!</definedName>
    <definedName name="nonregf" localSheetId="4">#REF!</definedName>
    <definedName name="nonregf" localSheetId="13">#REF!</definedName>
    <definedName name="nonregf" localSheetId="11">#REF!</definedName>
    <definedName name="nonregf" localSheetId="15">#REF!</definedName>
    <definedName name="nonregf" localSheetId="12">#REF!</definedName>
    <definedName name="nonregf">#REF!</definedName>
    <definedName name="note5d" localSheetId="6">#REF!</definedName>
    <definedName name="note5d" localSheetId="5">#REF!</definedName>
    <definedName name="note5d" localSheetId="14">#REF!</definedName>
    <definedName name="note5d" localSheetId="3">#REF!</definedName>
    <definedName name="note5d" localSheetId="7">#REF!</definedName>
    <definedName name="note5d" localSheetId="16">#REF!</definedName>
    <definedName name="note5d" localSheetId="1">#REF!</definedName>
    <definedName name="note5d" localSheetId="10">#REF!</definedName>
    <definedName name="note5d" localSheetId="9">#REF!</definedName>
    <definedName name="note5d" localSheetId="8">#REF!</definedName>
    <definedName name="note5d" localSheetId="17">#REF!</definedName>
    <definedName name="note5d" localSheetId="4">#REF!</definedName>
    <definedName name="note5d" localSheetId="13">#REF!</definedName>
    <definedName name="note5d" localSheetId="11">#REF!</definedName>
    <definedName name="note5d" localSheetId="15">#REF!</definedName>
    <definedName name="note5d" localSheetId="12">#REF!</definedName>
    <definedName name="note5d">#REF!</definedName>
    <definedName name="oth_beg_bud" localSheetId="6">#REF!</definedName>
    <definedName name="oth_beg_bud" localSheetId="5">#REF!</definedName>
    <definedName name="oth_beg_bud" localSheetId="14">#REF!</definedName>
    <definedName name="oth_beg_bud" localSheetId="3">#REF!</definedName>
    <definedName name="oth_beg_bud" localSheetId="7">#REF!</definedName>
    <definedName name="oth_beg_bud" localSheetId="16">#REF!</definedName>
    <definedName name="oth_beg_bud" localSheetId="1">#REF!</definedName>
    <definedName name="oth_beg_bud" localSheetId="10">#REF!</definedName>
    <definedName name="oth_beg_bud" localSheetId="9">#REF!</definedName>
    <definedName name="oth_beg_bud" localSheetId="8">#REF!</definedName>
    <definedName name="oth_beg_bud" localSheetId="17">#REF!</definedName>
    <definedName name="oth_beg_bud" localSheetId="4">#REF!</definedName>
    <definedName name="oth_beg_bud" localSheetId="13">#REF!</definedName>
    <definedName name="oth_beg_bud" localSheetId="11">#REF!</definedName>
    <definedName name="oth_beg_bud" localSheetId="15">#REF!</definedName>
    <definedName name="oth_beg_bud" localSheetId="12">#REF!</definedName>
    <definedName name="oth_beg_bud">#REF!</definedName>
    <definedName name="oth_end_bud" localSheetId="6">#REF!</definedName>
    <definedName name="oth_end_bud" localSheetId="5">#REF!</definedName>
    <definedName name="oth_end_bud" localSheetId="14">#REF!</definedName>
    <definedName name="oth_end_bud" localSheetId="3">#REF!</definedName>
    <definedName name="oth_end_bud" localSheetId="7">#REF!</definedName>
    <definedName name="oth_end_bud" localSheetId="16">#REF!</definedName>
    <definedName name="oth_end_bud" localSheetId="1">#REF!</definedName>
    <definedName name="oth_end_bud" localSheetId="10">#REF!</definedName>
    <definedName name="oth_end_bud" localSheetId="9">#REF!</definedName>
    <definedName name="oth_end_bud" localSheetId="8">#REF!</definedName>
    <definedName name="oth_end_bud" localSheetId="17">#REF!</definedName>
    <definedName name="oth_end_bud" localSheetId="4">#REF!</definedName>
    <definedName name="oth_end_bud" localSheetId="13">#REF!</definedName>
    <definedName name="oth_end_bud" localSheetId="11">#REF!</definedName>
    <definedName name="oth_end_bud" localSheetId="15">#REF!</definedName>
    <definedName name="oth_end_bud" localSheetId="12">#REF!</definedName>
    <definedName name="oth_end_bud">#REF!</definedName>
    <definedName name="oth12ACT" localSheetId="6">#REF!</definedName>
    <definedName name="oth12ACT" localSheetId="5">#REF!</definedName>
    <definedName name="oth12ACT" localSheetId="14">#REF!</definedName>
    <definedName name="oth12ACT" localSheetId="3">#REF!</definedName>
    <definedName name="oth12ACT" localSheetId="7">#REF!</definedName>
    <definedName name="oth12ACT" localSheetId="16">#REF!</definedName>
    <definedName name="oth12ACT" localSheetId="1">#REF!</definedName>
    <definedName name="oth12ACT" localSheetId="10">#REF!</definedName>
    <definedName name="oth12ACT" localSheetId="9">#REF!</definedName>
    <definedName name="oth12ACT" localSheetId="8">#REF!</definedName>
    <definedName name="oth12ACT" localSheetId="17">#REF!</definedName>
    <definedName name="oth12ACT" localSheetId="4">#REF!</definedName>
    <definedName name="oth12ACT" localSheetId="13">#REF!</definedName>
    <definedName name="oth12ACT" localSheetId="11">#REF!</definedName>
    <definedName name="oth12ACT" localSheetId="15">#REF!</definedName>
    <definedName name="oth12ACT" localSheetId="12">#REF!</definedName>
    <definedName name="oth12ACT">#REF!</definedName>
    <definedName name="othCYACT" localSheetId="6">#REF!</definedName>
    <definedName name="othCYACT" localSheetId="5">#REF!</definedName>
    <definedName name="othCYACT" localSheetId="14">#REF!</definedName>
    <definedName name="othCYACT" localSheetId="3">#REF!</definedName>
    <definedName name="othCYACT" localSheetId="7">#REF!</definedName>
    <definedName name="othCYACT" localSheetId="16">#REF!</definedName>
    <definedName name="othCYACT" localSheetId="1">#REF!</definedName>
    <definedName name="othCYACT" localSheetId="10">#REF!</definedName>
    <definedName name="othCYACT" localSheetId="9">#REF!</definedName>
    <definedName name="othCYACT" localSheetId="8">#REF!</definedName>
    <definedName name="othCYACT" localSheetId="17">#REF!</definedName>
    <definedName name="othCYACT" localSheetId="4">#REF!</definedName>
    <definedName name="othCYACT" localSheetId="13">#REF!</definedName>
    <definedName name="othCYACT" localSheetId="11">#REF!</definedName>
    <definedName name="othCYACT" localSheetId="15">#REF!</definedName>
    <definedName name="othCYACT" localSheetId="12">#REF!</definedName>
    <definedName name="othCYACT">#REF!</definedName>
    <definedName name="othCYBUD" localSheetId="6">#REF!</definedName>
    <definedName name="othCYBUD" localSheetId="5">#REF!</definedName>
    <definedName name="othCYBUD" localSheetId="14">#REF!</definedName>
    <definedName name="othCYBUD" localSheetId="3">#REF!</definedName>
    <definedName name="othCYBUD" localSheetId="7">#REF!</definedName>
    <definedName name="othCYBUD" localSheetId="16">#REF!</definedName>
    <definedName name="othCYBUD" localSheetId="1">#REF!</definedName>
    <definedName name="othCYBUD" localSheetId="10">#REF!</definedName>
    <definedName name="othCYBUD" localSheetId="9">#REF!</definedName>
    <definedName name="othCYBUD" localSheetId="8">#REF!</definedName>
    <definedName name="othCYBUD" localSheetId="17">#REF!</definedName>
    <definedName name="othCYBUD" localSheetId="4">#REF!</definedName>
    <definedName name="othCYBUD" localSheetId="13">#REF!</definedName>
    <definedName name="othCYBUD" localSheetId="11">#REF!</definedName>
    <definedName name="othCYBUD" localSheetId="15">#REF!</definedName>
    <definedName name="othCYBUD" localSheetId="12">#REF!</definedName>
    <definedName name="othCYBUD">#REF!</definedName>
    <definedName name="othCYF" localSheetId="6">#REF!</definedName>
    <definedName name="othCYF" localSheetId="5">#REF!</definedName>
    <definedName name="othCYF" localSheetId="14">#REF!</definedName>
    <definedName name="othCYF" localSheetId="3">#REF!</definedName>
    <definedName name="othCYF" localSheetId="7">#REF!</definedName>
    <definedName name="othCYF" localSheetId="16">#REF!</definedName>
    <definedName name="othCYF" localSheetId="1">#REF!</definedName>
    <definedName name="othCYF" localSheetId="10">#REF!</definedName>
    <definedName name="othCYF" localSheetId="9">#REF!</definedName>
    <definedName name="othCYF" localSheetId="8">#REF!</definedName>
    <definedName name="othCYF" localSheetId="17">#REF!</definedName>
    <definedName name="othCYF" localSheetId="4">#REF!</definedName>
    <definedName name="othCYF" localSheetId="13">#REF!</definedName>
    <definedName name="othCYF" localSheetId="11">#REF!</definedName>
    <definedName name="othCYF" localSheetId="15">#REF!</definedName>
    <definedName name="othCYF" localSheetId="12">#REF!</definedName>
    <definedName name="othCYF">#REF!</definedName>
    <definedName name="OTHEND" localSheetId="6">#REF!</definedName>
    <definedName name="OTHEND" localSheetId="5">#REF!</definedName>
    <definedName name="OTHEND" localSheetId="14">#REF!</definedName>
    <definedName name="OTHEND" localSheetId="3">#REF!</definedName>
    <definedName name="OTHEND" localSheetId="7">#REF!</definedName>
    <definedName name="OTHEND" localSheetId="16">#REF!</definedName>
    <definedName name="OTHEND" localSheetId="1">#REF!</definedName>
    <definedName name="OTHEND" localSheetId="10">#REF!</definedName>
    <definedName name="OTHEND" localSheetId="9">#REF!</definedName>
    <definedName name="OTHEND" localSheetId="8">#REF!</definedName>
    <definedName name="OTHEND" localSheetId="17">#REF!</definedName>
    <definedName name="OTHEND" localSheetId="4">#REF!</definedName>
    <definedName name="OTHEND" localSheetId="13">#REF!</definedName>
    <definedName name="OTHEND" localSheetId="11">#REF!</definedName>
    <definedName name="OTHEND" localSheetId="15">#REF!</definedName>
    <definedName name="OTHEND" localSheetId="12">#REF!</definedName>
    <definedName name="OTHEND">#REF!</definedName>
    <definedName name="other_costs" localSheetId="6">#REF!</definedName>
    <definedName name="other_costs" localSheetId="5">#REF!</definedName>
    <definedName name="other_costs" localSheetId="14">#REF!</definedName>
    <definedName name="other_costs" localSheetId="3">#REF!</definedName>
    <definedName name="other_costs" localSheetId="7">#REF!</definedName>
    <definedName name="other_costs" localSheetId="16">#REF!</definedName>
    <definedName name="other_costs" localSheetId="1">#REF!</definedName>
    <definedName name="other_costs" localSheetId="10">#REF!</definedName>
    <definedName name="other_costs" localSheetId="9">#REF!</definedName>
    <definedName name="other_costs" localSheetId="8">#REF!</definedName>
    <definedName name="other_costs" localSheetId="17">#REF!</definedName>
    <definedName name="other_costs" localSheetId="4">#REF!</definedName>
    <definedName name="other_costs" localSheetId="13">#REF!</definedName>
    <definedName name="other_costs" localSheetId="11">#REF!</definedName>
    <definedName name="other_costs" localSheetId="15">#REF!</definedName>
    <definedName name="other_costs" localSheetId="12">#REF!</definedName>
    <definedName name="other_costs">#REF!</definedName>
    <definedName name="OTHERBUD" localSheetId="6">#REF!</definedName>
    <definedName name="OTHERBUD" localSheetId="5">#REF!</definedName>
    <definedName name="OTHERBUD" localSheetId="14">#REF!</definedName>
    <definedName name="OTHERBUD" localSheetId="3">#REF!</definedName>
    <definedName name="OTHERBUD" localSheetId="7">#REF!</definedName>
    <definedName name="OTHERBUD" localSheetId="16">#REF!</definedName>
    <definedName name="OTHERBUD" localSheetId="1">#REF!</definedName>
    <definedName name="OTHERBUD" localSheetId="10">#REF!</definedName>
    <definedName name="OTHERBUD" localSheetId="9">#REF!</definedName>
    <definedName name="OTHERBUD" localSheetId="8">#REF!</definedName>
    <definedName name="OTHERBUD" localSheetId="17">#REF!</definedName>
    <definedName name="OTHERBUD" localSheetId="4">#REF!</definedName>
    <definedName name="OTHERBUD" localSheetId="13">#REF!</definedName>
    <definedName name="OTHERBUD" localSheetId="11">#REF!</definedName>
    <definedName name="OTHERBUD" localSheetId="15">#REF!</definedName>
    <definedName name="OTHERBUD" localSheetId="12">#REF!</definedName>
    <definedName name="OTHERBUD">#REF!</definedName>
    <definedName name="OtherRateCharges" localSheetId="6">#REF!</definedName>
    <definedName name="OtherRateCharges" localSheetId="5">#REF!</definedName>
    <definedName name="OtherRateCharges" localSheetId="14">#REF!</definedName>
    <definedName name="OtherRateCharges" localSheetId="3">#REF!</definedName>
    <definedName name="OtherRateCharges" localSheetId="7">#REF!</definedName>
    <definedName name="OtherRateCharges" localSheetId="16">#REF!</definedName>
    <definedName name="OtherRateCharges" localSheetId="1">#REF!</definedName>
    <definedName name="OtherRateCharges" localSheetId="10">#REF!</definedName>
    <definedName name="OtherRateCharges" localSheetId="9">#REF!</definedName>
    <definedName name="OtherRateCharges" localSheetId="8">#REF!</definedName>
    <definedName name="OtherRateCharges" localSheetId="17">#REF!</definedName>
    <definedName name="OtherRateCharges" localSheetId="4">#REF!</definedName>
    <definedName name="OtherRateCharges" localSheetId="13">#REF!</definedName>
    <definedName name="OtherRateCharges" localSheetId="11">#REF!</definedName>
    <definedName name="OtherRateCharges" localSheetId="15">#REF!</definedName>
    <definedName name="OtherRateCharges" localSheetId="12">#REF!</definedName>
    <definedName name="OtherRateCharges">#REF!</definedName>
    <definedName name="othNYbud" localSheetId="6">#REF!</definedName>
    <definedName name="othNYbud" localSheetId="5">#REF!</definedName>
    <definedName name="othNYbud" localSheetId="14">#REF!</definedName>
    <definedName name="othNYbud" localSheetId="3">#REF!</definedName>
    <definedName name="othNYbud" localSheetId="7">#REF!</definedName>
    <definedName name="othNYbud" localSheetId="16">#REF!</definedName>
    <definedName name="othNYbud" localSheetId="1">#REF!</definedName>
    <definedName name="othNYbud" localSheetId="10">#REF!</definedName>
    <definedName name="othNYbud" localSheetId="9">#REF!</definedName>
    <definedName name="othNYbud" localSheetId="8">#REF!</definedName>
    <definedName name="othNYbud" localSheetId="17">#REF!</definedName>
    <definedName name="othNYbud" localSheetId="4">#REF!</definedName>
    <definedName name="othNYbud" localSheetId="13">#REF!</definedName>
    <definedName name="othNYbud" localSheetId="11">#REF!</definedName>
    <definedName name="othNYbud" localSheetId="15">#REF!</definedName>
    <definedName name="othNYbud" localSheetId="12">#REF!</definedName>
    <definedName name="othNYbud">#REF!</definedName>
    <definedName name="othPYACT" localSheetId="6">#REF!</definedName>
    <definedName name="othPYACT" localSheetId="5">#REF!</definedName>
    <definedName name="othPYACT" localSheetId="14">#REF!</definedName>
    <definedName name="othPYACT" localSheetId="3">#REF!</definedName>
    <definedName name="othPYACT" localSheetId="7">#REF!</definedName>
    <definedName name="othPYACT" localSheetId="16">#REF!</definedName>
    <definedName name="othPYACT" localSheetId="1">#REF!</definedName>
    <definedName name="othPYACT" localSheetId="10">#REF!</definedName>
    <definedName name="othPYACT" localSheetId="9">#REF!</definedName>
    <definedName name="othPYACT" localSheetId="8">#REF!</definedName>
    <definedName name="othPYACT" localSheetId="17">#REF!</definedName>
    <definedName name="othPYACT" localSheetId="4">#REF!</definedName>
    <definedName name="othPYACT" localSheetId="13">#REF!</definedName>
    <definedName name="othPYACT" localSheetId="11">#REF!</definedName>
    <definedName name="othPYACT" localSheetId="15">#REF!</definedName>
    <definedName name="othPYACT" localSheetId="12">#REF!</definedName>
    <definedName name="othPYACT">#REF!</definedName>
    <definedName name="OTHSTART" localSheetId="6">#REF!</definedName>
    <definedName name="OTHSTART" localSheetId="5">#REF!</definedName>
    <definedName name="OTHSTART" localSheetId="14">#REF!</definedName>
    <definedName name="OTHSTART" localSheetId="3">#REF!</definedName>
    <definedName name="OTHSTART" localSheetId="7">#REF!</definedName>
    <definedName name="OTHSTART" localSheetId="16">#REF!</definedName>
    <definedName name="OTHSTART" localSheetId="1">#REF!</definedName>
    <definedName name="OTHSTART" localSheetId="10">#REF!</definedName>
    <definedName name="OTHSTART" localSheetId="9">#REF!</definedName>
    <definedName name="OTHSTART" localSheetId="8">#REF!</definedName>
    <definedName name="OTHSTART" localSheetId="17">#REF!</definedName>
    <definedName name="OTHSTART" localSheetId="4">#REF!</definedName>
    <definedName name="OTHSTART" localSheetId="13">#REF!</definedName>
    <definedName name="OTHSTART" localSheetId="11">#REF!</definedName>
    <definedName name="OTHSTART" localSheetId="15">#REF!</definedName>
    <definedName name="OTHSTART" localSheetId="12">#REF!</definedName>
    <definedName name="OTHSTART">#REF!</definedName>
    <definedName name="page3" localSheetId="6">'[8]RPCAP97'!#REF!</definedName>
    <definedName name="page3" localSheetId="5">'[8]RPCAP97'!#REF!</definedName>
    <definedName name="page3" localSheetId="14">'[8]RPCAP97'!#REF!</definedName>
    <definedName name="page3" localSheetId="3">'[8]RPCAP97'!#REF!</definedName>
    <definedName name="page3" localSheetId="7">'[8]RPCAP97'!#REF!</definedName>
    <definedName name="page3" localSheetId="16">'[8]RPCAP97'!#REF!</definedName>
    <definedName name="page3" localSheetId="1">'[8]RPCAP97'!#REF!</definedName>
    <definedName name="page3" localSheetId="10">'[8]RPCAP97'!#REF!</definedName>
    <definedName name="page3" localSheetId="9">'[8]RPCAP97'!#REF!</definedName>
    <definedName name="page3" localSheetId="8">'[8]RPCAP97'!#REF!</definedName>
    <definedName name="page3" localSheetId="17">'[8]RPCAP97'!#REF!</definedName>
    <definedName name="page3" localSheetId="4">'[8]RPCAP97'!#REF!</definedName>
    <definedName name="page3" localSheetId="13">'[8]RPCAP97'!#REF!</definedName>
    <definedName name="page3" localSheetId="11">'[8]RPCAP97'!#REF!</definedName>
    <definedName name="page3" localSheetId="15">'[8]RPCAP97'!#REF!</definedName>
    <definedName name="page3" localSheetId="12">'[8]RPCAP97'!#REF!</definedName>
    <definedName name="page3">'[8]RPCAP97'!#REF!</definedName>
    <definedName name="page7a" localSheetId="6">'[8]RPCAP97'!#REF!</definedName>
    <definedName name="page7a" localSheetId="5">'[8]RPCAP97'!#REF!</definedName>
    <definedName name="page7a" localSheetId="14">'[8]RPCAP97'!#REF!</definedName>
    <definedName name="page7a" localSheetId="3">'[8]RPCAP97'!#REF!</definedName>
    <definedName name="page7a" localSheetId="7">'[8]RPCAP97'!#REF!</definedName>
    <definedName name="page7a" localSheetId="16">'[8]RPCAP97'!#REF!</definedName>
    <definedName name="page7a" localSheetId="1">'[8]RPCAP97'!#REF!</definedName>
    <definedName name="page7a" localSheetId="10">'[8]RPCAP97'!#REF!</definedName>
    <definedName name="page7a" localSheetId="9">'[8]RPCAP97'!#REF!</definedName>
    <definedName name="page7a" localSheetId="8">'[8]RPCAP97'!#REF!</definedName>
    <definedName name="page7a" localSheetId="17">'[8]RPCAP97'!#REF!</definedName>
    <definedName name="page7a" localSheetId="4">'[8]RPCAP97'!#REF!</definedName>
    <definedName name="page7a" localSheetId="13">'[8]RPCAP97'!#REF!</definedName>
    <definedName name="page7a" localSheetId="11">'[8]RPCAP97'!#REF!</definedName>
    <definedName name="page7a" localSheetId="15">'[8]RPCAP97'!#REF!</definedName>
    <definedName name="page7a" localSheetId="12">'[8]RPCAP97'!#REF!</definedName>
    <definedName name="page7a">'[8]RPCAP97'!#REF!</definedName>
    <definedName name="PageAll">'[8]RPCAP97'!$A$1:$F$59,'[8]RPCAP97'!$A$60:$F$111,'[8]RPCAP97'!$A$112:$F$164,'[8]RPCAP97'!$A$165:$F$223,'[8]RPCAP97'!$A$283:$F$341,'[8]RPCAP97'!$A$345:$F$403,'[8]RPCAP97'!$A$224:$F$282,'[8]RPCAP97'!$A$404:$F$456,'[8]RPCAP97'!$A$459:$F$511</definedName>
    <definedName name="PagePart">'[8]RPCAP97'!$A$1:$F$59,'[8]RPCAP97'!$A$60:$F$111,'[8]RPCAP97'!$A$112:$F$164,'[8]RPCAP97'!$A$165:$F$223</definedName>
    <definedName name="Pages2000a">'[2]List99'!$A$1:$F$58,'[2]List99'!$A$62:$F$120,'[2]List99'!$A$123:$F$186,'[2]List99'!$A$189:$F$247,'[2]List99'!$A$250:$F$308,'[2]List99'!$A$311:$F$370</definedName>
    <definedName name="Pages2000b">'[2]List99'!$A$373:$F$427,'[2]List99'!$A$430:$F$488,'[2]List99'!$A$491:$F$549,'[2]List99'!$A$551:$F$608,'[2]List99'!$A$610:$F$667,'[2]List99'!$A$669:$F$720,'[2]List99'!$A$724:$F$779</definedName>
    <definedName name="PagesAll">'[2]List99'!$A$1:$F$58,'[2]List99'!$A$62:$F$120,'[2]List99'!$A$123:$F$186,'[2]List99'!$A$189:$F$247,'[2]List99'!$A$250:$F$308,'[2]List99'!$A$311:$F$370,'[2]List99'!$A$430:$F$488,'[2]List99'!$A$491:$F$549,'[2]List99'!$A$550:$F$608,'[2]List99'!$A$609:$F$667,'[2]List99'!$A$668:$F$720,'[2]List99'!$A$723:$F$779</definedName>
    <definedName name="PriceCapParams" localSheetId="6">#REF!</definedName>
    <definedName name="PriceCapParams" localSheetId="5">#REF!</definedName>
    <definedName name="PriceCapParams" localSheetId="14">#REF!</definedName>
    <definedName name="PriceCapParams" localSheetId="3">#REF!</definedName>
    <definedName name="PriceCapParams" localSheetId="7">#REF!</definedName>
    <definedName name="PriceCapParams" localSheetId="16">#REF!</definedName>
    <definedName name="PriceCapParams" localSheetId="1">#REF!</definedName>
    <definedName name="PriceCapParams" localSheetId="10">#REF!</definedName>
    <definedName name="PriceCapParams" localSheetId="9">#REF!</definedName>
    <definedName name="PriceCapParams" localSheetId="8">#REF!</definedName>
    <definedName name="PriceCapParams" localSheetId="17">#REF!</definedName>
    <definedName name="PriceCapParams" localSheetId="4">#REF!</definedName>
    <definedName name="PriceCapParams" localSheetId="13">#REF!</definedName>
    <definedName name="PriceCapParams" localSheetId="11">#REF!</definedName>
    <definedName name="PriceCapParams" localSheetId="15">#REF!</definedName>
    <definedName name="PriceCapParams" localSheetId="12">#REF!</definedName>
    <definedName name="PriceCapParams">#REF!</definedName>
    <definedName name="primary" localSheetId="6">'[2]List99'!$A$288:$F$346,'[2]List99'!#REF!,'[2]List99'!$A$350:$F$466</definedName>
    <definedName name="primary" localSheetId="5">'[2]List99'!$A$288:$F$346,'[2]List99'!#REF!,'[2]List99'!$A$350:$F$466</definedName>
    <definedName name="primary" localSheetId="14">'[2]List99'!$A$288:$F$346,'[2]List99'!#REF!,'[2]List99'!$A$350:$F$466</definedName>
    <definedName name="primary" localSheetId="3">'[2]List99'!$A$288:$F$346,'[2]List99'!#REF!,'[2]List99'!$A$350:$F$466</definedName>
    <definedName name="primary" localSheetId="7">'[2]List99'!$A$288:$F$346,'[2]List99'!#REF!,'[2]List99'!$A$350:$F$466</definedName>
    <definedName name="primary" localSheetId="16">'[2]List99'!$A$288:$F$346,'[2]List99'!#REF!,'[2]List99'!$A$350:$F$466</definedName>
    <definedName name="primary" localSheetId="1">'[2]List99'!$A$288:$F$346,'[2]List99'!#REF!,'[2]List99'!$A$350:$F$466</definedName>
    <definedName name="primary" localSheetId="10">'[2]List99'!$A$288:$F$346,'[2]List99'!#REF!,'[2]List99'!$A$350:$F$466</definedName>
    <definedName name="primary" localSheetId="9">'[2]List99'!$A$288:$F$346,'[2]List99'!#REF!,'[2]List99'!$A$350:$F$466</definedName>
    <definedName name="primary" localSheetId="8">'[2]List99'!$A$288:$F$346,'[2]List99'!#REF!,'[2]List99'!$A$350:$F$466</definedName>
    <definedName name="primary" localSheetId="17">'[2]List99'!$A$288:$F$346,'[2]List99'!#REF!,'[2]List99'!$A$350:$F$466</definedName>
    <definedName name="primary" localSheetId="4">'[2]List99'!$A$288:$F$346,'[2]List99'!#REF!,'[2]List99'!$A$350:$F$466</definedName>
    <definedName name="primary" localSheetId="13">'[2]List99'!$A$288:$F$346,'[2]List99'!#REF!,'[2]List99'!$A$350:$F$466</definedName>
    <definedName name="primary" localSheetId="11">'[2]List99'!$A$288:$F$346,'[2]List99'!#REF!,'[2]List99'!$A$350:$F$466</definedName>
    <definedName name="primary" localSheetId="15">'[2]List99'!$A$288:$F$346,'[2]List99'!#REF!,'[2]List99'!$A$350:$F$466</definedName>
    <definedName name="primary" localSheetId="12">'[2]List99'!$A$288:$F$346,'[2]List99'!#REF!,'[2]List99'!$A$350:$F$466</definedName>
    <definedName name="primary">'[2]List99'!$A$288:$F$346,'[2]List99'!#REF!,'[2]List99'!$A$350:$F$466</definedName>
    <definedName name="Print">'[14]Nov DEGDAYS'!$A$1:$N$36</definedName>
    <definedName name="_xlnm.Print_Area" localSheetId="6">'App.2-V Bill Impacts GS500-4999'!$A$1:$Q$68</definedName>
    <definedName name="_xlnm.Print_Area" localSheetId="5">'App.2-V Bill Impacts GS50-499'!$A$1:$Q$68</definedName>
    <definedName name="_xlnm.Print_Area" localSheetId="14">'App.2-V Bill Impacts GS50-49914'!$A$1:$Q$68</definedName>
    <definedName name="_xlnm.Print_Area" localSheetId="2">'App.2-V Bill Impacts GSLT50 RPP'!$A$1:$Q$68</definedName>
    <definedName name="_xlnm.Print_Area" localSheetId="3">'App.2-V Bill Impacts GSLT50NRPP'!$A$1:$Q$68</definedName>
    <definedName name="_xlnm.Print_Area" localSheetId="7">'App.2-V Bill Impacts LU'!$A$1:$Q$68</definedName>
    <definedName name="_xlnm.Print_Area" localSheetId="16">'App.2-V Bill Impacts LU 14'!$A$1:$Q$68</definedName>
    <definedName name="_xlnm.Print_Area" localSheetId="1">'App.2-V Bill Impacts RES-NonRPP'!$A$1:$Q$68</definedName>
    <definedName name="_xlnm.Print_Area" localSheetId="10">'App.2-V Bill Impacts RES-NRPP14'!$A$1:$Q$68</definedName>
    <definedName name="_xlnm.Print_Area" localSheetId="0">'App.2-V Bill Impacts RES-RPP'!$A$1:$Q$68</definedName>
    <definedName name="_xlnm.Print_Area" localSheetId="9">'App.2-V Bill Impacts RES-RPP14'!$A$1:$Q$68</definedName>
    <definedName name="_xlnm.Print_Area" localSheetId="8">'App.2-V Bill Impacts SL'!$A$1:$Q$68</definedName>
    <definedName name="_xlnm.Print_Area" localSheetId="17">'App.2-V Bill Impacts SL 14'!$A$1:$Q$68</definedName>
    <definedName name="_xlnm.Print_Area" localSheetId="4">'App.2-V Bill Impacts USL RPP'!$A$1:$Q$68</definedName>
    <definedName name="_xlnm.Print_Area" localSheetId="13">'App.2-V Bill Impacts USL RPP14'!$A$1:$Q$68</definedName>
    <definedName name="_xlnm.Print_Area" localSheetId="11">'App.2-VBill Impacts GSLT50RPP14'!$A$1:$Q$68</definedName>
    <definedName name="_xlnm.Print_Area" localSheetId="15">'App.2-VBillImpacts GS500-499914'!$A$1:$Q$68</definedName>
    <definedName name="_xlnm.Print_Area" localSheetId="12">'App.2-VBillImpacts GSLT50NRPP14'!$A$1:$Q$68</definedName>
    <definedName name="print_end" localSheetId="6">#REF!</definedName>
    <definedName name="print_end" localSheetId="5">#REF!</definedName>
    <definedName name="print_end" localSheetId="14">#REF!</definedName>
    <definedName name="print_end" localSheetId="3">#REF!</definedName>
    <definedName name="print_end" localSheetId="7">#REF!</definedName>
    <definedName name="print_end" localSheetId="16">#REF!</definedName>
    <definedName name="print_end" localSheetId="1">#REF!</definedName>
    <definedName name="print_end" localSheetId="10">#REF!</definedName>
    <definedName name="print_end" localSheetId="9">#REF!</definedName>
    <definedName name="print_end" localSheetId="8">#REF!</definedName>
    <definedName name="print_end" localSheetId="17">#REF!</definedName>
    <definedName name="print_end" localSheetId="4">#REF!</definedName>
    <definedName name="print_end" localSheetId="13">#REF!</definedName>
    <definedName name="print_end" localSheetId="11">#REF!</definedName>
    <definedName name="print_end" localSheetId="15">#REF!</definedName>
    <definedName name="print_end" localSheetId="12">#REF!</definedName>
    <definedName name="print_end">#REF!</definedName>
    <definedName name="Qend">'[15]RSVA &amp; Other'!$A$3</definedName>
    <definedName name="Rate_Riders" localSheetId="6">#REF!</definedName>
    <definedName name="Rate_Riders" localSheetId="5">#REF!</definedName>
    <definedName name="Rate_Riders" localSheetId="14">#REF!</definedName>
    <definedName name="Rate_Riders" localSheetId="3">#REF!</definedName>
    <definedName name="Rate_Riders" localSheetId="7">#REF!</definedName>
    <definedName name="Rate_Riders" localSheetId="16">#REF!</definedName>
    <definedName name="Rate_Riders" localSheetId="1">#REF!</definedName>
    <definedName name="Rate_Riders" localSheetId="10">#REF!</definedName>
    <definedName name="Rate_Riders" localSheetId="9">#REF!</definedName>
    <definedName name="Rate_Riders" localSheetId="8">#REF!</definedName>
    <definedName name="Rate_Riders" localSheetId="17">#REF!</definedName>
    <definedName name="Rate_Riders" localSheetId="4">#REF!</definedName>
    <definedName name="Rate_Riders" localSheetId="13">#REF!</definedName>
    <definedName name="Rate_Riders" localSheetId="11">#REF!</definedName>
    <definedName name="Rate_Riders" localSheetId="15">#REF!</definedName>
    <definedName name="Rate_Riders" localSheetId="12">#REF!</definedName>
    <definedName name="Rate_Riders">#REF!</definedName>
    <definedName name="Ratebase" localSheetId="6">#REF!</definedName>
    <definedName name="Ratebase" localSheetId="5">#REF!</definedName>
    <definedName name="Ratebase" localSheetId="14">#REF!</definedName>
    <definedName name="Ratebase" localSheetId="3">#REF!</definedName>
    <definedName name="Ratebase" localSheetId="7">#REF!</definedName>
    <definedName name="Ratebase" localSheetId="16">#REF!</definedName>
    <definedName name="Ratebase" localSheetId="1">#REF!</definedName>
    <definedName name="Ratebase" localSheetId="10">#REF!</definedName>
    <definedName name="Ratebase" localSheetId="9">#REF!</definedName>
    <definedName name="Ratebase" localSheetId="8">#REF!</definedName>
    <definedName name="Ratebase" localSheetId="17">#REF!</definedName>
    <definedName name="Ratebase" localSheetId="4">#REF!</definedName>
    <definedName name="Ratebase" localSheetId="13">#REF!</definedName>
    <definedName name="Ratebase" localSheetId="11">#REF!</definedName>
    <definedName name="Ratebase" localSheetId="15">#REF!</definedName>
    <definedName name="Ratebase" localSheetId="12">#REF!</definedName>
    <definedName name="Ratebase">#REF!</definedName>
    <definedName name="rearrange95">'[6]SUM95'!$A$75:$I$109,'[6]SUM95'!$A$110:$I$141,'[6]SUM95'!$A$142:$I$177</definedName>
    <definedName name="RPP_Data" localSheetId="6">#REF!</definedName>
    <definedName name="RPP_Data" localSheetId="5">#REF!</definedName>
    <definedName name="RPP_Data" localSheetId="14">#REF!</definedName>
    <definedName name="RPP_Data" localSheetId="3">#REF!</definedName>
    <definedName name="RPP_Data" localSheetId="7">#REF!</definedName>
    <definedName name="RPP_Data" localSheetId="16">#REF!</definedName>
    <definedName name="RPP_Data" localSheetId="1">#REF!</definedName>
    <definedName name="RPP_Data" localSheetId="10">#REF!</definedName>
    <definedName name="RPP_Data" localSheetId="9">#REF!</definedName>
    <definedName name="RPP_Data" localSheetId="8">#REF!</definedName>
    <definedName name="RPP_Data" localSheetId="17">#REF!</definedName>
    <definedName name="RPP_Data" localSheetId="4">#REF!</definedName>
    <definedName name="RPP_Data" localSheetId="13">#REF!</definedName>
    <definedName name="RPP_Data" localSheetId="11">#REF!</definedName>
    <definedName name="RPP_Data" localSheetId="15">#REF!</definedName>
    <definedName name="RPP_Data" localSheetId="12">#REF!</definedName>
    <definedName name="RPP_Data">#REF!</definedName>
    <definedName name="SALBENF" localSheetId="6">#REF!</definedName>
    <definedName name="SALBENF" localSheetId="5">#REF!</definedName>
    <definedName name="SALBENF" localSheetId="14">#REF!</definedName>
    <definedName name="SALBENF" localSheetId="3">#REF!</definedName>
    <definedName name="SALBENF" localSheetId="7">#REF!</definedName>
    <definedName name="SALBENF" localSheetId="16">#REF!</definedName>
    <definedName name="SALBENF" localSheetId="1">#REF!</definedName>
    <definedName name="SALBENF" localSheetId="10">#REF!</definedName>
    <definedName name="SALBENF" localSheetId="9">#REF!</definedName>
    <definedName name="SALBENF" localSheetId="8">#REF!</definedName>
    <definedName name="SALBENF" localSheetId="17">#REF!</definedName>
    <definedName name="SALBENF" localSheetId="4">#REF!</definedName>
    <definedName name="SALBENF" localSheetId="13">#REF!</definedName>
    <definedName name="SALBENF" localSheetId="11">#REF!</definedName>
    <definedName name="SALBENF" localSheetId="15">#REF!</definedName>
    <definedName name="SALBENF" localSheetId="12">#REF!</definedName>
    <definedName name="SALBENF">#REF!</definedName>
    <definedName name="salreg" localSheetId="6">#REF!</definedName>
    <definedName name="salreg" localSheetId="5">#REF!</definedName>
    <definedName name="salreg" localSheetId="14">#REF!</definedName>
    <definedName name="salreg" localSheetId="3">#REF!</definedName>
    <definedName name="salreg" localSheetId="7">#REF!</definedName>
    <definedName name="salreg" localSheetId="16">#REF!</definedName>
    <definedName name="salreg" localSheetId="1">#REF!</definedName>
    <definedName name="salreg" localSheetId="10">#REF!</definedName>
    <definedName name="salreg" localSheetId="9">#REF!</definedName>
    <definedName name="salreg" localSheetId="8">#REF!</definedName>
    <definedName name="salreg" localSheetId="17">#REF!</definedName>
    <definedName name="salreg" localSheetId="4">#REF!</definedName>
    <definedName name="salreg" localSheetId="13">#REF!</definedName>
    <definedName name="salreg" localSheetId="11">#REF!</definedName>
    <definedName name="salreg" localSheetId="15">#REF!</definedName>
    <definedName name="salreg" localSheetId="12">#REF!</definedName>
    <definedName name="salreg">#REF!</definedName>
    <definedName name="SALREGF" localSheetId="6">#REF!</definedName>
    <definedName name="SALREGF" localSheetId="5">#REF!</definedName>
    <definedName name="SALREGF" localSheetId="14">#REF!</definedName>
    <definedName name="SALREGF" localSheetId="3">#REF!</definedName>
    <definedName name="SALREGF" localSheetId="7">#REF!</definedName>
    <definedName name="SALREGF" localSheetId="16">#REF!</definedName>
    <definedName name="SALREGF" localSheetId="1">#REF!</definedName>
    <definedName name="SALREGF" localSheetId="10">#REF!</definedName>
    <definedName name="SALREGF" localSheetId="9">#REF!</definedName>
    <definedName name="SALREGF" localSheetId="8">#REF!</definedName>
    <definedName name="SALREGF" localSheetId="17">#REF!</definedName>
    <definedName name="SALREGF" localSheetId="4">#REF!</definedName>
    <definedName name="SALREGF" localSheetId="13">#REF!</definedName>
    <definedName name="SALREGF" localSheetId="11">#REF!</definedName>
    <definedName name="SALREGF" localSheetId="15">#REF!</definedName>
    <definedName name="SALREGF" localSheetId="12">#REF!</definedName>
    <definedName name="SALREGF">#REF!</definedName>
    <definedName name="subtrans" localSheetId="6">'[2]List99'!$A$1:$F$59,'[2]List99'!$A$60:$F$111,'[2]List99'!#REF!,'[2]List99'!$A$112:$F$164,'[2]List99'!$A$165:$F$228</definedName>
    <definedName name="subtrans" localSheetId="5">'[2]List99'!$A$1:$F$59,'[2]List99'!$A$60:$F$111,'[2]List99'!#REF!,'[2]List99'!$A$112:$F$164,'[2]List99'!$A$165:$F$228</definedName>
    <definedName name="subtrans" localSheetId="14">'[2]List99'!$A$1:$F$59,'[2]List99'!$A$60:$F$111,'[2]List99'!#REF!,'[2]List99'!$A$112:$F$164,'[2]List99'!$A$165:$F$228</definedName>
    <definedName name="subtrans" localSheetId="3">'[2]List99'!$A$1:$F$59,'[2]List99'!$A$60:$F$111,'[2]List99'!#REF!,'[2]List99'!$A$112:$F$164,'[2]List99'!$A$165:$F$228</definedName>
    <definedName name="subtrans" localSheetId="7">'[2]List99'!$A$1:$F$59,'[2]List99'!$A$60:$F$111,'[2]List99'!#REF!,'[2]List99'!$A$112:$F$164,'[2]List99'!$A$165:$F$228</definedName>
    <definedName name="subtrans" localSheetId="16">'[2]List99'!$A$1:$F$59,'[2]List99'!$A$60:$F$111,'[2]List99'!#REF!,'[2]List99'!$A$112:$F$164,'[2]List99'!$A$165:$F$228</definedName>
    <definedName name="subtrans" localSheetId="1">'[2]List99'!$A$1:$F$59,'[2]List99'!$A$60:$F$111,'[2]List99'!#REF!,'[2]List99'!$A$112:$F$164,'[2]List99'!$A$165:$F$228</definedName>
    <definedName name="subtrans" localSheetId="10">'[2]List99'!$A$1:$F$59,'[2]List99'!$A$60:$F$111,'[2]List99'!#REF!,'[2]List99'!$A$112:$F$164,'[2]List99'!$A$165:$F$228</definedName>
    <definedName name="subtrans" localSheetId="9">'[2]List99'!$A$1:$F$59,'[2]List99'!$A$60:$F$111,'[2]List99'!#REF!,'[2]List99'!$A$112:$F$164,'[2]List99'!$A$165:$F$228</definedName>
    <definedName name="subtrans" localSheetId="8">'[2]List99'!$A$1:$F$59,'[2]List99'!$A$60:$F$111,'[2]List99'!#REF!,'[2]List99'!$A$112:$F$164,'[2]List99'!$A$165:$F$228</definedName>
    <definedName name="subtrans" localSheetId="17">'[2]List99'!$A$1:$F$59,'[2]List99'!$A$60:$F$111,'[2]List99'!#REF!,'[2]List99'!$A$112:$F$164,'[2]List99'!$A$165:$F$228</definedName>
    <definedName name="subtrans" localSheetId="4">'[2]List99'!$A$1:$F$59,'[2]List99'!$A$60:$F$111,'[2]List99'!#REF!,'[2]List99'!$A$112:$F$164,'[2]List99'!$A$165:$F$228</definedName>
    <definedName name="subtrans" localSheetId="13">'[2]List99'!$A$1:$F$59,'[2]List99'!$A$60:$F$111,'[2]List99'!#REF!,'[2]List99'!$A$112:$F$164,'[2]List99'!$A$165:$F$228</definedName>
    <definedName name="subtrans" localSheetId="11">'[2]List99'!$A$1:$F$59,'[2]List99'!$A$60:$F$111,'[2]List99'!#REF!,'[2]List99'!$A$112:$F$164,'[2]List99'!$A$165:$F$228</definedName>
    <definedName name="subtrans" localSheetId="15">'[2]List99'!$A$1:$F$59,'[2]List99'!$A$60:$F$111,'[2]List99'!#REF!,'[2]List99'!$A$112:$F$164,'[2]List99'!$A$165:$F$228</definedName>
    <definedName name="subtrans" localSheetId="12">'[2]List99'!$A$1:$F$59,'[2]List99'!$A$60:$F$111,'[2]List99'!#REF!,'[2]List99'!$A$112:$F$164,'[2]List99'!$A$165:$F$228</definedName>
    <definedName name="subtrans">'[2]List99'!$A$1:$F$59,'[2]List99'!$A$60:$F$111,'[2]List99'!#REF!,'[2]List99'!$A$112:$F$164,'[2]List99'!$A$165:$F$228</definedName>
    <definedName name="Surtax" localSheetId="6">#REF!</definedName>
    <definedName name="Surtax" localSheetId="5">#REF!</definedName>
    <definedName name="Surtax" localSheetId="14">#REF!</definedName>
    <definedName name="Surtax" localSheetId="3">#REF!</definedName>
    <definedName name="Surtax" localSheetId="7">#REF!</definedName>
    <definedName name="Surtax" localSheetId="16">#REF!</definedName>
    <definedName name="Surtax" localSheetId="1">#REF!</definedName>
    <definedName name="Surtax" localSheetId="10">#REF!</definedName>
    <definedName name="Surtax" localSheetId="9">#REF!</definedName>
    <definedName name="Surtax" localSheetId="8">#REF!</definedName>
    <definedName name="Surtax" localSheetId="17">#REF!</definedName>
    <definedName name="Surtax" localSheetId="4">#REF!</definedName>
    <definedName name="Surtax" localSheetId="13">#REF!</definedName>
    <definedName name="Surtax" localSheetId="11">#REF!</definedName>
    <definedName name="Surtax" localSheetId="15">#REF!</definedName>
    <definedName name="Surtax" localSheetId="12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'[16]OPTTABLE'!$A$2:$E$15,'[16]OPTTABLE'!$Q$2:$T$15,'[16]OPTTABLE'!$AA$2:$AE$15,'[16]OPTTABLE'!$AG$2:$AK$15,'[16]OPTTABLE'!$AW$2:$AZ$15,'[16]OPTTABLE'!$BB$2:$BF$15,'[16]OPTTABLE'!$U$2:$Y$15,'[16]OPTTABLE'!$BH$2:$BH$15</definedName>
    <definedName name="TableLarge">'[6]SUM96'!$A$203:$K$252,'[6]SUM96'!$A$253:$K$297,'[6]SUM96'!$A$300:$K$370,'[6]SUM96'!$A$371:$K$392</definedName>
    <definedName name="TableReportAll">'[6]SUM96'!$A$203:$K$299,'[6]SUM96'!$A$300:$K$342,'[6]SUM96'!$A$343:$K$390</definedName>
    <definedName name="TEMPA" localSheetId="6">#REF!</definedName>
    <definedName name="TEMPA" localSheetId="5">#REF!</definedName>
    <definedName name="TEMPA" localSheetId="14">#REF!</definedName>
    <definedName name="TEMPA" localSheetId="3">#REF!</definedName>
    <definedName name="TEMPA" localSheetId="7">#REF!</definedName>
    <definedName name="TEMPA" localSheetId="16">#REF!</definedName>
    <definedName name="TEMPA" localSheetId="1">#REF!</definedName>
    <definedName name="TEMPA" localSheetId="10">#REF!</definedName>
    <definedName name="TEMPA" localSheetId="9">#REF!</definedName>
    <definedName name="TEMPA" localSheetId="8">#REF!</definedName>
    <definedName name="TEMPA" localSheetId="17">#REF!</definedName>
    <definedName name="TEMPA" localSheetId="4">#REF!</definedName>
    <definedName name="TEMPA" localSheetId="13">#REF!</definedName>
    <definedName name="TEMPA" localSheetId="11">#REF!</definedName>
    <definedName name="TEMPA" localSheetId="15">#REF!</definedName>
    <definedName name="TEMPA" localSheetId="12">#REF!</definedName>
    <definedName name="TEMPA">#REF!</definedName>
    <definedName name="terr_name">'[17]1-1 GENERAL (Input)'!$C$56:$D$59</definedName>
    <definedName name="total">'[16]OPTTABLE'!$A$2:$E$15,'[16]OPTTABLE'!$Q$2:$T$15,'[16]OPTTABLE'!$AA$2:$AE$15,'[16]OPTTABLE'!$AG$2:$AK$15,'[16]OPTTABLE'!$AW$2:$AZ$15,'[16]OPTTABLE'!$BB$2:$BF$15,'[16]OPTTABLE'!$BH$2:$BH$15,'[16]OPTTABLE'!$U$2:$Y$15</definedName>
    <definedName name="total_dept" localSheetId="6">#REF!</definedName>
    <definedName name="total_dept" localSheetId="5">#REF!</definedName>
    <definedName name="total_dept" localSheetId="14">#REF!</definedName>
    <definedName name="total_dept" localSheetId="3">#REF!</definedName>
    <definedName name="total_dept" localSheetId="7">#REF!</definedName>
    <definedName name="total_dept" localSheetId="16">#REF!</definedName>
    <definedName name="total_dept" localSheetId="1">#REF!</definedName>
    <definedName name="total_dept" localSheetId="10">#REF!</definedName>
    <definedName name="total_dept" localSheetId="9">#REF!</definedName>
    <definedName name="total_dept" localSheetId="8">#REF!</definedName>
    <definedName name="total_dept" localSheetId="17">#REF!</definedName>
    <definedName name="total_dept" localSheetId="4">#REF!</definedName>
    <definedName name="total_dept" localSheetId="13">#REF!</definedName>
    <definedName name="total_dept" localSheetId="11">#REF!</definedName>
    <definedName name="total_dept" localSheetId="15">#REF!</definedName>
    <definedName name="total_dept" localSheetId="12">#REF!</definedName>
    <definedName name="total_dept">#REF!</definedName>
    <definedName name="total_manpower" localSheetId="6">#REF!</definedName>
    <definedName name="total_manpower" localSheetId="5">#REF!</definedName>
    <definedName name="total_manpower" localSheetId="14">#REF!</definedName>
    <definedName name="total_manpower" localSheetId="3">#REF!</definedName>
    <definedName name="total_manpower" localSheetId="7">#REF!</definedName>
    <definedName name="total_manpower" localSheetId="16">#REF!</definedName>
    <definedName name="total_manpower" localSheetId="1">#REF!</definedName>
    <definedName name="total_manpower" localSheetId="10">#REF!</definedName>
    <definedName name="total_manpower" localSheetId="9">#REF!</definedName>
    <definedName name="total_manpower" localSheetId="8">#REF!</definedName>
    <definedName name="total_manpower" localSheetId="17">#REF!</definedName>
    <definedName name="total_manpower" localSheetId="4">#REF!</definedName>
    <definedName name="total_manpower" localSheetId="13">#REF!</definedName>
    <definedName name="total_manpower" localSheetId="11">#REF!</definedName>
    <definedName name="total_manpower" localSheetId="15">#REF!</definedName>
    <definedName name="total_manpower" localSheetId="12">#REF!</definedName>
    <definedName name="total_manpower">#REF!</definedName>
    <definedName name="total_material" localSheetId="6">#REF!</definedName>
    <definedName name="total_material" localSheetId="5">#REF!</definedName>
    <definedName name="total_material" localSheetId="14">#REF!</definedName>
    <definedName name="total_material" localSheetId="3">#REF!</definedName>
    <definedName name="total_material" localSheetId="7">#REF!</definedName>
    <definedName name="total_material" localSheetId="16">#REF!</definedName>
    <definedName name="total_material" localSheetId="1">#REF!</definedName>
    <definedName name="total_material" localSheetId="10">#REF!</definedName>
    <definedName name="total_material" localSheetId="9">#REF!</definedName>
    <definedName name="total_material" localSheetId="8">#REF!</definedName>
    <definedName name="total_material" localSheetId="17">#REF!</definedName>
    <definedName name="total_material" localSheetId="4">#REF!</definedName>
    <definedName name="total_material" localSheetId="13">#REF!</definedName>
    <definedName name="total_material" localSheetId="11">#REF!</definedName>
    <definedName name="total_material" localSheetId="15">#REF!</definedName>
    <definedName name="total_material" localSheetId="12">#REF!</definedName>
    <definedName name="total_material">#REF!</definedName>
    <definedName name="total_other" localSheetId="6">#REF!</definedName>
    <definedName name="total_other" localSheetId="5">#REF!</definedName>
    <definedName name="total_other" localSheetId="14">#REF!</definedName>
    <definedName name="total_other" localSheetId="3">#REF!</definedName>
    <definedName name="total_other" localSheetId="7">#REF!</definedName>
    <definedName name="total_other" localSheetId="16">#REF!</definedName>
    <definedName name="total_other" localSheetId="1">#REF!</definedName>
    <definedName name="total_other" localSheetId="10">#REF!</definedName>
    <definedName name="total_other" localSheetId="9">#REF!</definedName>
    <definedName name="total_other" localSheetId="8">#REF!</definedName>
    <definedName name="total_other" localSheetId="17">#REF!</definedName>
    <definedName name="total_other" localSheetId="4">#REF!</definedName>
    <definedName name="total_other" localSheetId="13">#REF!</definedName>
    <definedName name="total_other" localSheetId="11">#REF!</definedName>
    <definedName name="total_other" localSheetId="15">#REF!</definedName>
    <definedName name="total_other" localSheetId="12">#REF!</definedName>
    <definedName name="total_other">#REF!</definedName>
    <definedName name="total_transportation" localSheetId="6">#REF!</definedName>
    <definedName name="total_transportation" localSheetId="5">#REF!</definedName>
    <definedName name="total_transportation" localSheetId="14">#REF!</definedName>
    <definedName name="total_transportation" localSheetId="3">#REF!</definedName>
    <definedName name="total_transportation" localSheetId="7">#REF!</definedName>
    <definedName name="total_transportation" localSheetId="16">#REF!</definedName>
    <definedName name="total_transportation" localSheetId="1">#REF!</definedName>
    <definedName name="total_transportation" localSheetId="10">#REF!</definedName>
    <definedName name="total_transportation" localSheetId="9">#REF!</definedName>
    <definedName name="total_transportation" localSheetId="8">#REF!</definedName>
    <definedName name="total_transportation" localSheetId="17">#REF!</definedName>
    <definedName name="total_transportation" localSheetId="4">#REF!</definedName>
    <definedName name="total_transportation" localSheetId="13">#REF!</definedName>
    <definedName name="total_transportation" localSheetId="11">#REF!</definedName>
    <definedName name="total_transportation" localSheetId="15">#REF!</definedName>
    <definedName name="total_transportation" localSheetId="12">#REF!</definedName>
    <definedName name="total_transportation">#REF!</definedName>
    <definedName name="TRANBUD" localSheetId="6">#REF!</definedName>
    <definedName name="TRANBUD" localSheetId="5">#REF!</definedName>
    <definedName name="TRANBUD" localSheetId="14">#REF!</definedName>
    <definedName name="TRANBUD" localSheetId="3">#REF!</definedName>
    <definedName name="TRANBUD" localSheetId="7">#REF!</definedName>
    <definedName name="TRANBUD" localSheetId="16">#REF!</definedName>
    <definedName name="TRANBUD" localSheetId="1">#REF!</definedName>
    <definedName name="TRANBUD" localSheetId="10">#REF!</definedName>
    <definedName name="TRANBUD" localSheetId="9">#REF!</definedName>
    <definedName name="TRANBUD" localSheetId="8">#REF!</definedName>
    <definedName name="TRANBUD" localSheetId="17">#REF!</definedName>
    <definedName name="TRANBUD" localSheetId="4">#REF!</definedName>
    <definedName name="TRANBUD" localSheetId="13">#REF!</definedName>
    <definedName name="TRANBUD" localSheetId="11">#REF!</definedName>
    <definedName name="TRANBUD" localSheetId="15">#REF!</definedName>
    <definedName name="TRANBUD" localSheetId="12">#REF!</definedName>
    <definedName name="TRANBUD">#REF!</definedName>
    <definedName name="TRANEND" localSheetId="6">#REF!</definedName>
    <definedName name="TRANEND" localSheetId="5">#REF!</definedName>
    <definedName name="TRANEND" localSheetId="14">#REF!</definedName>
    <definedName name="TRANEND" localSheetId="3">#REF!</definedName>
    <definedName name="TRANEND" localSheetId="7">#REF!</definedName>
    <definedName name="TRANEND" localSheetId="16">#REF!</definedName>
    <definedName name="TRANEND" localSheetId="1">#REF!</definedName>
    <definedName name="TRANEND" localSheetId="10">#REF!</definedName>
    <definedName name="TRANEND" localSheetId="9">#REF!</definedName>
    <definedName name="TRANEND" localSheetId="8">#REF!</definedName>
    <definedName name="TRANEND" localSheetId="17">#REF!</definedName>
    <definedName name="TRANEND" localSheetId="4">#REF!</definedName>
    <definedName name="TRANEND" localSheetId="13">#REF!</definedName>
    <definedName name="TRANEND" localSheetId="11">#REF!</definedName>
    <definedName name="TRANEND" localSheetId="15">#REF!</definedName>
    <definedName name="TRANEND" localSheetId="12">#REF!</definedName>
    <definedName name="TRANEND">#REF!</definedName>
    <definedName name="transportation_costs" localSheetId="6">#REF!</definedName>
    <definedName name="transportation_costs" localSheetId="5">#REF!</definedName>
    <definedName name="transportation_costs" localSheetId="14">#REF!</definedName>
    <definedName name="transportation_costs" localSheetId="3">#REF!</definedName>
    <definedName name="transportation_costs" localSheetId="7">#REF!</definedName>
    <definedName name="transportation_costs" localSheetId="16">#REF!</definedName>
    <definedName name="transportation_costs" localSheetId="1">#REF!</definedName>
    <definedName name="transportation_costs" localSheetId="10">#REF!</definedName>
    <definedName name="transportation_costs" localSheetId="9">#REF!</definedName>
    <definedName name="transportation_costs" localSheetId="8">#REF!</definedName>
    <definedName name="transportation_costs" localSheetId="17">#REF!</definedName>
    <definedName name="transportation_costs" localSheetId="4">#REF!</definedName>
    <definedName name="transportation_costs" localSheetId="13">#REF!</definedName>
    <definedName name="transportation_costs" localSheetId="11">#REF!</definedName>
    <definedName name="transportation_costs" localSheetId="15">#REF!</definedName>
    <definedName name="transportation_costs" localSheetId="12">#REF!</definedName>
    <definedName name="transportation_costs">#REF!</definedName>
    <definedName name="TRANSTART" localSheetId="6">#REF!</definedName>
    <definedName name="TRANSTART" localSheetId="5">#REF!</definedName>
    <definedName name="TRANSTART" localSheetId="14">#REF!</definedName>
    <definedName name="TRANSTART" localSheetId="3">#REF!</definedName>
    <definedName name="TRANSTART" localSheetId="7">#REF!</definedName>
    <definedName name="TRANSTART" localSheetId="16">#REF!</definedName>
    <definedName name="TRANSTART" localSheetId="1">#REF!</definedName>
    <definedName name="TRANSTART" localSheetId="10">#REF!</definedName>
    <definedName name="TRANSTART" localSheetId="9">#REF!</definedName>
    <definedName name="TRANSTART" localSheetId="8">#REF!</definedName>
    <definedName name="TRANSTART" localSheetId="17">#REF!</definedName>
    <definedName name="TRANSTART" localSheetId="4">#REF!</definedName>
    <definedName name="TRANSTART" localSheetId="13">#REF!</definedName>
    <definedName name="TRANSTART" localSheetId="11">#REF!</definedName>
    <definedName name="TRANSTART" localSheetId="15">#REF!</definedName>
    <definedName name="TRANSTART" localSheetId="12">#REF!</definedName>
    <definedName name="TRANSTART">#REF!</definedName>
    <definedName name="trn_beg_bud" localSheetId="6">#REF!</definedName>
    <definedName name="trn_beg_bud" localSheetId="5">#REF!</definedName>
    <definedName name="trn_beg_bud" localSheetId="14">#REF!</definedName>
    <definedName name="trn_beg_bud" localSheetId="3">#REF!</definedName>
    <definedName name="trn_beg_bud" localSheetId="7">#REF!</definedName>
    <definedName name="trn_beg_bud" localSheetId="16">#REF!</definedName>
    <definedName name="trn_beg_bud" localSheetId="1">#REF!</definedName>
    <definedName name="trn_beg_bud" localSheetId="10">#REF!</definedName>
    <definedName name="trn_beg_bud" localSheetId="9">#REF!</definedName>
    <definedName name="trn_beg_bud" localSheetId="8">#REF!</definedName>
    <definedName name="trn_beg_bud" localSheetId="17">#REF!</definedName>
    <definedName name="trn_beg_bud" localSheetId="4">#REF!</definedName>
    <definedName name="trn_beg_bud" localSheetId="13">#REF!</definedName>
    <definedName name="trn_beg_bud" localSheetId="11">#REF!</definedName>
    <definedName name="trn_beg_bud" localSheetId="15">#REF!</definedName>
    <definedName name="trn_beg_bud" localSheetId="12">#REF!</definedName>
    <definedName name="trn_beg_bud">#REF!</definedName>
    <definedName name="trn_end_bud" localSheetId="6">#REF!</definedName>
    <definedName name="trn_end_bud" localSheetId="5">#REF!</definedName>
    <definedName name="trn_end_bud" localSheetId="14">#REF!</definedName>
    <definedName name="trn_end_bud" localSheetId="3">#REF!</definedName>
    <definedName name="trn_end_bud" localSheetId="7">#REF!</definedName>
    <definedName name="trn_end_bud" localSheetId="16">#REF!</definedName>
    <definedName name="trn_end_bud" localSheetId="1">#REF!</definedName>
    <definedName name="trn_end_bud" localSheetId="10">#REF!</definedName>
    <definedName name="trn_end_bud" localSheetId="9">#REF!</definedName>
    <definedName name="trn_end_bud" localSheetId="8">#REF!</definedName>
    <definedName name="trn_end_bud" localSheetId="17">#REF!</definedName>
    <definedName name="trn_end_bud" localSheetId="4">#REF!</definedName>
    <definedName name="trn_end_bud" localSheetId="13">#REF!</definedName>
    <definedName name="trn_end_bud" localSheetId="11">#REF!</definedName>
    <definedName name="trn_end_bud" localSheetId="15">#REF!</definedName>
    <definedName name="trn_end_bud" localSheetId="12">#REF!</definedName>
    <definedName name="trn_end_bud">#REF!</definedName>
    <definedName name="trn12ACT" localSheetId="6">#REF!</definedName>
    <definedName name="trn12ACT" localSheetId="5">#REF!</definedName>
    <definedName name="trn12ACT" localSheetId="14">#REF!</definedName>
    <definedName name="trn12ACT" localSheetId="3">#REF!</definedName>
    <definedName name="trn12ACT" localSheetId="7">#REF!</definedName>
    <definedName name="trn12ACT" localSheetId="16">#REF!</definedName>
    <definedName name="trn12ACT" localSheetId="1">#REF!</definedName>
    <definedName name="trn12ACT" localSheetId="10">#REF!</definedName>
    <definedName name="trn12ACT" localSheetId="9">#REF!</definedName>
    <definedName name="trn12ACT" localSheetId="8">#REF!</definedName>
    <definedName name="trn12ACT" localSheetId="17">#REF!</definedName>
    <definedName name="trn12ACT" localSheetId="4">#REF!</definedName>
    <definedName name="trn12ACT" localSheetId="13">#REF!</definedName>
    <definedName name="trn12ACT" localSheetId="11">#REF!</definedName>
    <definedName name="trn12ACT" localSheetId="15">#REF!</definedName>
    <definedName name="trn12ACT" localSheetId="12">#REF!</definedName>
    <definedName name="trn12ACT">#REF!</definedName>
    <definedName name="trnCYACT" localSheetId="6">#REF!</definedName>
    <definedName name="trnCYACT" localSheetId="5">#REF!</definedName>
    <definedName name="trnCYACT" localSheetId="14">#REF!</definedName>
    <definedName name="trnCYACT" localSheetId="3">#REF!</definedName>
    <definedName name="trnCYACT" localSheetId="7">#REF!</definedName>
    <definedName name="trnCYACT" localSheetId="16">#REF!</definedName>
    <definedName name="trnCYACT" localSheetId="1">#REF!</definedName>
    <definedName name="trnCYACT" localSheetId="10">#REF!</definedName>
    <definedName name="trnCYACT" localSheetId="9">#REF!</definedName>
    <definedName name="trnCYACT" localSheetId="8">#REF!</definedName>
    <definedName name="trnCYACT" localSheetId="17">#REF!</definedName>
    <definedName name="trnCYACT" localSheetId="4">#REF!</definedName>
    <definedName name="trnCYACT" localSheetId="13">#REF!</definedName>
    <definedName name="trnCYACT" localSheetId="11">#REF!</definedName>
    <definedName name="trnCYACT" localSheetId="15">#REF!</definedName>
    <definedName name="trnCYACT" localSheetId="12">#REF!</definedName>
    <definedName name="trnCYACT">#REF!</definedName>
    <definedName name="trnCYBUD" localSheetId="6">#REF!</definedName>
    <definedName name="trnCYBUD" localSheetId="5">#REF!</definedName>
    <definedName name="trnCYBUD" localSheetId="14">#REF!</definedName>
    <definedName name="trnCYBUD" localSheetId="3">#REF!</definedName>
    <definedName name="trnCYBUD" localSheetId="7">#REF!</definedName>
    <definedName name="trnCYBUD" localSheetId="16">#REF!</definedName>
    <definedName name="trnCYBUD" localSheetId="1">#REF!</definedName>
    <definedName name="trnCYBUD" localSheetId="10">#REF!</definedName>
    <definedName name="trnCYBUD" localSheetId="9">#REF!</definedName>
    <definedName name="trnCYBUD" localSheetId="8">#REF!</definedName>
    <definedName name="trnCYBUD" localSheetId="17">#REF!</definedName>
    <definedName name="trnCYBUD" localSheetId="4">#REF!</definedName>
    <definedName name="trnCYBUD" localSheetId="13">#REF!</definedName>
    <definedName name="trnCYBUD" localSheetId="11">#REF!</definedName>
    <definedName name="trnCYBUD" localSheetId="15">#REF!</definedName>
    <definedName name="trnCYBUD" localSheetId="12">#REF!</definedName>
    <definedName name="trnCYBUD">#REF!</definedName>
    <definedName name="trnCYF" localSheetId="6">#REF!</definedName>
    <definedName name="trnCYF" localSheetId="5">#REF!</definedName>
    <definedName name="trnCYF" localSheetId="14">#REF!</definedName>
    <definedName name="trnCYF" localSheetId="3">#REF!</definedName>
    <definedName name="trnCYF" localSheetId="7">#REF!</definedName>
    <definedName name="trnCYF" localSheetId="16">#REF!</definedName>
    <definedName name="trnCYF" localSheetId="1">#REF!</definedName>
    <definedName name="trnCYF" localSheetId="10">#REF!</definedName>
    <definedName name="trnCYF" localSheetId="9">#REF!</definedName>
    <definedName name="trnCYF" localSheetId="8">#REF!</definedName>
    <definedName name="trnCYF" localSheetId="17">#REF!</definedName>
    <definedName name="trnCYF" localSheetId="4">#REF!</definedName>
    <definedName name="trnCYF" localSheetId="13">#REF!</definedName>
    <definedName name="trnCYF" localSheetId="11">#REF!</definedName>
    <definedName name="trnCYF" localSheetId="15">#REF!</definedName>
    <definedName name="trnCYF" localSheetId="12">#REF!</definedName>
    <definedName name="trnCYF">#REF!</definedName>
    <definedName name="trnNYbud" localSheetId="6">#REF!</definedName>
    <definedName name="trnNYbud" localSheetId="5">#REF!</definedName>
    <definedName name="trnNYbud" localSheetId="14">#REF!</definedName>
    <definedName name="trnNYbud" localSheetId="3">#REF!</definedName>
    <definedName name="trnNYbud" localSheetId="7">#REF!</definedName>
    <definedName name="trnNYbud" localSheetId="16">#REF!</definedName>
    <definedName name="trnNYbud" localSheetId="1">#REF!</definedName>
    <definedName name="trnNYbud" localSheetId="10">#REF!</definedName>
    <definedName name="trnNYbud" localSheetId="9">#REF!</definedName>
    <definedName name="trnNYbud" localSheetId="8">#REF!</definedName>
    <definedName name="trnNYbud" localSheetId="17">#REF!</definedName>
    <definedName name="trnNYbud" localSheetId="4">#REF!</definedName>
    <definedName name="trnNYbud" localSheetId="13">#REF!</definedName>
    <definedName name="trnNYbud" localSheetId="11">#REF!</definedName>
    <definedName name="trnNYbud" localSheetId="15">#REF!</definedName>
    <definedName name="trnNYbud" localSheetId="12">#REF!</definedName>
    <definedName name="trnNYbud">#REF!</definedName>
    <definedName name="trnPYACT" localSheetId="6">#REF!</definedName>
    <definedName name="trnPYACT" localSheetId="5">#REF!</definedName>
    <definedName name="trnPYACT" localSheetId="14">#REF!</definedName>
    <definedName name="trnPYACT" localSheetId="3">#REF!</definedName>
    <definedName name="trnPYACT" localSheetId="7">#REF!</definedName>
    <definedName name="trnPYACT" localSheetId="16">#REF!</definedName>
    <definedName name="trnPYACT" localSheetId="1">#REF!</definedName>
    <definedName name="trnPYACT" localSheetId="10">#REF!</definedName>
    <definedName name="trnPYACT" localSheetId="9">#REF!</definedName>
    <definedName name="trnPYACT" localSheetId="8">#REF!</definedName>
    <definedName name="trnPYACT" localSheetId="17">#REF!</definedName>
    <definedName name="trnPYACT" localSheetId="4">#REF!</definedName>
    <definedName name="trnPYACT" localSheetId="13">#REF!</definedName>
    <definedName name="trnPYACT" localSheetId="11">#REF!</definedName>
    <definedName name="trnPYACT" localSheetId="15">#REF!</definedName>
    <definedName name="trnPYACT" localSheetId="12">#REF!</definedName>
    <definedName name="trnPYACT">#REF!</definedName>
    <definedName name="Utility">'[10]Financials'!$A$1</definedName>
    <definedName name="UtilityInfo" localSheetId="6">#REF!</definedName>
    <definedName name="UtilityInfo" localSheetId="5">#REF!</definedName>
    <definedName name="UtilityInfo" localSheetId="14">#REF!</definedName>
    <definedName name="UtilityInfo" localSheetId="3">#REF!</definedName>
    <definedName name="UtilityInfo" localSheetId="7">#REF!</definedName>
    <definedName name="UtilityInfo" localSheetId="16">#REF!</definedName>
    <definedName name="UtilityInfo" localSheetId="1">#REF!</definedName>
    <definedName name="UtilityInfo" localSheetId="10">#REF!</definedName>
    <definedName name="UtilityInfo" localSheetId="9">#REF!</definedName>
    <definedName name="UtilityInfo" localSheetId="8">#REF!</definedName>
    <definedName name="UtilityInfo" localSheetId="17">#REF!</definedName>
    <definedName name="UtilityInfo" localSheetId="4">#REF!</definedName>
    <definedName name="UtilityInfo" localSheetId="13">#REF!</definedName>
    <definedName name="UtilityInfo" localSheetId="11">#REF!</definedName>
    <definedName name="UtilityInfo" localSheetId="15">#REF!</definedName>
    <definedName name="UtilityInfo" localSheetId="12">#REF!</definedName>
    <definedName name="UtilityInfo">#REF!</definedName>
    <definedName name="utitliy1">'[18]Financials'!$A$1</definedName>
    <definedName name="WAGBENF" localSheetId="6">#REF!</definedName>
    <definedName name="WAGBENF" localSheetId="5">#REF!</definedName>
    <definedName name="WAGBENF" localSheetId="14">#REF!</definedName>
    <definedName name="WAGBENF" localSheetId="3">#REF!</definedName>
    <definedName name="WAGBENF" localSheetId="7">#REF!</definedName>
    <definedName name="WAGBENF" localSheetId="16">#REF!</definedName>
    <definedName name="WAGBENF" localSheetId="1">#REF!</definedName>
    <definedName name="WAGBENF" localSheetId="10">#REF!</definedName>
    <definedName name="WAGBENF" localSheetId="9">#REF!</definedName>
    <definedName name="WAGBENF" localSheetId="8">#REF!</definedName>
    <definedName name="WAGBENF" localSheetId="17">#REF!</definedName>
    <definedName name="WAGBENF" localSheetId="4">#REF!</definedName>
    <definedName name="WAGBENF" localSheetId="13">#REF!</definedName>
    <definedName name="WAGBENF" localSheetId="11">#REF!</definedName>
    <definedName name="WAGBENF" localSheetId="15">#REF!</definedName>
    <definedName name="WAGBENF" localSheetId="12">#REF!</definedName>
    <definedName name="WAGBENF">#REF!</definedName>
    <definedName name="wagdob" localSheetId="6">#REF!</definedName>
    <definedName name="wagdob" localSheetId="5">#REF!</definedName>
    <definedName name="wagdob" localSheetId="14">#REF!</definedName>
    <definedName name="wagdob" localSheetId="3">#REF!</definedName>
    <definedName name="wagdob" localSheetId="7">#REF!</definedName>
    <definedName name="wagdob" localSheetId="16">#REF!</definedName>
    <definedName name="wagdob" localSheetId="1">#REF!</definedName>
    <definedName name="wagdob" localSheetId="10">#REF!</definedName>
    <definedName name="wagdob" localSheetId="9">#REF!</definedName>
    <definedName name="wagdob" localSheetId="8">#REF!</definedName>
    <definedName name="wagdob" localSheetId="17">#REF!</definedName>
    <definedName name="wagdob" localSheetId="4">#REF!</definedName>
    <definedName name="wagdob" localSheetId="13">#REF!</definedName>
    <definedName name="wagdob" localSheetId="11">#REF!</definedName>
    <definedName name="wagdob" localSheetId="15">#REF!</definedName>
    <definedName name="wagdob" localSheetId="12">#REF!</definedName>
    <definedName name="wagdob">#REF!</definedName>
    <definedName name="wagdobf" localSheetId="6">#REF!</definedName>
    <definedName name="wagdobf" localSheetId="5">#REF!</definedName>
    <definedName name="wagdobf" localSheetId="14">#REF!</definedName>
    <definedName name="wagdobf" localSheetId="3">#REF!</definedName>
    <definedName name="wagdobf" localSheetId="7">#REF!</definedName>
    <definedName name="wagdobf" localSheetId="16">#REF!</definedName>
    <definedName name="wagdobf" localSheetId="1">#REF!</definedName>
    <definedName name="wagdobf" localSheetId="10">#REF!</definedName>
    <definedName name="wagdobf" localSheetId="9">#REF!</definedName>
    <definedName name="wagdobf" localSheetId="8">#REF!</definedName>
    <definedName name="wagdobf" localSheetId="17">#REF!</definedName>
    <definedName name="wagdobf" localSheetId="4">#REF!</definedName>
    <definedName name="wagdobf" localSheetId="13">#REF!</definedName>
    <definedName name="wagdobf" localSheetId="11">#REF!</definedName>
    <definedName name="wagdobf" localSheetId="15">#REF!</definedName>
    <definedName name="wagdobf" localSheetId="12">#REF!</definedName>
    <definedName name="wagdobf">#REF!</definedName>
    <definedName name="wagreg" localSheetId="6">#REF!</definedName>
    <definedName name="wagreg" localSheetId="5">#REF!</definedName>
    <definedName name="wagreg" localSheetId="14">#REF!</definedName>
    <definedName name="wagreg" localSheetId="3">#REF!</definedName>
    <definedName name="wagreg" localSheetId="7">#REF!</definedName>
    <definedName name="wagreg" localSheetId="16">#REF!</definedName>
    <definedName name="wagreg" localSheetId="1">#REF!</definedName>
    <definedName name="wagreg" localSheetId="10">#REF!</definedName>
    <definedName name="wagreg" localSheetId="9">#REF!</definedName>
    <definedName name="wagreg" localSheetId="8">#REF!</definedName>
    <definedName name="wagreg" localSheetId="17">#REF!</definedName>
    <definedName name="wagreg" localSheetId="4">#REF!</definedName>
    <definedName name="wagreg" localSheetId="13">#REF!</definedName>
    <definedName name="wagreg" localSheetId="11">#REF!</definedName>
    <definedName name="wagreg" localSheetId="15">#REF!</definedName>
    <definedName name="wagreg" localSheetId="12">#REF!</definedName>
    <definedName name="wagreg">#REF!</definedName>
    <definedName name="wagregf" localSheetId="6">#REF!</definedName>
    <definedName name="wagregf" localSheetId="5">#REF!</definedName>
    <definedName name="wagregf" localSheetId="14">#REF!</definedName>
    <definedName name="wagregf" localSheetId="3">#REF!</definedName>
    <definedName name="wagregf" localSheetId="7">#REF!</definedName>
    <definedName name="wagregf" localSheetId="16">#REF!</definedName>
    <definedName name="wagregf" localSheetId="1">#REF!</definedName>
    <definedName name="wagregf" localSheetId="10">#REF!</definedName>
    <definedName name="wagregf" localSheetId="9">#REF!</definedName>
    <definedName name="wagregf" localSheetId="8">#REF!</definedName>
    <definedName name="wagregf" localSheetId="17">#REF!</definedName>
    <definedName name="wagregf" localSheetId="4">#REF!</definedName>
    <definedName name="wagregf" localSheetId="13">#REF!</definedName>
    <definedName name="wagregf" localSheetId="11">#REF!</definedName>
    <definedName name="wagregf" localSheetId="15">#REF!</definedName>
    <definedName name="wagregf" localSheetId="12">#REF!</definedName>
    <definedName name="wagregf">#REF!</definedName>
    <definedName name="Z_Factor_Analysis" localSheetId="6">#REF!</definedName>
    <definedName name="Z_Factor_Analysis" localSheetId="5">#REF!</definedName>
    <definedName name="Z_Factor_Analysis" localSheetId="14">#REF!</definedName>
    <definedName name="Z_Factor_Analysis" localSheetId="3">#REF!</definedName>
    <definedName name="Z_Factor_Analysis" localSheetId="7">#REF!</definedName>
    <definedName name="Z_Factor_Analysis" localSheetId="16">#REF!</definedName>
    <definedName name="Z_Factor_Analysis" localSheetId="1">#REF!</definedName>
    <definedName name="Z_Factor_Analysis" localSheetId="10">#REF!</definedName>
    <definedName name="Z_Factor_Analysis" localSheetId="9">#REF!</definedName>
    <definedName name="Z_Factor_Analysis" localSheetId="8">#REF!</definedName>
    <definedName name="Z_Factor_Analysis" localSheetId="17">#REF!</definedName>
    <definedName name="Z_Factor_Analysis" localSheetId="4">#REF!</definedName>
    <definedName name="Z_Factor_Analysis" localSheetId="13">#REF!</definedName>
    <definedName name="Z_Factor_Analysis" localSheetId="11">#REF!</definedName>
    <definedName name="Z_Factor_Analysis" localSheetId="15">#REF!</definedName>
    <definedName name="Z_Factor_Analysis" localSheetId="12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<sst xmlns="http://schemas.openxmlformats.org/spreadsheetml/2006/main" count="1388" uniqueCount="69">
  <si>
    <t>Appendix 2-V</t>
  </si>
  <si>
    <t>2014 Bill Impacts</t>
  </si>
  <si>
    <t>Customer Class:</t>
  </si>
  <si>
    <t>Residential - RPP</t>
  </si>
  <si>
    <t>Consumption</t>
  </si>
  <si>
    <t xml:space="preserve"> kWh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</si>
  <si>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</si>
  <si>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</si>
  <si>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</si>
  <si>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</si>
  <si>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</si>
  <si>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</si>
  <si>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</si>
  <si>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</si>
  <si>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</si>
  <si>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</si>
  <si>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Smart Meter Rate Adder</t>
  </si>
  <si>
    <t>Service Charge Rate Adder(s)</t>
  </si>
  <si>
    <t>Service Charge Rate Rider(s)</t>
  </si>
  <si>
    <t>Distribution Volumetric Rate</t>
  </si>
  <si>
    <t>per kWh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</si>
  <si>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</si>
  <si>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</si>
  <si>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</si>
  <si>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</si>
  <si>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</si>
  <si>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</si>
  <si>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Stranded Meters Disposition</t>
  </si>
  <si>
    <t>Tax Change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</si>
  <si>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</si>
  <si>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</si>
  <si>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</si>
  <si>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</si>
  <si>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</si>
  <si>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</si>
  <si>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</si>
  <si>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</si>
  <si>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</si>
  <si>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</si>
  <si>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</si>
  <si>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</si>
  <si>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</si>
  <si>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</si>
  <si>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</si>
  <si>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</si>
  <si>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</si>
  <si>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</si>
  <si>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</si>
  <si>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</si>
  <si>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</si>
  <si>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</si>
  <si>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</si>
  <si>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</si>
  <si>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</si>
  <si>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</si>
  <si>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Residential - Non-RPP</t>
  </si>
  <si>
    <t>GS &lt; 50 - RPP</t>
  </si>
  <si>
    <t>GS &lt; 50 - Non-RPP</t>
  </si>
  <si>
    <t>Unmetered Scattered Load</t>
  </si>
  <si>
    <t>GS 50 - 499 kW</t>
  </si>
  <si>
    <t>kW</t>
  </si>
  <si>
    <t>per kW</t>
  </si>
  <si>
    <t>GS 500 - 4999 kW</t>
  </si>
  <si>
    <t>Large Use</t>
  </si>
  <si>
    <t>Streetlighting</t>
  </si>
  <si>
    <t>2013 Bill Impacts</t>
  </si>
  <si>
    <t>Current Board-Approved - May 1, 2012</t>
  </si>
  <si>
    <t>Proposed - January 1, 2013</t>
  </si>
  <si>
    <t>Proposed - January 1, 2014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</si>
</sst>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$&quot;* #,##0.0000_-;\-&quot;$&quot;* #,##0.0000_-;_-&quot;$&quot;* &quot;-&quot;??_-;_-@_-"/>
    <numFmt numFmtId="170" formatCode="_-&quot;$&quot;* #,##0.0000000_-;\-&quot;$&quot;* #,##0.0000000_-;_-&quot;$&quot;* &quot;-&quot;??_-;_-@_-"/>
    <numFmt numFmtId="171" formatCode="0.000%"/>
    <numFmt numFmtId="172" formatCode="0.0000%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,##0.0000_);\(#,##0.0000\)"/>
    <numFmt numFmtId="178" formatCode="_-&quot;$&quot;* #,##0_-;\-&quot;$&quot;* #,##0_-;_-&quot;$&quot;* &quot;-&quot;??_-;_-@_-"/>
    <numFmt numFmtId="179" formatCode="_(&quot;$&quot;* #,##0_);_(&quot;$&quot;* \(#,##0\);_(&quot;$&quot;* &quot;-&quot;??_);_(@_)"/>
    <numFmt numFmtId="180" formatCode="&quot;$&quot;#,##0\ ;\(&quot;$&quot;#,##0\)"/>
    <numFmt numFmtId="181" formatCode="_([$€-2]* #,##0.00_);_([$€-2]* \(#,##0.00\);_([$€-2]* &quot;-&quot;??_)"/>
    <numFmt numFmtId="182" formatCode="##\-#"/>
    <numFmt numFmtId="183" formatCode="_(* #,##0_);_(* \(#,##0\);_(* &quot;-&quot;??_);_(@_)"/>
    <numFmt numFmtId="184" formatCode="&quot;£ &quot;#,##0.00;[Red]\-&quot;£ 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  <family val="0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5" fontId="0" fillId="0" borderId="0">
      <alignment/>
      <protection/>
    </xf>
    <xf numFmtId="0" fontId="67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67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67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67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67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67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67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67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67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67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67" fillId="21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67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68" fillId="24" borderId="0" applyNumberFormat="0" applyBorder="0" applyAlignment="0" applyProtection="0"/>
    <xf numFmtId="0" fontId="6" fillId="25" borderId="0" applyNumberFormat="0" applyBorder="0" applyAlignment="0" applyProtection="0"/>
    <xf numFmtId="0" fontId="14" fillId="25" borderId="0" applyNumberFormat="0" applyBorder="0" applyAlignment="0" applyProtection="0"/>
    <xf numFmtId="0" fontId="68" fillId="26" borderId="0" applyNumberFormat="0" applyBorder="0" applyAlignment="0" applyProtection="0"/>
    <xf numFmtId="0" fontId="6" fillId="17" borderId="0" applyNumberFormat="0" applyBorder="0" applyAlignment="0" applyProtection="0"/>
    <xf numFmtId="0" fontId="14" fillId="17" borderId="0" applyNumberFormat="0" applyBorder="0" applyAlignment="0" applyProtection="0"/>
    <xf numFmtId="0" fontId="68" fillId="27" borderId="0" applyNumberFormat="0" applyBorder="0" applyAlignment="0" applyProtection="0"/>
    <xf numFmtId="0" fontId="6" fillId="19" borderId="0" applyNumberFormat="0" applyBorder="0" applyAlignment="0" applyProtection="0"/>
    <xf numFmtId="0" fontId="14" fillId="19" borderId="0" applyNumberFormat="0" applyBorder="0" applyAlignment="0" applyProtection="0"/>
    <xf numFmtId="0" fontId="68" fillId="28" borderId="0" applyNumberFormat="0" applyBorder="0" applyAlignment="0" applyProtection="0"/>
    <xf numFmtId="0" fontId="6" fillId="29" borderId="0" applyNumberFormat="0" applyBorder="0" applyAlignment="0" applyProtection="0"/>
    <xf numFmtId="0" fontId="14" fillId="29" borderId="0" applyNumberFormat="0" applyBorder="0" applyAlignment="0" applyProtection="0"/>
    <xf numFmtId="0" fontId="68" fillId="30" borderId="0" applyNumberFormat="0" applyBorder="0" applyAlignment="0" applyProtection="0"/>
    <xf numFmtId="0" fontId="6" fillId="31" borderId="0" applyNumberFormat="0" applyBorder="0" applyAlignment="0" applyProtection="0"/>
    <xf numFmtId="0" fontId="14" fillId="31" borderId="0" applyNumberFormat="0" applyBorder="0" applyAlignment="0" applyProtection="0"/>
    <xf numFmtId="0" fontId="68" fillId="32" borderId="0" applyNumberFormat="0" applyBorder="0" applyAlignment="0" applyProtection="0"/>
    <xf numFmtId="0" fontId="6" fillId="33" borderId="0" applyNumberFormat="0" applyBorder="0" applyAlignment="0" applyProtection="0"/>
    <xf numFmtId="0" fontId="14" fillId="33" borderId="0" applyNumberFormat="0" applyBorder="0" applyAlignment="0" applyProtection="0"/>
    <xf numFmtId="0" fontId="68" fillId="34" borderId="0" applyNumberFormat="0" applyBorder="0" applyAlignment="0" applyProtection="0"/>
    <xf numFmtId="0" fontId="6" fillId="35" borderId="0" applyNumberFormat="0" applyBorder="0" applyAlignment="0" applyProtection="0"/>
    <xf numFmtId="0" fontId="14" fillId="35" borderId="0" applyNumberFormat="0" applyBorder="0" applyAlignment="0" applyProtection="0"/>
    <xf numFmtId="0" fontId="68" fillId="36" borderId="0" applyNumberFormat="0" applyBorder="0" applyAlignment="0" applyProtection="0"/>
    <xf numFmtId="0" fontId="6" fillId="37" borderId="0" applyNumberFormat="0" applyBorder="0" applyAlignment="0" applyProtection="0"/>
    <xf numFmtId="0" fontId="14" fillId="37" borderId="0" applyNumberFormat="0" applyBorder="0" applyAlignment="0" applyProtection="0"/>
    <xf numFmtId="0" fontId="68" fillId="38" borderId="0" applyNumberFormat="0" applyBorder="0" applyAlignment="0" applyProtection="0"/>
    <xf numFmtId="0" fontId="6" fillId="39" borderId="0" applyNumberFormat="0" applyBorder="0" applyAlignment="0" applyProtection="0"/>
    <xf numFmtId="0" fontId="14" fillId="39" borderId="0" applyNumberFormat="0" applyBorder="0" applyAlignment="0" applyProtection="0"/>
    <xf numFmtId="0" fontId="68" fillId="40" borderId="0" applyNumberFormat="0" applyBorder="0" applyAlignment="0" applyProtection="0"/>
    <xf numFmtId="0" fontId="6" fillId="29" borderId="0" applyNumberFormat="0" applyBorder="0" applyAlignment="0" applyProtection="0"/>
    <xf numFmtId="0" fontId="14" fillId="29" borderId="0" applyNumberFormat="0" applyBorder="0" applyAlignment="0" applyProtection="0"/>
    <xf numFmtId="0" fontId="68" fillId="41" borderId="0" applyNumberFormat="0" applyBorder="0" applyAlignment="0" applyProtection="0"/>
    <xf numFmtId="0" fontId="6" fillId="31" borderId="0" applyNumberFormat="0" applyBorder="0" applyAlignment="0" applyProtection="0"/>
    <xf numFmtId="0" fontId="14" fillId="31" borderId="0" applyNumberFormat="0" applyBorder="0" applyAlignment="0" applyProtection="0"/>
    <xf numFmtId="0" fontId="68" fillId="42" borderId="0" applyNumberFormat="0" applyBorder="0" applyAlignment="0" applyProtection="0"/>
    <xf numFmtId="0" fontId="6" fillId="43" borderId="0" applyNumberFormat="0" applyBorder="0" applyAlignment="0" applyProtection="0"/>
    <xf numFmtId="0" fontId="14" fillId="43" borderId="0" applyNumberFormat="0" applyBorder="0" applyAlignment="0" applyProtection="0"/>
    <xf numFmtId="0" fontId="69" fillId="44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70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71" fillId="47" borderId="3" applyNumberFormat="0" applyAlignment="0" applyProtection="0"/>
    <xf numFmtId="0" fontId="19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21" fillId="0" borderId="0" applyFont="0" applyFill="0" applyBorder="0" applyAlignment="0" applyProtection="0"/>
    <xf numFmtId="4" fontId="23" fillId="0" borderId="0">
      <alignment/>
      <protection/>
    </xf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73" fillId="49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38" fontId="28" fillId="46" borderId="0" applyNumberFormat="0" applyBorder="0" applyAlignment="0" applyProtection="0"/>
    <xf numFmtId="38" fontId="28" fillId="46" borderId="0" applyNumberFormat="0" applyBorder="0" applyAlignment="0" applyProtection="0"/>
    <xf numFmtId="0" fontId="29" fillId="0" borderId="0">
      <alignment/>
      <protection/>
    </xf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4" fillId="0" borderId="6">
      <alignment horizontal="left" vertical="center"/>
      <protection/>
    </xf>
    <xf numFmtId="0" fontId="4" fillId="0" borderId="6">
      <alignment horizontal="left" vertical="center"/>
      <protection/>
    </xf>
    <xf numFmtId="0" fontId="4" fillId="0" borderId="6">
      <alignment horizontal="left" vertical="center"/>
      <protection/>
    </xf>
    <xf numFmtId="0" fontId="74" fillId="0" borderId="7" applyNumberFormat="0" applyFill="0" applyAlignment="0" applyProtection="0"/>
    <xf numFmtId="0" fontId="30" fillId="0" borderId="0" applyNumberFormat="0" applyFont="0" applyFill="0" applyAlignment="0" applyProtection="0"/>
    <xf numFmtId="0" fontId="30" fillId="0" borderId="0" applyNumberFormat="0" applyFont="0" applyFill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4" fillId="0" borderId="0" applyNumberFormat="0" applyFont="0" applyFill="0" applyAlignment="0" applyProtection="0"/>
    <xf numFmtId="0" fontId="33" fillId="0" borderId="10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34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50" borderId="1" applyNumberFormat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0" fontId="39" fillId="13" borderId="2" applyNumberFormat="0" applyAlignment="0" applyProtection="0"/>
    <xf numFmtId="0" fontId="39" fillId="13" borderId="2" applyNumberFormat="0" applyAlignment="0" applyProtection="0"/>
    <xf numFmtId="0" fontId="40" fillId="13" borderId="2" applyNumberFormat="0" applyAlignment="0" applyProtection="0"/>
    <xf numFmtId="0" fontId="40" fillId="13" borderId="2" applyNumberFormat="0" applyAlignment="0" applyProtection="0"/>
    <xf numFmtId="0" fontId="39" fillId="13" borderId="2" applyNumberFormat="0" applyAlignment="0" applyProtection="0"/>
    <xf numFmtId="0" fontId="78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79" fillId="52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23" fillId="51" borderId="17" applyNumberFormat="0" applyFont="0" applyAlignment="0" applyProtection="0"/>
    <xf numFmtId="0" fontId="80" fillId="45" borderId="18" applyNumberFormat="0" applyAlignment="0" applyProtection="0"/>
    <xf numFmtId="0" fontId="46" fillId="46" borderId="19" applyNumberFormat="0" applyAlignment="0" applyProtection="0"/>
    <xf numFmtId="0" fontId="46" fillId="46" borderId="19" applyNumberFormat="0" applyAlignment="0" applyProtection="0"/>
    <xf numFmtId="0" fontId="47" fillId="46" borderId="19" applyNumberFormat="0" applyAlignment="0" applyProtection="0"/>
    <xf numFmtId="0" fontId="19" fillId="55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0" fillId="0" borderId="21" applyNumberFormat="0" applyFont="0" applyBorder="0" applyAlignment="0" applyProtection="0"/>
    <xf numFmtId="0" fontId="0" fillId="0" borderId="21" applyNumberFormat="0" applyFont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1" fillId="0" borderId="23" applyNumberFormat="0" applyFont="0" applyFill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56" borderId="0" xfId="0" applyFill="1" applyBorder="1" applyAlignment="1" applyProtection="1">
      <alignment/>
      <protection/>
    </xf>
    <xf numFmtId="0" fontId="2" fillId="56" borderId="0" xfId="0" applyFont="1" applyFill="1" applyAlignment="1" applyProtection="1">
      <alignment vertical="top" wrapText="1"/>
      <protection/>
    </xf>
    <xf numFmtId="0" fontId="3" fillId="56" borderId="0" xfId="0" applyFont="1" applyFill="1" applyBorder="1" applyAlignment="1" applyProtection="1">
      <alignment/>
      <protection/>
    </xf>
    <xf numFmtId="0" fontId="0" fillId="56" borderId="0" xfId="0" applyFill="1" applyBorder="1" applyAlignment="1" applyProtection="1">
      <alignment horizontal="left" indent="1"/>
      <protection/>
    </xf>
    <xf numFmtId="0" fontId="4" fillId="56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7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 quotePrefix="1">
      <alignment horizontal="center"/>
      <protection/>
    </xf>
    <xf numFmtId="0" fontId="7" fillId="0" borderId="28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5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44" fontId="0" fillId="7" borderId="29" xfId="199" applyNumberFormat="1" applyFont="1" applyFill="1" applyBorder="1" applyAlignment="1" applyProtection="1">
      <alignment vertical="top"/>
      <protection locked="0"/>
    </xf>
    <xf numFmtId="0" fontId="0" fillId="0" borderId="29" xfId="0" applyFill="1" applyBorder="1" applyAlignment="1" applyProtection="1">
      <alignment vertical="top"/>
      <protection/>
    </xf>
    <xf numFmtId="44" fontId="0" fillId="0" borderId="25" xfId="199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44" fontId="0" fillId="0" borderId="29" xfId="0" applyNumberFormat="1" applyBorder="1" applyAlignment="1" applyProtection="1">
      <alignment vertical="top"/>
      <protection/>
    </xf>
    <xf numFmtId="10" fontId="0" fillId="0" borderId="25" xfId="351" applyNumberFormat="1" applyFont="1" applyBorder="1" applyAlignment="1" applyProtection="1">
      <alignment vertical="top"/>
      <protection/>
    </xf>
    <xf numFmtId="169" fontId="0" fillId="7" borderId="29" xfId="199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/>
    </xf>
    <xf numFmtId="0" fontId="0" fillId="7" borderId="0" xfId="0" applyFill="1" applyAlignment="1" applyProtection="1">
      <alignment vertical="top"/>
      <protection locked="0"/>
    </xf>
    <xf numFmtId="0" fontId="0" fillId="7" borderId="29" xfId="0" applyFill="1" applyBorder="1" applyAlignment="1" applyProtection="1">
      <alignment vertical="top"/>
      <protection locked="0"/>
    </xf>
    <xf numFmtId="0" fontId="0" fillId="7" borderId="25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4" fontId="7" fillId="0" borderId="32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4" fontId="7" fillId="0" borderId="30" xfId="0" applyNumberFormat="1" applyFont="1" applyBorder="1" applyAlignment="1" applyProtection="1">
      <alignment/>
      <protection/>
    </xf>
    <xf numFmtId="10" fontId="7" fillId="0" borderId="32" xfId="351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5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69" fontId="0" fillId="7" borderId="29" xfId="199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/>
    </xf>
    <xf numFmtId="44" fontId="0" fillId="0" borderId="25" xfId="199" applyFont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44" fontId="0" fillId="0" borderId="29" xfId="0" applyNumberFormat="1" applyBorder="1" applyAlignment="1" applyProtection="1">
      <alignment vertical="center"/>
      <protection/>
    </xf>
    <xf numFmtId="10" fontId="0" fillId="0" borderId="25" xfId="35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44" fontId="7" fillId="0" borderId="32" xfId="0" applyNumberFormat="1" applyFont="1" applyBorder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30" xfId="0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44" fontId="7" fillId="0" borderId="30" xfId="0" applyNumberFormat="1" applyFont="1" applyBorder="1" applyAlignment="1" applyProtection="1">
      <alignment vertical="top"/>
      <protection/>
    </xf>
    <xf numFmtId="10" fontId="7" fillId="0" borderId="32" xfId="351" applyNumberFormat="1" applyFont="1" applyBorder="1" applyAlignment="1" applyProtection="1">
      <alignment vertical="top"/>
      <protection/>
    </xf>
    <xf numFmtId="169" fontId="0" fillId="7" borderId="29" xfId="199" applyNumberFormat="1" applyFill="1" applyBorder="1" applyAlignment="1" applyProtection="1">
      <alignment vertical="top"/>
      <protection locked="0"/>
    </xf>
    <xf numFmtId="1" fontId="0" fillId="0" borderId="29" xfId="0" applyNumberFormat="1" applyFill="1" applyBorder="1" applyAlignment="1" applyProtection="1">
      <alignment vertical="top"/>
      <protection/>
    </xf>
    <xf numFmtId="44" fontId="0" fillId="0" borderId="25" xfId="199" applyBorder="1" applyAlignment="1" applyProtection="1">
      <alignment vertical="top"/>
      <protection/>
    </xf>
    <xf numFmtId="10" fontId="0" fillId="0" borderId="25" xfId="351" applyNumberFormat="1" applyBorder="1" applyAlignment="1" applyProtection="1">
      <alignment vertical="top"/>
      <protection/>
    </xf>
    <xf numFmtId="170" fontId="0" fillId="7" borderId="29" xfId="199" applyNumberFormat="1" applyFill="1" applyBorder="1" applyAlignment="1" applyProtection="1">
      <alignment vertical="top"/>
      <protection locked="0"/>
    </xf>
    <xf numFmtId="0" fontId="0" fillId="7" borderId="0" xfId="0" applyFill="1" applyAlignment="1" applyProtection="1">
      <alignment vertical="top"/>
      <protection/>
    </xf>
    <xf numFmtId="0" fontId="0" fillId="7" borderId="29" xfId="0" applyFill="1" applyBorder="1" applyAlignment="1" applyProtection="1">
      <alignment vertical="top"/>
      <protection/>
    </xf>
    <xf numFmtId="0" fontId="0" fillId="7" borderId="25" xfId="0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9" fontId="0" fillId="0" borderId="30" xfId="0" applyNumberFormat="1" applyBorder="1" applyAlignment="1" applyProtection="1">
      <alignment vertical="top"/>
      <protection/>
    </xf>
    <xf numFmtId="9" fontId="0" fillId="0" borderId="31" xfId="0" applyNumberFormat="1" applyBorder="1" applyAlignment="1" applyProtection="1">
      <alignment vertical="top"/>
      <protection/>
    </xf>
    <xf numFmtId="9" fontId="7" fillId="0" borderId="30" xfId="0" applyNumberFormat="1" applyFont="1" applyBorder="1" applyAlignment="1" applyProtection="1">
      <alignment vertical="top"/>
      <protection/>
    </xf>
    <xf numFmtId="9" fontId="7" fillId="0" borderId="33" xfId="0" applyNumberFormat="1" applyFont="1" applyBorder="1" applyAlignment="1" applyProtection="1">
      <alignment vertical="top"/>
      <protection/>
    </xf>
    <xf numFmtId="9" fontId="0" fillId="7" borderId="29" xfId="0" applyNumberFormat="1" applyFill="1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/>
    </xf>
    <xf numFmtId="44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44" fontId="7" fillId="0" borderId="36" xfId="0" applyNumberFormat="1" applyFont="1" applyBorder="1" applyAlignment="1" applyProtection="1">
      <alignment vertical="top"/>
      <protection/>
    </xf>
    <xf numFmtId="0" fontId="7" fillId="0" borderId="34" xfId="0" applyFont="1" applyBorder="1" applyAlignment="1" applyProtection="1">
      <alignment vertical="top"/>
      <protection/>
    </xf>
    <xf numFmtId="0" fontId="7" fillId="0" borderId="35" xfId="0" applyFont="1" applyBorder="1" applyAlignment="1" applyProtection="1">
      <alignment vertical="top"/>
      <protection/>
    </xf>
    <xf numFmtId="44" fontId="7" fillId="0" borderId="34" xfId="0" applyNumberFormat="1" applyFont="1" applyBorder="1" applyAlignment="1" applyProtection="1">
      <alignment vertical="top"/>
      <protection/>
    </xf>
    <xf numFmtId="10" fontId="7" fillId="0" borderId="36" xfId="351" applyNumberFormat="1" applyFont="1" applyBorder="1" applyAlignment="1" applyProtection="1">
      <alignment vertical="top"/>
      <protection/>
    </xf>
    <xf numFmtId="171" fontId="0" fillId="7" borderId="13" xfId="351" applyNumberFormat="1" applyFill="1" applyBorder="1" applyAlignment="1" applyProtection="1">
      <alignment/>
      <protection locked="0"/>
    </xf>
    <xf numFmtId="10" fontId="0" fillId="7" borderId="13" xfId="351" applyNumberForma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2" fontId="0" fillId="7" borderId="13" xfId="351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56" borderId="0" xfId="0" applyFont="1" applyFill="1" applyBorder="1" applyAlignment="1" applyProtection="1">
      <alignment horizontal="left" indent="7"/>
      <protection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29" xfId="0" applyFont="1" applyFill="1" applyBorder="1" applyAlignment="1" applyProtection="1">
      <alignment horizontal="center" wrapText="1"/>
      <protection/>
    </xf>
    <xf numFmtId="0" fontId="0" fillId="0" borderId="27" xfId="0" applyBorder="1" applyAlignment="1">
      <alignment wrapText="1"/>
    </xf>
    <xf numFmtId="0" fontId="7" fillId="0" borderId="25" xfId="0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4" fillId="7" borderId="0" xfId="0" applyFont="1" applyFill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 shrinkToFit="1"/>
      <protection/>
    </xf>
    <xf numFmtId="0" fontId="7" fillId="0" borderId="6" xfId="0" applyFont="1" applyBorder="1" applyAlignment="1" applyProtection="1">
      <alignment horizontal="center" shrinkToFit="1"/>
      <protection/>
    </xf>
    <xf numFmtId="0" fontId="7" fillId="0" borderId="38" xfId="0" applyFont="1" applyBorder="1" applyAlignment="1" applyProtection="1">
      <alignment horizontal="center" shrinkToFi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</cellXfs>
  <cellStyles count="364">
    <cellStyle name="Normal" xfId="0"/>
    <cellStyle name="$" xfId="15"/>
    <cellStyle name="$ 2" xfId="16"/>
    <cellStyle name="$ 2 2" xfId="17"/>
    <cellStyle name="$.00" xfId="18"/>
    <cellStyle name="$.00 2" xfId="19"/>
    <cellStyle name="$.00 2 2" xfId="20"/>
    <cellStyle name="$_CGAAP FA Budget Model v2 james" xfId="21"/>
    <cellStyle name="$_CGAAP FA Budget Model v2 james 2" xfId="22"/>
    <cellStyle name="$_Oct 2010 SM PILs Recognition" xfId="23"/>
    <cellStyle name="$_Xl0000180" xfId="24"/>
    <cellStyle name="$M" xfId="25"/>
    <cellStyle name="$M 2" xfId="26"/>
    <cellStyle name="$M 2 2" xfId="27"/>
    <cellStyle name="$M.00" xfId="28"/>
    <cellStyle name="$M.00 2" xfId="29"/>
    <cellStyle name="$M.00 2 2" xfId="30"/>
    <cellStyle name="$M_CGAAP FA Budget Model v2 james" xfId="31"/>
    <cellStyle name="20% - Accent1" xfId="32"/>
    <cellStyle name="20% - Accent1 2" xfId="33"/>
    <cellStyle name="20% - Accent1 3" xfId="34"/>
    <cellStyle name="20% - Accent2" xfId="35"/>
    <cellStyle name="20% - Accent2 2" xfId="36"/>
    <cellStyle name="20% - Accent2 3" xfId="37"/>
    <cellStyle name="20% - Accent3" xfId="38"/>
    <cellStyle name="20% - Accent3 2" xfId="39"/>
    <cellStyle name="20% - Accent3 3" xfId="40"/>
    <cellStyle name="20% - Accent4" xfId="41"/>
    <cellStyle name="20% - Accent4 2" xfId="42"/>
    <cellStyle name="20% - Accent4 3" xfId="43"/>
    <cellStyle name="20% - Accent5" xfId="44"/>
    <cellStyle name="20% - Accent5 2" xfId="45"/>
    <cellStyle name="20% - Accent5 3" xfId="46"/>
    <cellStyle name="20% - Accent6" xfId="47"/>
    <cellStyle name="20% - Accent6 2" xfId="48"/>
    <cellStyle name="20% - Accent6 3" xfId="49"/>
    <cellStyle name="40% - Accent1" xfId="50"/>
    <cellStyle name="40% - Accent1 2" xfId="51"/>
    <cellStyle name="40% - Accent1 3" xfId="52"/>
    <cellStyle name="40% - Accent2" xfId="53"/>
    <cellStyle name="40% - Accent2 2" xfId="54"/>
    <cellStyle name="40% - Accent2 3" xfId="55"/>
    <cellStyle name="40% - Accent3" xfId="56"/>
    <cellStyle name="40% - Accent3 2" xfId="57"/>
    <cellStyle name="40% - Accent3 3" xfId="58"/>
    <cellStyle name="40% - Accent4" xfId="59"/>
    <cellStyle name="40% - Accent4 2" xfId="60"/>
    <cellStyle name="40% - Accent4 3" xfId="61"/>
    <cellStyle name="40% - Accent5" xfId="62"/>
    <cellStyle name="40% - Accent5 2" xfId="63"/>
    <cellStyle name="40% - Accent5 3" xfId="64"/>
    <cellStyle name="40% - Accent6" xfId="65"/>
    <cellStyle name="40% - Accent6 2" xfId="66"/>
    <cellStyle name="40% - Accent6 3" xfId="67"/>
    <cellStyle name="60% - Accent1" xfId="68"/>
    <cellStyle name="60% - Accent1 2" xfId="69"/>
    <cellStyle name="60% - Accent1 3" xfId="70"/>
    <cellStyle name="60% - Accent2" xfId="71"/>
    <cellStyle name="60% - Accent2 2" xfId="72"/>
    <cellStyle name="60% - Accent2 3" xfId="73"/>
    <cellStyle name="60% - Accent3" xfId="74"/>
    <cellStyle name="60% - Accent3 2" xfId="75"/>
    <cellStyle name="60% - Accent3 3" xfId="76"/>
    <cellStyle name="60% - Accent4" xfId="77"/>
    <cellStyle name="60% - Accent4 2" xfId="78"/>
    <cellStyle name="60% - Accent4 3" xfId="79"/>
    <cellStyle name="60% - Accent5" xfId="80"/>
    <cellStyle name="60% - Accent5 2" xfId="81"/>
    <cellStyle name="60% - Accent5 3" xfId="82"/>
    <cellStyle name="60% - Accent6" xfId="83"/>
    <cellStyle name="60% - Accent6 2" xfId="84"/>
    <cellStyle name="60% - Accent6 3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2 2" xfId="109"/>
    <cellStyle name="Calculation 3" xfId="110"/>
    <cellStyle name="Calculation 4" xfId="111"/>
    <cellStyle name="Check Cell" xfId="112"/>
    <cellStyle name="Check Cell 2" xfId="113"/>
    <cellStyle name="Check Cell 3" xfId="114"/>
    <cellStyle name="Comma" xfId="115"/>
    <cellStyle name="Comma [0]" xfId="116"/>
    <cellStyle name="Comma [0] 2" xfId="117"/>
    <cellStyle name="Comma 10" xfId="118"/>
    <cellStyle name="Comma 10 2" xfId="119"/>
    <cellStyle name="Comma 10 2 2" xfId="120"/>
    <cellStyle name="Comma 10 3" xfId="121"/>
    <cellStyle name="Comma 11" xfId="122"/>
    <cellStyle name="Comma 11 2" xfId="123"/>
    <cellStyle name="Comma 11 2 2" xfId="124"/>
    <cellStyle name="Comma 11 3" xfId="125"/>
    <cellStyle name="Comma 12" xfId="126"/>
    <cellStyle name="Comma 12 2" xfId="127"/>
    <cellStyle name="Comma 12 3" xfId="128"/>
    <cellStyle name="Comma 13" xfId="129"/>
    <cellStyle name="Comma 13 2" xfId="130"/>
    <cellStyle name="Comma 13 3" xfId="131"/>
    <cellStyle name="Comma 14" xfId="132"/>
    <cellStyle name="Comma 14 2" xfId="133"/>
    <cellStyle name="Comma 14 3" xfId="134"/>
    <cellStyle name="Comma 15" xfId="135"/>
    <cellStyle name="Comma 15 2" xfId="136"/>
    <cellStyle name="Comma 15 3" xfId="137"/>
    <cellStyle name="Comma 16" xfId="138"/>
    <cellStyle name="Comma 16 2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3 2" xfId="147"/>
    <cellStyle name="Comma 2 4" xfId="148"/>
    <cellStyle name="Comma 2 5" xfId="149"/>
    <cellStyle name="Comma 2 6" xfId="150"/>
    <cellStyle name="Comma 2 7" xfId="151"/>
    <cellStyle name="Comma 2 8" xfId="152"/>
    <cellStyle name="Comma 2 9" xfId="153"/>
    <cellStyle name="Comma 20" xfId="154"/>
    <cellStyle name="Comma 20 2" xfId="155"/>
    <cellStyle name="Comma 21" xfId="156"/>
    <cellStyle name="Comma 22" xfId="157"/>
    <cellStyle name="Comma 23" xfId="158"/>
    <cellStyle name="Comma 24" xfId="159"/>
    <cellStyle name="Comma 3" xfId="160"/>
    <cellStyle name="Comma 3 2" xfId="161"/>
    <cellStyle name="Comma 3 2 2" xfId="162"/>
    <cellStyle name="Comma 3 2 3" xfId="163"/>
    <cellStyle name="Comma 3 3" xfId="164"/>
    <cellStyle name="Comma 3 4" xfId="165"/>
    <cellStyle name="Comma 4" xfId="166"/>
    <cellStyle name="Comma 4 2" xfId="167"/>
    <cellStyle name="Comma 4 2 2" xfId="168"/>
    <cellStyle name="Comma 4 3" xfId="169"/>
    <cellStyle name="Comma 5" xfId="170"/>
    <cellStyle name="Comma 5 2" xfId="171"/>
    <cellStyle name="Comma 6" xfId="172"/>
    <cellStyle name="Comma 6 2" xfId="173"/>
    <cellStyle name="Comma 6 2 2" xfId="174"/>
    <cellStyle name="Comma 6 3" xfId="175"/>
    <cellStyle name="Comma 7" xfId="176"/>
    <cellStyle name="Comma 7 2" xfId="177"/>
    <cellStyle name="Comma 7 2 2" xfId="178"/>
    <cellStyle name="Comma 7 3" xfId="179"/>
    <cellStyle name="Comma 8" xfId="180"/>
    <cellStyle name="Comma 8 2" xfId="181"/>
    <cellStyle name="Comma 8 2 2" xfId="182"/>
    <cellStyle name="Comma 8 3" xfId="183"/>
    <cellStyle name="Comma 9" xfId="184"/>
    <cellStyle name="Comma 9 2" xfId="185"/>
    <cellStyle name="Comma 9 2 2" xfId="186"/>
    <cellStyle name="Comma 9 2 3" xfId="187"/>
    <cellStyle name="Comma 9 3" xfId="188"/>
    <cellStyle name="Comma 9 4" xfId="189"/>
    <cellStyle name="Comma0" xfId="190"/>
    <cellStyle name="Comma0 2" xfId="191"/>
    <cellStyle name="Comma0 2 2" xfId="192"/>
    <cellStyle name="Comma0 3" xfId="193"/>
    <cellStyle name="Currency" xfId="194"/>
    <cellStyle name="Currency [0]" xfId="195"/>
    <cellStyle name="Currency 10" xfId="196"/>
    <cellStyle name="Currency 11" xfId="197"/>
    <cellStyle name="Currency 12" xfId="198"/>
    <cellStyle name="Currency 13" xfId="199"/>
    <cellStyle name="Currency 2" xfId="200"/>
    <cellStyle name="Currency 2 2" xfId="201"/>
    <cellStyle name="Currency 2 2 2" xfId="202"/>
    <cellStyle name="Currency 2 3" xfId="203"/>
    <cellStyle name="Currency 2 3 2" xfId="204"/>
    <cellStyle name="Currency 3" xfId="205"/>
    <cellStyle name="Currency 3 2" xfId="206"/>
    <cellStyle name="Currency 4" xfId="207"/>
    <cellStyle name="Currency 4 2" xfId="208"/>
    <cellStyle name="Currency 4 2 2" xfId="209"/>
    <cellStyle name="Currency 4 3" xfId="210"/>
    <cellStyle name="Currency 5" xfId="211"/>
    <cellStyle name="Currency 5 2" xfId="212"/>
    <cellStyle name="Currency 6" xfId="213"/>
    <cellStyle name="Currency 6 2" xfId="214"/>
    <cellStyle name="Currency 7" xfId="215"/>
    <cellStyle name="Currency 8" xfId="216"/>
    <cellStyle name="Currency 9" xfId="217"/>
    <cellStyle name="Currency0" xfId="218"/>
    <cellStyle name="Currency0 2" xfId="219"/>
    <cellStyle name="Currency0 2 2" xfId="220"/>
    <cellStyle name="Currency0 3" xfId="221"/>
    <cellStyle name="custom" xfId="222"/>
    <cellStyle name="Date" xfId="223"/>
    <cellStyle name="Date 2" xfId="224"/>
    <cellStyle name="Date 2 2" xfId="225"/>
    <cellStyle name="Date 3" xfId="226"/>
    <cellStyle name="Euro" xfId="227"/>
    <cellStyle name="Euro 2" xfId="228"/>
    <cellStyle name="Explanatory Text" xfId="229"/>
    <cellStyle name="Explanatory Text 2" xfId="230"/>
    <cellStyle name="Explanatory Text 3" xfId="231"/>
    <cellStyle name="Fixed" xfId="232"/>
    <cellStyle name="Fixed 2" xfId="233"/>
    <cellStyle name="Fixed 2 2" xfId="234"/>
    <cellStyle name="Fixed 3" xfId="235"/>
    <cellStyle name="Good" xfId="236"/>
    <cellStyle name="Good 2" xfId="237"/>
    <cellStyle name="Good 3" xfId="238"/>
    <cellStyle name="Grey" xfId="239"/>
    <cellStyle name="Grey 2" xfId="240"/>
    <cellStyle name="header" xfId="241"/>
    <cellStyle name="Header1" xfId="242"/>
    <cellStyle name="Header2" xfId="243"/>
    <cellStyle name="Header2 2" xfId="244"/>
    <cellStyle name="Header2 3" xfId="245"/>
    <cellStyle name="Header2 3 2" xfId="246"/>
    <cellStyle name="Heading 1" xfId="247"/>
    <cellStyle name="Heading 1 2" xfId="248"/>
    <cellStyle name="Heading 1 2 2" xfId="249"/>
    <cellStyle name="Heading 1 2 3" xfId="250"/>
    <cellStyle name="Heading 1 3" xfId="251"/>
    <cellStyle name="Heading 2" xfId="252"/>
    <cellStyle name="Heading 2 2" xfId="253"/>
    <cellStyle name="Heading 2 2 2" xfId="254"/>
    <cellStyle name="Heading 2 3" xfId="255"/>
    <cellStyle name="Heading 2 3 2" xfId="256"/>
    <cellStyle name="Heading 2 4" xfId="257"/>
    <cellStyle name="Heading 3" xfId="258"/>
    <cellStyle name="Heading 3 2" xfId="259"/>
    <cellStyle name="Heading 3 3" xfId="260"/>
    <cellStyle name="Heading 4" xfId="261"/>
    <cellStyle name="Heading 4 2" xfId="262"/>
    <cellStyle name="Heading 4 3" xfId="263"/>
    <cellStyle name="Hyperlink 2" xfId="264"/>
    <cellStyle name="Hyperlink 3" xfId="265"/>
    <cellStyle name="Input" xfId="266"/>
    <cellStyle name="Input [yellow]" xfId="267"/>
    <cellStyle name="Input [yellow] 2" xfId="268"/>
    <cellStyle name="Input [yellow] 2 2" xfId="269"/>
    <cellStyle name="Input [yellow] 2 3" xfId="270"/>
    <cellStyle name="Input 2" xfId="271"/>
    <cellStyle name="Input 2 2" xfId="272"/>
    <cellStyle name="Input 3" xfId="273"/>
    <cellStyle name="Input 4" xfId="274"/>
    <cellStyle name="Input 5" xfId="275"/>
    <cellStyle name="Linked Cell" xfId="276"/>
    <cellStyle name="Linked Cell 2" xfId="277"/>
    <cellStyle name="Linked Cell 3" xfId="278"/>
    <cellStyle name="M" xfId="279"/>
    <cellStyle name="M 2" xfId="280"/>
    <cellStyle name="M 2 2" xfId="281"/>
    <cellStyle name="M.00" xfId="282"/>
    <cellStyle name="M.00 2" xfId="283"/>
    <cellStyle name="M.00 2 2" xfId="284"/>
    <cellStyle name="M_CGAAP FA Budget Model v2 james" xfId="285"/>
    <cellStyle name="M_CGAAP FA Budget Model v2 james 2" xfId="286"/>
    <cellStyle name="M_Oct 2010 SM PILs Recognition" xfId="287"/>
    <cellStyle name="M_Xl0000180" xfId="288"/>
    <cellStyle name="Neutral" xfId="289"/>
    <cellStyle name="Neutral 2" xfId="290"/>
    <cellStyle name="Neutral 3" xfId="291"/>
    <cellStyle name="Normal - Style1" xfId="292"/>
    <cellStyle name="Normal - Style1 2" xfId="293"/>
    <cellStyle name="Normal - Style1 2 2" xfId="294"/>
    <cellStyle name="Normal - Style1 3" xfId="295"/>
    <cellStyle name="Normal - Style1 3 2" xfId="296"/>
    <cellStyle name="Normal - Style1 3 3" xfId="297"/>
    <cellStyle name="Normal - Style1 4" xfId="298"/>
    <cellStyle name="Normal - Style1_1595 FIT Support" xfId="299"/>
    <cellStyle name="Normal 10" xfId="300"/>
    <cellStyle name="Normal 10 2" xfId="301"/>
    <cellStyle name="Normal 11" xfId="302"/>
    <cellStyle name="Normal 11 2" xfId="303"/>
    <cellStyle name="Normal 12" xfId="304"/>
    <cellStyle name="Normal 12 2" xfId="305"/>
    <cellStyle name="Normal 13" xfId="306"/>
    <cellStyle name="Normal 14" xfId="307"/>
    <cellStyle name="Normal 15" xfId="308"/>
    <cellStyle name="Normal 16" xfId="309"/>
    <cellStyle name="Normal 17" xfId="310"/>
    <cellStyle name="Normal 18" xfId="311"/>
    <cellStyle name="Normal 19" xfId="312"/>
    <cellStyle name="Normal 2" xfId="313"/>
    <cellStyle name="Normal 2 2" xfId="314"/>
    <cellStyle name="Normal 2 2 2" xfId="315"/>
    <cellStyle name="Normal 2 3" xfId="316"/>
    <cellStyle name="Normal 20" xfId="317"/>
    <cellStyle name="Normal 21" xfId="318"/>
    <cellStyle name="Normal 22" xfId="319"/>
    <cellStyle name="Normal 23" xfId="320"/>
    <cellStyle name="Normal 3" xfId="321"/>
    <cellStyle name="Normal 3 2" xfId="322"/>
    <cellStyle name="Normal 3 3" xfId="323"/>
    <cellStyle name="Normal 4" xfId="324"/>
    <cellStyle name="Normal 4 2" xfId="325"/>
    <cellStyle name="Normal 4 3" xfId="326"/>
    <cellStyle name="Normal 5" xfId="327"/>
    <cellStyle name="Normal 5 2" xfId="328"/>
    <cellStyle name="Normal 6" xfId="329"/>
    <cellStyle name="Normal 7" xfId="330"/>
    <cellStyle name="Normal 7 2" xfId="331"/>
    <cellStyle name="Normal 8" xfId="332"/>
    <cellStyle name="Normal 8 2" xfId="333"/>
    <cellStyle name="Normal 9" xfId="334"/>
    <cellStyle name="Normal 9 2" xfId="335"/>
    <cellStyle name="Note" xfId="336"/>
    <cellStyle name="Note 2" xfId="337"/>
    <cellStyle name="Note 2 2" xfId="338"/>
    <cellStyle name="Note 3" xfId="339"/>
    <cellStyle name="Output" xfId="340"/>
    <cellStyle name="Output 2" xfId="341"/>
    <cellStyle name="Output 2 2" xfId="342"/>
    <cellStyle name="Output 3" xfId="343"/>
    <cellStyle name="Output Line Items" xfId="344"/>
    <cellStyle name="Percent" xfId="345"/>
    <cellStyle name="Percent [2]" xfId="346"/>
    <cellStyle name="Percent [2] 2" xfId="347"/>
    <cellStyle name="Percent [2] 2 2" xfId="348"/>
    <cellStyle name="Percent [2] 3" xfId="349"/>
    <cellStyle name="Percent 10" xfId="350"/>
    <cellStyle name="Percent 11" xfId="351"/>
    <cellStyle name="Percent 2" xfId="352"/>
    <cellStyle name="Percent 2 2" xfId="353"/>
    <cellStyle name="Percent 3" xfId="354"/>
    <cellStyle name="Percent 3 2" xfId="355"/>
    <cellStyle name="Percent 3 2 2" xfId="356"/>
    <cellStyle name="Percent 3 3" xfId="357"/>
    <cellStyle name="Percent 4" xfId="358"/>
    <cellStyle name="Percent 4 2" xfId="359"/>
    <cellStyle name="Percent 5" xfId="360"/>
    <cellStyle name="Percent 5 2" xfId="361"/>
    <cellStyle name="Percent 6" xfId="362"/>
    <cellStyle name="Percent 6 2" xfId="363"/>
    <cellStyle name="Percent 7" xfId="364"/>
    <cellStyle name="Percent 8" xfId="365"/>
    <cellStyle name="Percent 9" xfId="366"/>
    <cellStyle name="Title" xfId="367"/>
    <cellStyle name="Title 2" xfId="368"/>
    <cellStyle name="Total" xfId="369"/>
    <cellStyle name="Total 2" xfId="370"/>
    <cellStyle name="Total 2 2" xfId="371"/>
    <cellStyle name="Total 2 3" xfId="372"/>
    <cellStyle name="Total 2 4" xfId="373"/>
    <cellStyle name="Total 3" xfId="374"/>
    <cellStyle name="Warning Text" xfId="375"/>
    <cellStyle name="Warning Text 2" xfId="376"/>
    <cellStyle name="Warning Text 3" xfId="3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My%20Documents/SYSTEM/System%202000/Proj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amar$\My%20Documents\EXCEL\COSA\COSA_Unbundling%20(MEA)\Mea_UCA_te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users$/ramar/My%20Documents/BY%20APPLICATION/EXCEL/RATES/2004/2004%20Budget%20rev.%20before%204_1_04%20Adj/2004%20Det%20Bud%20Calend%20BEFORE4_1%20Adj.%20V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/1.%20JohnB/2008%20Rates/Models/Rate%20Riders/scenario%20for%20Roland/EDR%202008%20Model%20recreat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POONJA/EXCEL/RPCAP9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users$/ramar/My%20Documents/BY%20APPLICATION/EXCEL/Financial%20Analysis/2004/November%202004/Hydro%20Revenue%20Nov%202004%20v2%20fr%20M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/Documents%20and%20Settings/mbenum/My%20Documents/Rates/Rates%20Reporting/OEB%20Quarterly%20Submissions/July%202004/Carrying%20Charg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POONJA/EXCEL/MCOST/OPTIM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1\eichsteller$\My%20Documents\EXCEL\COSA\COSA_Unbundling%20(MEA)\Mea_UCA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My%20Documents/SYSTEM/System%20New/System%202001/Project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My%20Documents/SYSTEM/System%20New/System%202002/Project%20Summary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USERS/POONJA/FORECAST/96FRC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Common/Finance/Budget/Bud2010/Internal%20Budget/7.%202009%20APPENDIX%20C%20HYDRO/Appendix%20C-7%20-%20Capital%20Program/2010%20Final%20Capital%20Budget%20Propos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POONJA/EXCEL/CAPACITY/RPCAP96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My%20Documents/SYSTEM/PROJ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vpoonja$/POONJA/EXCEL/MCOST/GLO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7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>Unit </v>
          </cell>
          <cell r="G6" t="str">
            <v>Capacity</v>
          </cell>
          <cell r="I6" t="str">
            <v>Capital</v>
          </cell>
          <cell r="J6" t="str">
            <v>Unit </v>
          </cell>
          <cell r="K6" t="str">
            <v>Capacity</v>
          </cell>
          <cell r="M6" t="str">
            <v>Capital</v>
          </cell>
          <cell r="N6" t="str">
            <v>Unit </v>
          </cell>
          <cell r="O6" t="str">
            <v>Capacity</v>
          </cell>
          <cell r="Q6" t="str">
            <v>Capital</v>
          </cell>
          <cell r="R6" t="str">
            <v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94.11764705882354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</v>
          </cell>
        </row>
        <row r="10">
          <cell r="B10" t="str">
            <v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65.74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> - No. of Homes</v>
          </cell>
          <cell r="D23">
            <v>600</v>
          </cell>
          <cell r="F23">
            <v>9573.333333333334</v>
          </cell>
          <cell r="H23">
            <v>700</v>
          </cell>
          <cell r="J23">
            <v>7428.571428571428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18.9</v>
          </cell>
          <cell r="I27">
            <v>1400000</v>
          </cell>
          <cell r="J27">
            <v>74074.07407407407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> - Wood &amp; Concrete Pole Replacements</v>
          </cell>
        </row>
        <row r="37">
          <cell r="B37" t="str">
            <v>     - Number of Poles</v>
          </cell>
          <cell r="D37">
            <v>42</v>
          </cell>
          <cell r="E37">
            <v>307000</v>
          </cell>
          <cell r="F37">
            <v>7309.523809523809</v>
          </cell>
          <cell r="H37">
            <v>70</v>
          </cell>
          <cell r="I37">
            <v>460000</v>
          </cell>
          <cell r="J37">
            <v>6571.428571428572</v>
          </cell>
          <cell r="L37">
            <v>65</v>
          </cell>
          <cell r="M37">
            <v>420000</v>
          </cell>
          <cell r="N37">
            <v>6461.538461538462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> - Overhead Switch Replacement</v>
          </cell>
        </row>
        <row r="40">
          <cell r="B40" t="str">
            <v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> - Feeder Overhauls</v>
          </cell>
        </row>
        <row r="44">
          <cell r="B44" t="str">
            <v>     - kM of Circuits</v>
          </cell>
          <cell r="D44">
            <v>13</v>
          </cell>
          <cell r="E44">
            <v>625000</v>
          </cell>
          <cell r="F44">
            <v>48076.92307692308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> - Overhead Rebuilds</v>
          </cell>
        </row>
        <row r="47">
          <cell r="B47" t="str">
            <v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1574.712643678161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>Unit </v>
          </cell>
          <cell r="G55" t="str">
            <v>Capacity</v>
          </cell>
          <cell r="I55" t="str">
            <v>Capital</v>
          </cell>
          <cell r="J55" t="str">
            <v>Unit </v>
          </cell>
          <cell r="K55" t="str">
            <v>Capacity</v>
          </cell>
          <cell r="M55" t="str">
            <v>Capital</v>
          </cell>
          <cell r="N55" t="str">
            <v>Unit </v>
          </cell>
          <cell r="O55" t="str">
            <v>Capacity</v>
          </cell>
          <cell r="Q55" t="str">
            <v>Capital</v>
          </cell>
          <cell r="R55" t="str">
            <v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> - Primary Distribution Equipment Replacement</v>
          </cell>
        </row>
        <row r="61">
          <cell r="B61" t="str">
            <v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</v>
          </cell>
        </row>
        <row r="64">
          <cell r="B64" t="str">
            <v>     - Number of Terminations</v>
          </cell>
          <cell r="D64">
            <v>225</v>
          </cell>
          <cell r="E64">
            <v>165000</v>
          </cell>
          <cell r="F64">
            <v>733.3333333333334</v>
          </cell>
        </row>
        <row r="66">
          <cell r="B66" t="str">
            <v> - U/ground Cable and Splice Replacement</v>
          </cell>
        </row>
        <row r="67">
          <cell r="B67" t="str">
            <v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70833.33333333333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>     - Number of Splices</v>
          </cell>
          <cell r="D68">
            <v>140</v>
          </cell>
          <cell r="E68">
            <v>310000</v>
          </cell>
          <cell r="F68">
            <v>2214.285714285714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> - Meter Base Replacement</v>
          </cell>
        </row>
        <row r="71">
          <cell r="B71" t="str">
            <v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785.7142857142857</v>
          </cell>
          <cell r="L71">
            <v>72</v>
          </cell>
          <cell r="M71">
            <v>55000</v>
          </cell>
          <cell r="N71">
            <v>763.8888888888889</v>
          </cell>
          <cell r="P71">
            <v>70</v>
          </cell>
          <cell r="Q71">
            <v>50000</v>
          </cell>
          <cell r="R71">
            <v>714.2857142857143</v>
          </cell>
        </row>
        <row r="73">
          <cell r="B73" t="str">
            <v> - Secondary Cable Replacement</v>
          </cell>
        </row>
        <row r="74">
          <cell r="B74" t="str">
            <v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> - U/ground Transformer Replacement</v>
          </cell>
          <cell r="D79">
            <v>68</v>
          </cell>
          <cell r="E79">
            <v>398000</v>
          </cell>
          <cell r="F79">
            <v>5852.941176470588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> - Overhead Transformer Replacement</v>
          </cell>
          <cell r="D80">
            <v>57</v>
          </cell>
          <cell r="E80">
            <v>198000</v>
          </cell>
          <cell r="F80">
            <v>3473.684210526316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</v>
          </cell>
        </row>
        <row r="84">
          <cell r="B84" t="str">
            <v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  <row r="76">
          <cell r="E76">
            <v>36161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7">
        <row r="3">
          <cell r="E3">
            <v>0.06634999999999999</v>
          </cell>
        </row>
        <row r="4">
          <cell r="E4">
            <v>0.0709935159471319</v>
          </cell>
        </row>
        <row r="5">
          <cell r="E5">
            <v>0.071</v>
          </cell>
        </row>
        <row r="6">
          <cell r="E6">
            <v>0.057654322927226255</v>
          </cell>
        </row>
        <row r="7">
          <cell r="E7">
            <v>0.046186384399659976</v>
          </cell>
        </row>
        <row r="8">
          <cell r="E8">
            <v>0.05524935292957995</v>
          </cell>
        </row>
        <row r="9">
          <cell r="E9">
            <v>0.062162928349367326</v>
          </cell>
        </row>
        <row r="10">
          <cell r="E10">
            <v>0.06867485808643206</v>
          </cell>
        </row>
        <row r="11">
          <cell r="E11">
            <v>0.06108752422346377</v>
          </cell>
        </row>
        <row r="12">
          <cell r="E12">
            <v>0.06108752422346377</v>
          </cell>
        </row>
        <row r="13">
          <cell r="E13">
            <v>0.053984779069158426</v>
          </cell>
        </row>
        <row r="14">
          <cell r="E14">
            <v>0.05822843468711015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0.011</v>
          </cell>
          <cell r="I16">
            <v>0.0062</v>
          </cell>
          <cell r="J16">
            <v>0.007</v>
          </cell>
          <cell r="K16">
            <v>0.0242</v>
          </cell>
          <cell r="L16">
            <v>0.024199999999999996</v>
          </cell>
          <cell r="M16">
            <v>0</v>
          </cell>
          <cell r="Q16">
            <v>0</v>
          </cell>
          <cell r="R16">
            <v>0.053</v>
          </cell>
          <cell r="S16">
            <v>0.062</v>
          </cell>
          <cell r="T16">
            <v>1.0433</v>
          </cell>
          <cell r="U16">
            <v>1.0433</v>
          </cell>
          <cell r="V16">
            <v>0.0139</v>
          </cell>
          <cell r="W16">
            <v>0</v>
          </cell>
          <cell r="X16">
            <v>12.33</v>
          </cell>
          <cell r="Y16">
            <v>0.0121</v>
          </cell>
          <cell r="Z16">
            <v>0</v>
          </cell>
          <cell r="AA16">
            <v>11.31</v>
          </cell>
          <cell r="AB16">
            <v>0.0028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0.009899999999999999</v>
          </cell>
          <cell r="I54">
            <v>0.0062</v>
          </cell>
          <cell r="J54">
            <v>0.007</v>
          </cell>
          <cell r="K54">
            <v>0.0231</v>
          </cell>
          <cell r="L54">
            <v>0.023100000000000002</v>
          </cell>
          <cell r="M54">
            <v>0</v>
          </cell>
          <cell r="Q54">
            <v>0</v>
          </cell>
          <cell r="R54">
            <v>0.053</v>
          </cell>
          <cell r="S54">
            <v>0.062</v>
          </cell>
          <cell r="T54">
            <v>1.0433</v>
          </cell>
          <cell r="U54">
            <v>1.0433</v>
          </cell>
          <cell r="V54">
            <v>0.016</v>
          </cell>
          <cell r="W54">
            <v>0</v>
          </cell>
          <cell r="X54">
            <v>29.93</v>
          </cell>
          <cell r="Y54">
            <v>0.0148</v>
          </cell>
          <cell r="Z54">
            <v>0</v>
          </cell>
          <cell r="AA54">
            <v>28.84</v>
          </cell>
          <cell r="AB54">
            <v>0.0011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0.009899999999999999</v>
          </cell>
          <cell r="I62">
            <v>0.0062</v>
          </cell>
          <cell r="J62">
            <v>0.007</v>
          </cell>
          <cell r="K62">
            <v>0.0231</v>
          </cell>
          <cell r="L62">
            <v>0.023100000000000002</v>
          </cell>
          <cell r="M62">
            <v>0</v>
          </cell>
          <cell r="Q62">
            <v>0</v>
          </cell>
          <cell r="R62">
            <v>0.053</v>
          </cell>
          <cell r="S62">
            <v>0.062</v>
          </cell>
          <cell r="T62">
            <v>1.0433</v>
          </cell>
          <cell r="U62">
            <v>1.0433</v>
          </cell>
          <cell r="V62">
            <v>0.0265</v>
          </cell>
          <cell r="W62">
            <v>0</v>
          </cell>
          <cell r="X62">
            <v>14.04</v>
          </cell>
          <cell r="Y62">
            <v>0.0256</v>
          </cell>
          <cell r="Z62">
            <v>0</v>
          </cell>
          <cell r="AA62">
            <v>14.29</v>
          </cell>
          <cell r="AB62">
            <v>0.0008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3.9245</v>
          </cell>
          <cell r="P74">
            <v>3.9245</v>
          </cell>
          <cell r="Q74">
            <v>3.9245</v>
          </cell>
          <cell r="R74">
            <v>0.053</v>
          </cell>
          <cell r="S74">
            <v>0.062</v>
          </cell>
          <cell r="T74">
            <v>1.0433</v>
          </cell>
          <cell r="U74">
            <v>1.0433</v>
          </cell>
          <cell r="V74">
            <v>0</v>
          </cell>
          <cell r="W74">
            <v>4.7193</v>
          </cell>
          <cell r="X74">
            <v>74.24</v>
          </cell>
          <cell r="Y74">
            <v>0</v>
          </cell>
          <cell r="Z74">
            <v>4.3715</v>
          </cell>
          <cell r="AA74">
            <v>72.96</v>
          </cell>
          <cell r="AB74">
            <v>0.3293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3.8168</v>
          </cell>
          <cell r="P78">
            <v>3.8168</v>
          </cell>
          <cell r="Q78">
            <v>3.8168</v>
          </cell>
          <cell r="R78">
            <v>0.053</v>
          </cell>
          <cell r="S78">
            <v>0.062</v>
          </cell>
          <cell r="T78">
            <v>1.0433</v>
          </cell>
          <cell r="U78">
            <v>1.0433</v>
          </cell>
          <cell r="V78">
            <v>0</v>
          </cell>
          <cell r="W78">
            <v>1.6684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-0.0222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4.0744</v>
          </cell>
          <cell r="P90">
            <v>4.0744</v>
          </cell>
          <cell r="Q90">
            <v>4.0744</v>
          </cell>
          <cell r="R90">
            <v>0.053</v>
          </cell>
          <cell r="S90">
            <v>0.062</v>
          </cell>
          <cell r="T90">
            <v>1.01</v>
          </cell>
          <cell r="U90">
            <v>1.01</v>
          </cell>
          <cell r="V90">
            <v>0</v>
          </cell>
          <cell r="W90">
            <v>2.808</v>
          </cell>
          <cell r="X90">
            <v>13247.54</v>
          </cell>
          <cell r="Y90">
            <v>0</v>
          </cell>
          <cell r="Z90">
            <v>2.7819</v>
          </cell>
          <cell r="AA90">
            <v>13190.7</v>
          </cell>
          <cell r="AB90">
            <v>0.0143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2.7731</v>
          </cell>
          <cell r="P103">
            <v>2.7731</v>
          </cell>
          <cell r="Q103">
            <v>2.7731</v>
          </cell>
          <cell r="R103">
            <v>0.053</v>
          </cell>
          <cell r="S103">
            <v>0.062</v>
          </cell>
          <cell r="T103">
            <v>1.0433</v>
          </cell>
          <cell r="U103">
            <v>1.0433</v>
          </cell>
          <cell r="V103">
            <v>0</v>
          </cell>
          <cell r="W103">
            <v>2.9766</v>
          </cell>
          <cell r="X103">
            <v>0.36</v>
          </cell>
          <cell r="Y103">
            <v>0</v>
          </cell>
          <cell r="Z103">
            <v>2.7346</v>
          </cell>
          <cell r="AA103">
            <v>0.36</v>
          </cell>
          <cell r="AB103">
            <v>0.2304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7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71495.73127117212</v>
          </cell>
          <cell r="U14">
            <v>0.2</v>
          </cell>
          <cell r="V14">
            <v>6293.355880891025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35871.99016904295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51.41880000000002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19155.6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96094.76822400003</v>
          </cell>
          <cell r="M18">
            <v>8458.666887840001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62.50092256800001</v>
          </cell>
          <cell r="T19">
            <v>212170.33181870994</v>
          </cell>
          <cell r="U19">
            <v>0.2</v>
          </cell>
          <cell r="V19">
            <v>18676.12767589485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25048.8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72.5347872</v>
          </cell>
          <cell r="T21">
            <v>246232.04324511744</v>
          </cell>
          <cell r="U21">
            <v>0.2</v>
          </cell>
          <cell r="V21">
            <v>21674.38320957911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2.26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72729.21882240003</v>
          </cell>
          <cell r="U22">
            <v>0.2</v>
          </cell>
          <cell r="V22">
            <v>6401.932658784002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39520.99385388961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82108.37888173672</v>
          </cell>
          <cell r="U24">
            <v>0.2</v>
          </cell>
          <cell r="V24">
            <v>7227.525894460786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57.04401672000001</v>
          </cell>
          <cell r="T26">
            <v>193645.90886776938</v>
          </cell>
          <cell r="U26">
            <v>0.2</v>
          </cell>
          <cell r="V26">
            <v>17045.52981997193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54304.48338739201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2.32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1.15</v>
          </cell>
          <cell r="AE29">
            <v>33</v>
          </cell>
          <cell r="AF29">
            <v>752.4000000000001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</v>
          </cell>
          <cell r="J32">
            <v>67</v>
          </cell>
          <cell r="K32">
            <v>58.573074999999996</v>
          </cell>
          <cell r="L32">
            <v>198836.56509024</v>
          </cell>
          <cell r="M32">
            <v>17502.4332781584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49649.81338275842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</v>
          </cell>
          <cell r="U33">
            <v>0.2</v>
          </cell>
          <cell r="V33">
            <v>8262.761084937218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44.79148800000001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</v>
          </cell>
          <cell r="J36">
            <v>67</v>
          </cell>
          <cell r="K36">
            <v>20.267500000000002</v>
          </cell>
          <cell r="L36">
            <v>68801.57961600002</v>
          </cell>
          <cell r="M36">
            <v>6056.205286560002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</v>
          </cell>
          <cell r="T38">
            <v>83908.18461686175</v>
          </cell>
          <cell r="U38">
            <v>0.2</v>
          </cell>
          <cell r="V38">
            <v>7385.952387990163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39.7243</v>
          </cell>
          <cell r="L39">
            <v>134851.09604736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97313.63423020649</v>
          </cell>
          <cell r="U40">
            <v>0.2</v>
          </cell>
          <cell r="V40">
            <v>8565.956615657227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0.5850316800000002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3.12857142857143</v>
          </cell>
          <cell r="S42">
            <v>853.8268277880001</v>
          </cell>
          <cell r="T42">
            <v>2898464.7573865945</v>
          </cell>
          <cell r="U42">
            <v>0.2000000000000001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</v>
          </cell>
          <cell r="AB42">
            <v>0.9252448968991847</v>
          </cell>
          <cell r="AD42">
            <v>3.6780106996312267</v>
          </cell>
          <cell r="AE42">
            <v>19253</v>
          </cell>
          <cell r="AF42">
            <v>878317.7999999999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</v>
          </cell>
          <cell r="L43">
            <v>164327.739744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</v>
          </cell>
          <cell r="T43">
            <v>61771.34985315841</v>
          </cell>
          <cell r="U43">
            <v>0.2</v>
          </cell>
          <cell r="V43">
            <v>5437.374804860545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</v>
          </cell>
          <cell r="T46">
            <v>261406.267460223</v>
          </cell>
          <cell r="U46">
            <v>0.2</v>
          </cell>
          <cell r="V46">
            <v>23010.08243950781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4.06</v>
          </cell>
          <cell r="AC46">
            <v>4</v>
          </cell>
          <cell r="AD46">
            <v>8.059999999999999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64.70541792000002</v>
          </cell>
          <cell r="T47">
            <v>219653.8775186597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</v>
          </cell>
          <cell r="AC47">
            <v>3</v>
          </cell>
          <cell r="AD47">
            <v>4.11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1.15</v>
          </cell>
          <cell r="AE48">
            <v>342</v>
          </cell>
          <cell r="AF48">
            <v>9439.199999999999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</v>
          </cell>
          <cell r="M49">
            <v>12180.4803184896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15.48505728</v>
          </cell>
          <cell r="T49">
            <v>52566.73991899546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604.8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39207.83700569704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</v>
          </cell>
          <cell r="J53">
            <v>67</v>
          </cell>
          <cell r="K53">
            <v>43.95869999999999</v>
          </cell>
          <cell r="L53">
            <v>149225.50871424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17.368128</v>
          </cell>
          <cell r="T54">
            <v>58959.1533920256</v>
          </cell>
          <cell r="U54">
            <v>0.2</v>
          </cell>
          <cell r="V54">
            <v>5189.833408720896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872.4000000000001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</v>
          </cell>
          <cell r="M56">
            <v>15328.205529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87.92614800000003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87.92614800000003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9052.8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</v>
          </cell>
          <cell r="T58">
            <v>132658.0951320576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1.14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414515.3019840001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9.067991040000003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</v>
          </cell>
          <cell r="AE59">
            <v>222</v>
          </cell>
          <cell r="AF59">
            <v>5328.000000000001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</v>
          </cell>
          <cell r="T61">
            <v>130947.50390535481</v>
          </cell>
          <cell r="U61">
            <v>0.2</v>
          </cell>
          <cell r="V61">
            <v>11526.55171348742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2.01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</v>
          </cell>
          <cell r="S63">
            <v>6.083415360000002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</v>
          </cell>
          <cell r="S64">
            <v>11.312136</v>
          </cell>
          <cell r="T64">
            <v>38401.02753822721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94432.79999999999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</v>
          </cell>
          <cell r="S65">
            <v>72.59877504000002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</v>
          </cell>
          <cell r="S66">
            <v>7.23976704</v>
          </cell>
          <cell r="T66">
            <v>24576.65762446541</v>
          </cell>
          <cell r="U66">
            <v>0.2</v>
          </cell>
          <cell r="V66">
            <v>2163.341084056289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0.29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</v>
          </cell>
          <cell r="S67">
            <v>26.59608864</v>
          </cell>
          <cell r="T67">
            <v>90285.08252320974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</v>
          </cell>
        </row>
        <row r="69">
          <cell r="H69">
            <v>0</v>
          </cell>
          <cell r="I69">
            <v>0.705</v>
          </cell>
          <cell r="J69">
            <v>67</v>
          </cell>
          <cell r="K69">
            <v>33.300675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5656.747697301544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8.235577800000002</v>
          </cell>
          <cell r="T70">
            <v>27957.111715330568</v>
          </cell>
          <cell r="U70">
            <v>0.2</v>
          </cell>
          <cell r="V70">
            <v>2460.90291403657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</v>
          </cell>
          <cell r="T71">
            <v>44248.45673154817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</v>
          </cell>
          <cell r="L72">
            <v>90272.22132096002</v>
          </cell>
          <cell r="M72">
            <v>7946.141746233601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72729.21882240003</v>
          </cell>
          <cell r="U72">
            <v>0.2</v>
          </cell>
          <cell r="V72">
            <v>6401.932658784002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</v>
          </cell>
          <cell r="U73">
            <v>0.2</v>
          </cell>
          <cell r="V73">
            <v>829.6904725784066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</v>
          </cell>
          <cell r="U74">
            <v>0.2</v>
          </cell>
          <cell r="V74">
            <v>8319.951683355688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</v>
          </cell>
          <cell r="U75">
            <v>0.2</v>
          </cell>
          <cell r="V75">
            <v>3059.270219877582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54304.48338739201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67.67167500000001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</v>
          </cell>
          <cell r="T79">
            <v>4887.40350486528</v>
          </cell>
          <cell r="U79">
            <v>0.2</v>
          </cell>
          <cell r="V79">
            <v>430.2098746702849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0.8569800000000001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666.9716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</v>
          </cell>
          <cell r="T85">
            <v>4128590.473203654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981232.2000000001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9562.036224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6767.641859457027</v>
          </cell>
          <cell r="U86">
            <v>4</v>
          </cell>
          <cell r="V86">
            <v>595.716386680996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29.93522688</v>
          </cell>
          <cell r="T87">
            <v>101620.37229590937</v>
          </cell>
          <cell r="U87">
            <v>4</v>
          </cell>
          <cell r="V87">
            <v>8945.053868756828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21.05745408</v>
          </cell>
          <cell r="T88">
            <v>71483.21714051481</v>
          </cell>
          <cell r="U88">
            <v>4</v>
          </cell>
          <cell r="V88">
            <v>6292.254334318019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0.8400000000000001</v>
          </cell>
          <cell r="J89">
            <v>32</v>
          </cell>
          <cell r="K89">
            <v>22.579200000000004</v>
          </cell>
          <cell r="L89">
            <v>76649.05027584003</v>
          </cell>
          <cell r="M89">
            <v>6746.972759654402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55938.78974457447</v>
          </cell>
          <cell r="U89">
            <v>4</v>
          </cell>
          <cell r="V89">
            <v>4923.968258660106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951.699636486144</v>
          </cell>
          <cell r="U90">
            <v>4</v>
          </cell>
          <cell r="V90">
            <v>83.77261687701505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33.92243712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</v>
          </cell>
          <cell r="L92">
            <v>44494.68678144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</v>
          </cell>
          <cell r="L95">
            <v>177978.74712576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29.90407680000001</v>
          </cell>
          <cell r="T95">
            <v>101514.6278918554</v>
          </cell>
          <cell r="U95">
            <v>4</v>
          </cell>
          <cell r="V95">
            <v>8935.745800214941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16.5888</v>
          </cell>
          <cell r="L98">
            <v>56313.587957760006</v>
          </cell>
          <cell r="M98">
            <v>4956.959578521601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5.615321088000001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4568.4</v>
          </cell>
        </row>
        <row r="100">
          <cell r="H100">
            <v>0</v>
          </cell>
          <cell r="I100">
            <v>0.6599999999999999</v>
          </cell>
          <cell r="J100">
            <v>32</v>
          </cell>
          <cell r="K100">
            <v>13.939199999999996</v>
          </cell>
          <cell r="L100">
            <v>47319.05654783999</v>
          </cell>
          <cell r="M100">
            <v>4165.222979174399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99484.33533401827</v>
          </cell>
          <cell r="U100">
            <v>4</v>
          </cell>
          <cell r="V100">
            <v>8757.03088421064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</v>
          </cell>
          <cell r="AB100">
            <v>0.29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9240.000000000002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79308.30304051201</v>
          </cell>
          <cell r="U101">
            <v>4</v>
          </cell>
          <cell r="V101">
            <v>6981.051406417921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</v>
          </cell>
          <cell r="U102">
            <v>4</v>
          </cell>
          <cell r="V102">
            <v>4925.829872368486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</v>
          </cell>
          <cell r="AC102">
            <v>0</v>
          </cell>
          <cell r="AD102">
            <v>1.1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0.9400000000000001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</v>
          </cell>
          <cell r="S104">
            <v>69.489598464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</v>
          </cell>
          <cell r="S105">
            <v>3.700629504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</v>
          </cell>
          <cell r="S106">
            <v>33.30566553600001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7.3728</v>
          </cell>
          <cell r="L107">
            <v>25028.26131456</v>
          </cell>
          <cell r="M107">
            <v>2203.0931460096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48480.28444529787</v>
          </cell>
          <cell r="U108">
            <v>4</v>
          </cell>
          <cell r="V108">
            <v>4267.439157505425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</v>
          </cell>
          <cell r="AB108">
            <v>0.18</v>
          </cell>
          <cell r="AC108">
            <v>2</v>
          </cell>
          <cell r="AD108">
            <v>2.18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16.5888</v>
          </cell>
          <cell r="L110">
            <v>56313.587957760006</v>
          </cell>
          <cell r="M110">
            <v>4956.959578521601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7.896545279999999</v>
          </cell>
          <cell r="T110">
            <v>26806.20642769305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</v>
          </cell>
          <cell r="T111">
            <v>47655.478093676546</v>
          </cell>
          <cell r="U111">
            <v>4</v>
          </cell>
          <cell r="V111">
            <v>4194.836222878679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7049.626936934402</v>
          </cell>
          <cell r="U112">
            <v>4</v>
          </cell>
          <cell r="V112">
            <v>620.5379027927041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7.3728</v>
          </cell>
          <cell r="L113">
            <v>25028.26131456</v>
          </cell>
          <cell r="M113">
            <v>2203.0931460096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</v>
          </cell>
          <cell r="U113">
            <v>4</v>
          </cell>
          <cell r="V113">
            <v>9249.61387144749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4.153344000000001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</v>
          </cell>
          <cell r="L119">
            <v>7919.098306560001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7.569469440000001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1.16</v>
          </cell>
          <cell r="J122">
            <v>32</v>
          </cell>
          <cell r="K122">
            <v>43.0592</v>
          </cell>
          <cell r="L122">
            <v>146171.99837184</v>
          </cell>
          <cell r="M122">
            <v>12866.6759430144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9913.537880064003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</v>
          </cell>
          <cell r="U123">
            <v>4</v>
          </cell>
          <cell r="V123">
            <v>9695.904731136001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</v>
          </cell>
          <cell r="U124">
            <v>4</v>
          </cell>
          <cell r="V124">
            <v>9695.904731136001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0.9800000000000001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9183.379589529603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</v>
          </cell>
          <cell r="T126">
            <v>108282.26975131243</v>
          </cell>
          <cell r="U126">
            <v>4</v>
          </cell>
          <cell r="V126">
            <v>9531.462186895937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</v>
          </cell>
          <cell r="T127">
            <v>66090.25253376001</v>
          </cell>
          <cell r="U127">
            <v>4</v>
          </cell>
          <cell r="V127">
            <v>5817.542838681601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2.05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11.24517888</v>
          </cell>
          <cell r="T128">
            <v>38173.72986349978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292.8576</v>
          </cell>
          <cell r="L129">
            <v>994156.43185152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0.1447735311879907</v>
          </cell>
          <cell r="AD129">
            <v>0.739459063066172</v>
          </cell>
          <cell r="AE129">
            <v>11591</v>
          </cell>
          <cell r="AF129">
            <v>144502.8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</v>
          </cell>
          <cell r="L132">
            <v>2780.91792384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2.55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</v>
          </cell>
          <cell r="T134">
            <v>20302.925578371076</v>
          </cell>
          <cell r="U134">
            <v>4</v>
          </cell>
          <cell r="V134">
            <v>1787.149160042988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7550.400000000001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</v>
          </cell>
          <cell r="T135">
            <v>110538.1503711314</v>
          </cell>
          <cell r="U135">
            <v>4</v>
          </cell>
          <cell r="V135">
            <v>9730.0343157896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4.5184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0.3847907647907648</v>
          </cell>
          <cell r="AB138">
            <v>0.07284271284271283</v>
          </cell>
          <cell r="AD138">
            <v>0.07284271284271283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</v>
          </cell>
          <cell r="AC140">
            <v>0</v>
          </cell>
          <cell r="AD140">
            <v>1.11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49.5532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</v>
          </cell>
          <cell r="U142">
            <v>0.2</v>
          </cell>
          <cell r="V142">
            <v>290.220947198208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0.6900000000000001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9531.766403078402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44.91032256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11.22758064</v>
          </cell>
          <cell r="T144">
            <v>38113.98955460813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96094.76822400003</v>
          </cell>
          <cell r="M145">
            <v>8458.666887840001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</v>
          </cell>
          <cell r="U145">
            <v>0.2</v>
          </cell>
          <cell r="V145">
            <v>1160.883788792832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40388.95951937281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1.025</v>
          </cell>
          <cell r="J147">
            <v>67</v>
          </cell>
          <cell r="K147">
            <v>70.391875</v>
          </cell>
          <cell r="L147">
            <v>238957.552344</v>
          </cell>
          <cell r="M147">
            <v>21034.05183204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</v>
          </cell>
          <cell r="T147">
            <v>113108.4811125965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96972.29176320002</v>
          </cell>
          <cell r="U148">
            <v>0.2</v>
          </cell>
          <cell r="V148">
            <v>8535.910211712002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0.9400000000000001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0.8300000000000001</v>
          </cell>
          <cell r="J153">
            <v>67</v>
          </cell>
          <cell r="K153">
            <v>46.1563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0.5650000000000001</v>
          </cell>
          <cell r="J155">
            <v>67</v>
          </cell>
          <cell r="K155">
            <v>21.388075000000008</v>
          </cell>
          <cell r="L155">
            <v>72605.56777824003</v>
          </cell>
          <cell r="M155">
            <v>6391.048372238403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90486.78489007721</v>
          </cell>
          <cell r="U155">
            <v>0.2</v>
          </cell>
          <cell r="V155">
            <v>7965.028536752703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</v>
          </cell>
          <cell r="T156">
            <v>24328.408557551622</v>
          </cell>
          <cell r="U156">
            <v>0.2</v>
          </cell>
          <cell r="V156">
            <v>2141.489153914307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</v>
          </cell>
          <cell r="T157">
            <v>3103.113336422401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90486.78489007721</v>
          </cell>
          <cell r="U158">
            <v>0.2</v>
          </cell>
          <cell r="V158">
            <v>7965.028536752703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1.14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50.05677312000002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5.02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</v>
          </cell>
          <cell r="U161">
            <v>0.2</v>
          </cell>
          <cell r="V161">
            <v>786.6694851113782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0.29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</v>
          </cell>
          <cell r="U162">
            <v>0.2</v>
          </cell>
          <cell r="V162">
            <v>535.4269183039318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4.113504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</v>
          </cell>
          <cell r="AE165">
            <v>611</v>
          </cell>
          <cell r="AF165">
            <v>23462.4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</v>
          </cell>
          <cell r="T169">
            <v>225798.041924776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</v>
          </cell>
          <cell r="L171">
            <v>164327.739744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</v>
          </cell>
          <cell r="T173">
            <v>272538.6865546384</v>
          </cell>
          <cell r="U173">
            <v>0.2</v>
          </cell>
          <cell r="V173">
            <v>23990.00493181235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2.01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</v>
          </cell>
          <cell r="J174">
            <v>67</v>
          </cell>
          <cell r="K174">
            <v>40.24187500000001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92123.67717504001</v>
          </cell>
          <cell r="U175">
            <v>0.2</v>
          </cell>
          <cell r="V175">
            <v>8109.1147011264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550.8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96094.76822400003</v>
          </cell>
          <cell r="M177">
            <v>8458.666887840001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</v>
          </cell>
          <cell r="T177">
            <v>171059.12267028482</v>
          </cell>
          <cell r="U177">
            <v>0.2</v>
          </cell>
          <cell r="V177">
            <v>15057.34561345997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65.816064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65.816064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</v>
          </cell>
          <cell r="AC179">
            <v>4</v>
          </cell>
          <cell r="AD179">
            <v>5.11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</v>
          </cell>
          <cell r="J180">
            <v>67</v>
          </cell>
          <cell r="K180">
            <v>20.267500000000002</v>
          </cell>
          <cell r="L180">
            <v>68801.57961600002</v>
          </cell>
          <cell r="M180">
            <v>6056.205286560002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87275.06258688003</v>
          </cell>
          <cell r="U180">
            <v>0.2</v>
          </cell>
          <cell r="V180">
            <v>7682.319190540802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</v>
          </cell>
          <cell r="U182">
            <v>0.2</v>
          </cell>
          <cell r="V182">
            <v>786.6694851113782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1.065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57.75359616000001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0.002</v>
          </cell>
          <cell r="AC185">
            <v>0</v>
          </cell>
          <cell r="AD185">
            <v>0.002</v>
          </cell>
          <cell r="AE185">
            <v>1853</v>
          </cell>
          <cell r="AF185">
            <v>6670.799999999999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</v>
          </cell>
          <cell r="T186">
            <v>34037.274408883204</v>
          </cell>
          <cell r="U186">
            <v>0.2</v>
          </cell>
          <cell r="V186">
            <v>2996.104484310912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0.58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96972.29176320002</v>
          </cell>
          <cell r="U189">
            <v>0.2</v>
          </cell>
          <cell r="V189">
            <v>8535.910211712002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</v>
          </cell>
          <cell r="L191">
            <v>253150.01042016014</v>
          </cell>
          <cell r="M191">
            <v>22283.33186470561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35.8331904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</v>
          </cell>
          <cell r="T192">
            <v>113108.4811125965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350069.9732651521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82077.34774837249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</v>
          </cell>
          <cell r="U196">
            <v>0.2</v>
          </cell>
          <cell r="V196">
            <v>577.0275303117313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</v>
          </cell>
          <cell r="M198">
            <v>7207.384803839999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84.50965440000002</v>
          </cell>
          <cell r="T199">
            <v>286882.82795225095</v>
          </cell>
          <cell r="U199">
            <v>0.2</v>
          </cell>
          <cell r="V199">
            <v>25252.63677032879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15515.566682112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928.0840000000002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3.683870967741935</v>
          </cell>
          <cell r="S201">
            <v>2116.4399828424002</v>
          </cell>
          <cell r="T201">
            <v>7184626.322043523</v>
          </cell>
          <cell r="U201">
            <v>0.19999999999999982</v>
          </cell>
          <cell r="V201">
            <v>632421.1181831553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</v>
          </cell>
          <cell r="AB201">
            <v>0.7795366122143454</v>
          </cell>
          <cell r="AD201">
            <v>2.425787327726652</v>
          </cell>
          <cell r="AE201">
            <v>22711</v>
          </cell>
          <cell r="AF201">
            <v>801969.0000000001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8.652800000000001</v>
          </cell>
          <cell r="L202">
            <v>29373.445570560005</v>
          </cell>
          <cell r="M202">
            <v>2585.5745949696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6.512443392000001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3.322675200000001</v>
          </cell>
          <cell r="T203">
            <v>11279.403099095045</v>
          </cell>
          <cell r="U203">
            <v>4</v>
          </cell>
          <cell r="V203">
            <v>992.8606444683268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5.615321088000001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73042.54734336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6.512443392000001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59668.04239421277</v>
          </cell>
          <cell r="U206">
            <v>4</v>
          </cell>
          <cell r="V206">
            <v>5252.232809237446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</v>
          </cell>
          <cell r="AC207">
            <v>0</v>
          </cell>
          <cell r="AD207">
            <v>0.14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</v>
          </cell>
          <cell r="T208">
            <v>95310.95618735309</v>
          </cell>
          <cell r="U208">
            <v>4</v>
          </cell>
          <cell r="V208">
            <v>8389.672445757358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0.58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</v>
          </cell>
          <cell r="L209">
            <v>66090.25253376001</v>
          </cell>
          <cell r="M209">
            <v>5817.542838681601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</v>
          </cell>
          <cell r="AC209">
            <v>0</v>
          </cell>
          <cell r="AD209">
            <v>0.14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1.15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827.9999999999999</v>
          </cell>
        </row>
        <row r="211">
          <cell r="H211">
            <v>0</v>
          </cell>
          <cell r="I211">
            <v>0.9199999999999999</v>
          </cell>
          <cell r="J211">
            <v>32</v>
          </cell>
          <cell r="K211">
            <v>27.084799999999994</v>
          </cell>
          <cell r="L211">
            <v>91944.09885695999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33.92243712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0.07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</v>
          </cell>
          <cell r="U212">
            <v>4</v>
          </cell>
          <cell r="V212">
            <v>6785.581967038221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29.4912</v>
          </cell>
          <cell r="L214">
            <v>100113.04525824</v>
          </cell>
          <cell r="M214">
            <v>8812.3725840384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</v>
          </cell>
          <cell r="T214">
            <v>79969.20556584961</v>
          </cell>
          <cell r="U214">
            <v>4</v>
          </cell>
          <cell r="V214">
            <v>7039.226834804736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9.539712000000002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16.5888</v>
          </cell>
          <cell r="L217">
            <v>56313.587957760006</v>
          </cell>
          <cell r="M217">
            <v>4956.959578521601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</v>
          </cell>
          <cell r="T218">
            <v>85890.89219287451</v>
          </cell>
          <cell r="U218">
            <v>4</v>
          </cell>
          <cell r="V218">
            <v>7560.478673150608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</v>
          </cell>
          <cell r="J219">
            <v>32</v>
          </cell>
          <cell r="K219">
            <v>21.16835555555555</v>
          </cell>
          <cell r="L219">
            <v>71859.69162922665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1.16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42525.6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6.230016000000001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41451.80638917428</v>
          </cell>
          <cell r="U223">
            <v>4</v>
          </cell>
          <cell r="V223">
            <v>3648.7628684211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73042.54734336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8.732405759999999</v>
          </cell>
          <cell r="T227">
            <v>29643.68126980915</v>
          </cell>
          <cell r="U227">
            <v>4</v>
          </cell>
          <cell r="V227">
            <v>2609.36188124332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</v>
          </cell>
          <cell r="T229">
            <v>33437.79048726725</v>
          </cell>
          <cell r="U229">
            <v>4</v>
          </cell>
          <cell r="V229">
            <v>2943.335380526354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</v>
          </cell>
          <cell r="M230">
            <v>7072.0819912704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0.07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</v>
          </cell>
          <cell r="U231">
            <v>4</v>
          </cell>
          <cell r="V231">
            <v>6565.291011546808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</v>
          </cell>
          <cell r="M232">
            <v>5523.0321229824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</v>
          </cell>
          <cell r="U233">
            <v>4</v>
          </cell>
          <cell r="V233">
            <v>8349.958019978625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</v>
          </cell>
          <cell r="M235">
            <v>7072.0819912704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9.602531328</v>
          </cell>
          <cell r="T236">
            <v>32597.474956384667</v>
          </cell>
          <cell r="U236">
            <v>4</v>
          </cell>
          <cell r="V236">
            <v>2869.367262513463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</v>
          </cell>
          <cell r="L237">
            <v>66090.25253376001</v>
          </cell>
          <cell r="M237">
            <v>5817.542838681601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79308.30304051201</v>
          </cell>
          <cell r="U237">
            <v>4</v>
          </cell>
          <cell r="V237">
            <v>6981.051406417921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4.1</v>
          </cell>
          <cell r="AE238">
            <v>326</v>
          </cell>
          <cell r="AF238">
            <v>2542.8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4685.39774976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43178.96498872321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</v>
          </cell>
          <cell r="U241">
            <v>4</v>
          </cell>
          <cell r="V241">
            <v>6565.291011546808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6.2835941376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</v>
          </cell>
          <cell r="T244">
            <v>110538.1503711314</v>
          </cell>
          <cell r="U244">
            <v>4</v>
          </cell>
          <cell r="V244">
            <v>9730.0343157896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</v>
          </cell>
          <cell r="M246">
            <v>6119.703183360001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37.38009600000001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9562.036224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</v>
          </cell>
          <cell r="T250">
            <v>88120.33671168001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</v>
          </cell>
          <cell r="L252">
            <v>66090.25253376001</v>
          </cell>
          <cell r="M252">
            <v>5817.542838681601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2.126512128000001</v>
          </cell>
          <cell r="T252">
            <v>7218.817983420829</v>
          </cell>
          <cell r="U252">
            <v>4</v>
          </cell>
          <cell r="V252">
            <v>635.4308124597292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9.602531328</v>
          </cell>
          <cell r="T253">
            <v>32597.474956384667</v>
          </cell>
          <cell r="U253">
            <v>4</v>
          </cell>
          <cell r="V253">
            <v>2869.367262513463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73042.54734336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1.15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1037.439396864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</v>
          </cell>
          <cell r="T257">
            <v>248249.066913792</v>
          </cell>
          <cell r="U257">
            <v>0.2</v>
          </cell>
          <cell r="V257">
            <v>21851.93014198272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0.58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38.43840960000001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20319.6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5.02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</v>
          </cell>
          <cell r="AB260">
            <v>0.05</v>
          </cell>
          <cell r="AC260">
            <v>2</v>
          </cell>
          <cell r="AD260">
            <v>2.05</v>
          </cell>
          <cell r="AE260">
            <v>55</v>
          </cell>
          <cell r="AF260">
            <v>924.0000000000001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</v>
          </cell>
          <cell r="J262">
            <v>67</v>
          </cell>
          <cell r="K262">
            <v>56.70879999999999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46.2312144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</v>
          </cell>
          <cell r="U263">
            <v>0.2</v>
          </cell>
          <cell r="V263">
            <v>5783.932759456053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39719.85070620674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38.17377417600001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3072.927676216321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62062.266728448</v>
          </cell>
          <cell r="U267">
            <v>0.2</v>
          </cell>
          <cell r="V267">
            <v>5462.98253549568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</v>
          </cell>
          <cell r="J269">
            <v>67</v>
          </cell>
          <cell r="K269">
            <v>56.70879999999999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27.03486240000001</v>
          </cell>
          <cell r="T270">
            <v>91774.57692469252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</v>
          </cell>
          <cell r="U271">
            <v>0.2</v>
          </cell>
          <cell r="V271">
            <v>8392.080124644655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</v>
          </cell>
          <cell r="AE271">
            <v>254</v>
          </cell>
          <cell r="AF271">
            <v>8077.200000000001</v>
          </cell>
        </row>
        <row r="272">
          <cell r="H272">
            <v>0</v>
          </cell>
          <cell r="I272">
            <v>0.705</v>
          </cell>
          <cell r="J272">
            <v>67</v>
          </cell>
          <cell r="K272">
            <v>33.300675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</v>
          </cell>
          <cell r="U273">
            <v>0.2</v>
          </cell>
          <cell r="V273">
            <v>8711.749962073269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</v>
          </cell>
          <cell r="L275">
            <v>164327.739744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51.83015040000001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0.07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5107.200000000001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</v>
          </cell>
          <cell r="T277">
            <v>78198.45607784449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</v>
          </cell>
          <cell r="T278">
            <v>102669.41390428801</v>
          </cell>
          <cell r="U278">
            <v>0.2</v>
          </cell>
          <cell r="V278">
            <v>9037.394936650082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463.387075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693.3021332760001</v>
          </cell>
          <cell r="T279">
            <v>2353535.557939132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</v>
          </cell>
          <cell r="AB279">
            <v>1.20413429818027</v>
          </cell>
          <cell r="AD279">
            <v>4.645551771842078</v>
          </cell>
          <cell r="AE279">
            <v>9397</v>
          </cell>
          <cell r="AF279">
            <v>550513.8</v>
          </cell>
        </row>
      </sheetData>
      <sheetData sheetId="17">
        <row r="4">
          <cell r="D4" t="str">
            <v>TABLE 1</v>
          </cell>
        </row>
        <row r="5">
          <cell r="D5" t="str">
            <v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>Streetsville Conversion </v>
          </cell>
          <cell r="E41">
            <v>100000</v>
          </cell>
        </row>
        <row r="42">
          <cell r="C42">
            <v>2</v>
          </cell>
          <cell r="D42" t="str">
            <v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>4.16 kV Stanfield Road Feeder Tie </v>
          </cell>
          <cell r="E54">
            <v>0</v>
          </cell>
        </row>
        <row r="55">
          <cell r="C55">
            <v>15</v>
          </cell>
          <cell r="D55" t="str">
            <v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>       Total - Subtransmission</v>
          </cell>
          <cell r="E158">
            <v>1460000</v>
          </cell>
        </row>
        <row r="159">
          <cell r="D159" t="str">
            <v>       Total - Distribution</v>
          </cell>
          <cell r="E159">
            <v>1210000</v>
          </cell>
        </row>
        <row r="160">
          <cell r="D160" t="str">
            <v>       Total - Substations</v>
          </cell>
          <cell r="E160">
            <v>2700000</v>
          </cell>
        </row>
        <row r="161">
          <cell r="D161" t="str">
            <v>       Total - Subdivision Rebuilds</v>
          </cell>
          <cell r="E161">
            <v>5200000</v>
          </cell>
        </row>
        <row r="162">
          <cell r="D162" t="str">
            <v>       Total - System Maintenance</v>
          </cell>
          <cell r="E162">
            <v>5165000</v>
          </cell>
        </row>
        <row r="163">
          <cell r="D163" t="str">
            <v>       Total - Road Relocations</v>
          </cell>
          <cell r="E163">
            <v>1500000</v>
          </cell>
        </row>
        <row r="164">
          <cell r="D164" t="str">
            <v>       Total - Industrial &amp; Commercial Serv.</v>
          </cell>
          <cell r="E164">
            <v>2500000</v>
          </cell>
        </row>
        <row r="165">
          <cell r="D165" t="str">
            <v>       Total - Land &amp; Easements</v>
          </cell>
          <cell r="E165">
            <v>50000</v>
          </cell>
        </row>
        <row r="166">
          <cell r="D166" t="str">
            <v>       Total - Major Tools</v>
          </cell>
          <cell r="E166">
            <v>140000</v>
          </cell>
        </row>
        <row r="168">
          <cell r="D168" t="str">
            <v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2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582.8</v>
          </cell>
          <cell r="D4">
            <v>603.1</v>
          </cell>
          <cell r="E4">
            <v>539.3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571.8</v>
          </cell>
          <cell r="E5">
            <v>507.5</v>
          </cell>
          <cell r="F5">
            <v>283.4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9.7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149.2</v>
          </cell>
          <cell r="H9">
            <v>20</v>
          </cell>
          <cell r="I9">
            <v>10.3</v>
          </cell>
          <cell r="J9">
            <v>4.6</v>
          </cell>
          <cell r="K9">
            <v>133.7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266.9</v>
          </cell>
          <cell r="M11">
            <v>466.5</v>
          </cell>
          <cell r="N11">
            <v>586.3</v>
          </cell>
        </row>
        <row r="12">
          <cell r="B12">
            <v>1998</v>
          </cell>
          <cell r="C12">
            <v>624.8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</v>
          </cell>
        </row>
        <row r="14">
          <cell r="B14">
            <v>2004</v>
          </cell>
          <cell r="C14">
            <v>849.1</v>
          </cell>
          <cell r="D14">
            <v>631.7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38.3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>
        <row r="3">
          <cell r="A3" t="str">
            <v>Quarter ended June 30 2004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TIMUM"/>
      <sheetName val="OPTTABLE"/>
    </sheetNames>
    <sheetDataSet>
      <sheetData sheetId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8086.974005517692</v>
          </cell>
          <cell r="E6">
            <v>86815.82805434779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281297.0900473352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694983.7628057385</v>
          </cell>
          <cell r="AC6">
            <v>604731.4765381609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41390.63304098014</v>
          </cell>
          <cell r="AZ6">
            <v>275789.7162962321</v>
          </cell>
          <cell r="BB6">
            <v>0.1</v>
          </cell>
          <cell r="BC6">
            <v>184468.09132885834</v>
          </cell>
          <cell r="BD6">
            <v>168570.4594512541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</v>
          </cell>
          <cell r="C7">
            <v>399303.0054218401</v>
          </cell>
          <cell r="D7">
            <v>16173.948011035383</v>
          </cell>
          <cell r="E7">
            <v>93493.96867391297</v>
          </cell>
          <cell r="Q7">
            <v>0.2</v>
          </cell>
          <cell r="R7">
            <v>657036.1471637822</v>
          </cell>
          <cell r="S7">
            <v>205094.62302368155</v>
          </cell>
          <cell r="T7">
            <v>862130.7701874637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</v>
          </cell>
          <cell r="Y7">
            <v>35458.44180388855</v>
          </cell>
          <cell r="AA7">
            <v>0.2</v>
          </cell>
          <cell r="AB7">
            <v>386020.5280659858</v>
          </cell>
          <cell r="AC7">
            <v>284105.5827119602</v>
          </cell>
          <cell r="AD7">
            <v>10227.046976041389</v>
          </cell>
          <cell r="AE7">
            <v>91687.89837798431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</v>
          </cell>
          <cell r="AK7">
            <v>35809.03489379447</v>
          </cell>
          <cell r="AW7">
            <v>0.2</v>
          </cell>
          <cell r="AX7">
            <v>111418.49390603029</v>
          </cell>
          <cell r="AY7">
            <v>43077.65504004717</v>
          </cell>
          <cell r="AZ7">
            <v>154496.14894607745</v>
          </cell>
          <cell r="BB7">
            <v>0.2</v>
          </cell>
          <cell r="BC7">
            <v>96565.94132781438</v>
          </cell>
          <cell r="BD7">
            <v>77774.74921857374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428354.9622181178</v>
          </cell>
          <cell r="S8">
            <v>213066.7269638613</v>
          </cell>
          <cell r="T8">
            <v>641421.689181979</v>
          </cell>
          <cell r="U8">
            <v>0.3</v>
          </cell>
          <cell r="V8">
            <v>133942.12240919005</v>
          </cell>
          <cell r="W8">
            <v>89802.42157064311</v>
          </cell>
          <cell r="X8">
            <v>5726.388884334345</v>
          </cell>
          <cell r="Y8">
            <v>38413.3119542126</v>
          </cell>
          <cell r="AA8">
            <v>0.3</v>
          </cell>
          <cell r="AB8">
            <v>291914.3739730295</v>
          </cell>
          <cell r="AC8">
            <v>177245.24693281783</v>
          </cell>
          <cell r="AD8">
            <v>15340.570464062093</v>
          </cell>
          <cell r="AE8">
            <v>99328.55657614954</v>
          </cell>
          <cell r="AG8">
            <v>0.3</v>
          </cell>
          <cell r="AH8">
            <v>132297.75599372905</v>
          </cell>
          <cell r="AI8">
            <v>86838.5255464009</v>
          </cell>
          <cell r="AJ8">
            <v>6666.109312384128</v>
          </cell>
          <cell r="AK8">
            <v>38793.12113494398</v>
          </cell>
          <cell r="AW8">
            <v>0.3</v>
          </cell>
          <cell r="AX8">
            <v>70750.7172562278</v>
          </cell>
          <cell r="AY8">
            <v>45045.84737229205</v>
          </cell>
          <cell r="AZ8">
            <v>115796.56462851985</v>
          </cell>
          <cell r="BB8">
            <v>0.3</v>
          </cell>
          <cell r="BC8">
            <v>69376.89355902991</v>
          </cell>
          <cell r="BD8">
            <v>47511.529111958866</v>
          </cell>
          <cell r="BE8">
            <v>5429.662783417273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59015.90482583923</v>
          </cell>
          <cell r="AJ9">
            <v>8888.1457498455</v>
          </cell>
          <cell r="AK9">
            <v>42319.76851084802</v>
          </cell>
          <cell r="AW9">
            <v>0.4</v>
          </cell>
          <cell r="AX9">
            <v>50665.9952490826</v>
          </cell>
          <cell r="AY9">
            <v>47371.89285585417</v>
          </cell>
          <cell r="AZ9">
            <v>98037.88810493678</v>
          </cell>
          <cell r="BB9">
            <v>0.4</v>
          </cell>
          <cell r="BC9">
            <v>57565.40901986879</v>
          </cell>
          <cell r="BD9">
            <v>32396.00228162954</v>
          </cell>
          <cell r="BE9">
            <v>7239.550377889699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304090.0280895596</v>
          </cell>
          <cell r="C10">
            <v>142112.99878588427</v>
          </cell>
          <cell r="D10">
            <v>40434.87002758842</v>
          </cell>
          <cell r="E10">
            <v>121542.15927608694</v>
          </cell>
          <cell r="Q10">
            <v>0.5</v>
          </cell>
          <cell r="R10">
            <v>248805.0256419936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51541.02110470839</v>
          </cell>
          <cell r="X10">
            <v>9543.98147389058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</v>
          </cell>
          <cell r="AI10">
            <v>42245.69822423917</v>
          </cell>
          <cell r="AJ10">
            <v>11110.182187306877</v>
          </cell>
          <cell r="AK10">
            <v>46551.74536193281</v>
          </cell>
          <cell r="AW10">
            <v>0.5</v>
          </cell>
          <cell r="AX10">
            <v>38819.41706421887</v>
          </cell>
          <cell r="AY10">
            <v>50163.147436128726</v>
          </cell>
          <cell r="AZ10">
            <v>88982.5645003476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9049.437972362119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</v>
          </cell>
          <cell r="AZ11">
            <v>84678.191892727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301720.6332875977</v>
          </cell>
          <cell r="C12">
            <v>93184.11615386534</v>
          </cell>
          <cell r="D12">
            <v>56608.81803862383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</v>
          </cell>
          <cell r="T12">
            <v>440085.52512193477</v>
          </cell>
          <cell r="U12">
            <v>0.7</v>
          </cell>
          <cell r="V12">
            <v>105972.8608051611</v>
          </cell>
          <cell r="W12">
            <v>34991.31881039539</v>
          </cell>
          <cell r="X12">
            <v>13361.57406344682</v>
          </cell>
          <cell r="Y12">
            <v>57619.96793131888</v>
          </cell>
          <cell r="AA12">
            <v>0.7</v>
          </cell>
          <cell r="AB12">
            <v>241004.5464143593</v>
          </cell>
          <cell r="AC12">
            <v>56752.51802352166</v>
          </cell>
          <cell r="AD12">
            <v>35259.193526613126</v>
          </cell>
          <cell r="AE12">
            <v>148992.8348642243</v>
          </cell>
          <cell r="AG12">
            <v>0.7</v>
          </cell>
          <cell r="AH12">
            <v>98054.44795191978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57839.09753188376</v>
          </cell>
          <cell r="AZ12">
            <v>83653.10699583408</v>
          </cell>
          <cell r="BB12">
            <v>0.7</v>
          </cell>
          <cell r="BC12">
            <v>50686.7410926618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</v>
          </cell>
          <cell r="D13">
            <v>64695.79204414153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66007.51958361517</v>
          </cell>
          <cell r="D14">
            <v>72774.0530168156</v>
          </cell>
          <cell r="E14">
            <v>202570.26546014482</v>
          </cell>
          <cell r="Q14">
            <v>0.9</v>
          </cell>
          <cell r="R14">
            <v>137123.7843909076</v>
          </cell>
          <cell r="S14">
            <v>316704.07818619645</v>
          </cell>
          <cell r="T14">
            <v>453827.862577104</v>
          </cell>
          <cell r="U14">
            <v>0.9</v>
          </cell>
          <cell r="V14">
            <v>119915.35134603207</v>
          </cell>
          <cell r="W14">
            <v>25909.56078460383</v>
          </cell>
          <cell r="X14">
            <v>17179.16665300306</v>
          </cell>
          <cell r="Y14">
            <v>76826.6239084252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77586.24226988797</v>
          </cell>
          <cell r="AW14">
            <v>0.9</v>
          </cell>
          <cell r="AX14">
            <v>19776.56015401029</v>
          </cell>
          <cell r="AY14">
            <v>70632.34769147549</v>
          </cell>
          <cell r="AZ14">
            <v>90408.90784548578</v>
          </cell>
          <cell r="BB14">
            <v>0.9</v>
          </cell>
          <cell r="BC14">
            <v>57192.850501174136</v>
          </cell>
          <cell r="BD14">
            <v>9114.85129859192</v>
          </cell>
          <cell r="BE14">
            <v>15206.595875274696</v>
          </cell>
          <cell r="BF14">
            <v>32871.40332730755</v>
          </cell>
          <cell r="BH14">
            <v>1118159.3419023033</v>
          </cell>
        </row>
        <row r="15">
          <cell r="A15">
            <v>1</v>
          </cell>
          <cell r="B15">
            <v>380501.6822083024</v>
          </cell>
          <cell r="C15">
            <v>56841.519704149076</v>
          </cell>
          <cell r="D15">
            <v>80575.8439519796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483473.2562378964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</v>
          </cell>
          <cell r="Y15">
            <v>92191.94869011025</v>
          </cell>
          <cell r="AA15">
            <v>1</v>
          </cell>
          <cell r="AB15">
            <v>320049.8048782879</v>
          </cell>
          <cell r="AC15">
            <v>33470.69154232509</v>
          </cell>
          <cell r="AD15">
            <v>48190.57755320364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93103.49072386562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</v>
          </cell>
          <cell r="BB15">
            <v>1</v>
          </cell>
          <cell r="BC15">
            <v>63623.67787903565</v>
          </cell>
          <cell r="BD15">
            <v>7690.2276540477405</v>
          </cell>
          <cell r="BE15">
            <v>16487.766232218873</v>
          </cell>
          <cell r="BF15">
            <v>39445.68399276903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2">
        <row r="1">
          <cell r="A1" t="str">
            <v>LDC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2.5</v>
          </cell>
        </row>
        <row r="43">
          <cell r="B43" t="str">
            <v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2.2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>          Rebuild poleline  along Tomken Rd.</v>
          </cell>
          <cell r="C52">
            <v>1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>          Along Ninth Line from Derry Rd. to Britannia Rd. to Winston Churchill</v>
          </cell>
          <cell r="C89">
            <v>5</v>
          </cell>
        </row>
        <row r="90">
          <cell r="B90" t="str">
            <v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1.5</v>
          </cell>
        </row>
        <row r="141">
          <cell r="B141" t="str">
            <v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>          On existing poleline along Mavis from Burnhamthorpe Rd. to</v>
          </cell>
          <cell r="C145">
            <v>3</v>
          </cell>
        </row>
        <row r="146">
          <cell r="B146" t="str">
            <v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>          On existing poleline along Winston Churchill Blvd. from Eglinton Ave.</v>
          </cell>
          <cell r="C150">
            <v>4.5</v>
          </cell>
        </row>
        <row r="151">
          <cell r="B151" t="str">
            <v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>          On existing poleline along Burnhamthorpe Rd. from Glen Erin</v>
          </cell>
          <cell r="C175">
            <v>1.5</v>
          </cell>
        </row>
        <row r="176">
          <cell r="B176" t="str">
            <v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>          On rebuild poleline along Glengarry Rd. from Dundas St.</v>
          </cell>
          <cell r="C180">
            <v>1</v>
          </cell>
        </row>
        <row r="181">
          <cell r="B181" t="str">
            <v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35627.357684375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>          Along Drew Rd. from Tobram Rd. to </v>
          </cell>
          <cell r="C201">
            <v>2.5</v>
          </cell>
        </row>
        <row r="202">
          <cell r="B202" t="str">
            <v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>          Rebuild of poleline along Goreway Drive from City Boundary</v>
          </cell>
          <cell r="C206">
            <v>2.5</v>
          </cell>
        </row>
        <row r="207">
          <cell r="B207" t="str">
            <v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>          On existing poleline along CN tracks from City Boundary</v>
          </cell>
          <cell r="C211">
            <v>5</v>
          </cell>
        </row>
        <row r="212">
          <cell r="B212" t="str">
            <v>          to Derry Rd.</v>
          </cell>
        </row>
        <row r="215">
          <cell r="A215">
            <v>4</v>
          </cell>
          <cell r="B215" t="str">
            <v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>          On rebuild poleline along Nortwest Dr.</v>
          </cell>
          <cell r="C216">
            <v>2.5</v>
          </cell>
        </row>
        <row r="217">
          <cell r="B217" t="str">
            <v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>          On existing poleline along Goreway Drive from Derry Rd.</v>
          </cell>
          <cell r="C221">
            <v>1.7</v>
          </cell>
        </row>
        <row r="222">
          <cell r="B222" t="str">
            <v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>          On rebuild poleline along Cliff Rd. east of Hwy 10</v>
          </cell>
          <cell r="C262">
            <v>1.2</v>
          </cell>
        </row>
        <row r="263">
          <cell r="B263" t="str">
            <v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>          On rebuild poleline along Lakeshore Rd.</v>
          </cell>
          <cell r="C267">
            <v>1</v>
          </cell>
        </row>
        <row r="268">
          <cell r="B268" t="str">
            <v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>          On existing poleline along Stanfield Rd. east of Hwy 10</v>
          </cell>
          <cell r="C272">
            <v>1.5</v>
          </cell>
        </row>
        <row r="273">
          <cell r="B273" t="str">
            <v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>          On existing poleline along Indian Grove and Kane Rd. west of</v>
          </cell>
          <cell r="C277">
            <v>2.4</v>
          </cell>
        </row>
        <row r="278">
          <cell r="B278" t="str">
            <v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>          On existing poleline along Hwy 10</v>
          </cell>
          <cell r="C282">
            <v>3.5</v>
          </cell>
        </row>
        <row r="283">
          <cell r="B283" t="str">
            <v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>          On existing poleline along WCB south to Lakeshore</v>
          </cell>
          <cell r="C287">
            <v>3.5</v>
          </cell>
        </row>
        <row r="288">
          <cell r="B288" t="str">
            <v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>          New underground feeders from Erindale TS to Mavis Rd. and</v>
          </cell>
          <cell r="C323">
            <v>3</v>
          </cell>
        </row>
        <row r="324">
          <cell r="B324" t="str">
            <v>          additional cct on exiting poleline along Mavis Rd. to Eglinton</v>
          </cell>
        </row>
        <row r="325">
          <cell r="B325" t="str">
            <v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>          Along Tomken Rd at a suitable location (at Derry MS?)</v>
          </cell>
          <cell r="C328">
            <v>0.7</v>
          </cell>
        </row>
        <row r="329">
          <cell r="B329" t="str">
            <v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>          Create a tie between two polelines</v>
          </cell>
          <cell r="C333">
            <v>0.067</v>
          </cell>
        </row>
        <row r="334">
          <cell r="B334" t="str">
            <v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>          On existing poleline along Kennedy Rd. from</v>
          </cell>
          <cell r="C338">
            <v>2</v>
          </cell>
        </row>
        <row r="339">
          <cell r="B339" t="str">
            <v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>          New poleline from Bramalea T.S. along</v>
          </cell>
          <cell r="C343">
            <v>5</v>
          </cell>
        </row>
        <row r="344">
          <cell r="B344" t="str">
            <v>          Utility Corridor to Dixie/Tomken/Kennedy</v>
          </cell>
        </row>
        <row r="345">
          <cell r="B345" t="str">
            <v>           OR  along Bramalea Rd &amp; Drew Rd.</v>
          </cell>
        </row>
        <row r="347">
          <cell r="A347">
            <v>6</v>
          </cell>
          <cell r="B347" t="str">
            <v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>          On existing poleline along Hurontario St. from</v>
          </cell>
          <cell r="C348">
            <v>1.2</v>
          </cell>
        </row>
        <row r="349">
          <cell r="B349" t="str">
            <v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>          Build additional U/G main feeder ties</v>
          </cell>
        </row>
        <row r="354">
          <cell r="B354" t="str">
            <v>          between Hwy 10 and Kennedy and create additional 1/0 taps from </v>
          </cell>
        </row>
        <row r="355">
          <cell r="B355" t="str">
            <v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>          Build additional U/G  ties from OH circuits</v>
          </cell>
        </row>
        <row r="359">
          <cell r="B359" t="str">
            <v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>          On existing poleline along Hurontario St. from</v>
          </cell>
          <cell r="C363">
            <v>3.4</v>
          </cell>
        </row>
        <row r="364">
          <cell r="B364" t="str">
            <v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>          On existing poleline along Britannia Rd. from Mavis</v>
          </cell>
          <cell r="C385">
            <v>5</v>
          </cell>
        </row>
        <row r="386">
          <cell r="B386" t="str">
            <v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>          On existing poleline along Bramalea Rd to Derry Rd.</v>
          </cell>
          <cell r="C390">
            <v>5</v>
          </cell>
        </row>
        <row r="391">
          <cell r="B391" t="str">
            <v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>          On new pole line from Kennedy easterly to</v>
          </cell>
          <cell r="C395">
            <v>2</v>
          </cell>
        </row>
        <row r="396">
          <cell r="B396" t="str">
            <v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>         Add cct on rebuild poleline along Burnhamthorpe Rd. from Tomken Rd.</v>
          </cell>
          <cell r="C442">
            <v>1.74</v>
          </cell>
        </row>
        <row r="443">
          <cell r="B443" t="str">
            <v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>          On existing poleline along Dixie Rd. and Eastgate Dr.</v>
          </cell>
          <cell r="C447">
            <v>2.5</v>
          </cell>
        </row>
        <row r="448">
          <cell r="B448" t="str">
            <v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>          On existing poleline along Winston Churchill Blvd. Britannia Rd</v>
          </cell>
          <cell r="C452">
            <v>4.4</v>
          </cell>
        </row>
        <row r="453">
          <cell r="B453" t="str">
            <v>          to Derry Rd. and north to the Tracks south of Hwy 401 and connect</v>
          </cell>
        </row>
        <row r="454">
          <cell r="B454" t="str">
            <v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>          On rebuild poleline along Glen Erin Dr. from Dundas</v>
          </cell>
          <cell r="C457">
            <v>1</v>
          </cell>
        </row>
        <row r="458">
          <cell r="B458" t="str">
            <v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>          On existing poleline along Glen Erin Dr. from </v>
          </cell>
          <cell r="C462">
            <v>1.5</v>
          </cell>
        </row>
        <row r="463">
          <cell r="B463" t="str">
            <v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>          On existing poleline along Burnhamthorpe from Glen Erin Dr. to</v>
          </cell>
          <cell r="C467">
            <v>4</v>
          </cell>
        </row>
        <row r="468">
          <cell r="B468" t="str">
            <v>          Winston Churchill Blvd. and from Rogers MS to Mississauga Rd.</v>
          </cell>
        </row>
        <row r="469">
          <cell r="B469" t="str">
            <v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>          On existing poleline along Matheson Blvd.</v>
          </cell>
          <cell r="C472">
            <v>1.3</v>
          </cell>
        </row>
        <row r="473">
          <cell r="B473" t="str">
            <v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>          On existing poleline along Britannia Rd east of Erin Mills Pkwy</v>
          </cell>
          <cell r="C477">
            <v>1.5</v>
          </cell>
        </row>
        <row r="478">
          <cell r="B478" t="str">
            <v>          and along Queens Street north of Britannia Rd. and south</v>
          </cell>
        </row>
        <row r="479">
          <cell r="B479" t="str">
            <v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>          On existing poleline along Mississauga Rd. from Argentia Rd</v>
          </cell>
          <cell r="C482">
            <v>2</v>
          </cell>
        </row>
        <row r="483">
          <cell r="B483" t="str">
            <v>          to Derry Rd. and east along Derry Rd. to Old Derry Rd. and south</v>
          </cell>
        </row>
        <row r="484">
          <cell r="B484" t="str">
            <v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>           From Orlando MS to Elmbank and American Dr.</v>
          </cell>
          <cell r="C503">
            <v>2</v>
          </cell>
        </row>
        <row r="504">
          <cell r="B504" t="str">
            <v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>           Convert 4.16 kV to 13.8 kV in area SE  of</v>
          </cell>
        </row>
        <row r="509">
          <cell r="B509" t="str">
            <v>           Britannia Rd. and Queen St. and reconductor</v>
          </cell>
        </row>
        <row r="510">
          <cell r="B510" t="str">
            <v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>           On exsiting poleline from Erin Mills Pkwy westerly to</v>
          </cell>
          <cell r="C518">
            <v>2</v>
          </cell>
        </row>
        <row r="519">
          <cell r="B519" t="str">
            <v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>           On exsiting poleline from WCB westerly to</v>
          </cell>
          <cell r="C523">
            <v>2</v>
          </cell>
        </row>
        <row r="524">
          <cell r="B524" t="str">
            <v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>          on existing poles between  Clarkson M.S.</v>
          </cell>
          <cell r="C562">
            <v>0.7</v>
          </cell>
        </row>
        <row r="563">
          <cell r="B563" t="str">
            <v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>          on existing poles between  Pinetree M.S.</v>
          </cell>
          <cell r="C571">
            <v>0.5</v>
          </cell>
        </row>
        <row r="572">
          <cell r="B572" t="str">
            <v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>          on existing poles between  Bromsgrove M.S.</v>
          </cell>
          <cell r="C576">
            <v>0.8</v>
          </cell>
        </row>
        <row r="577">
          <cell r="B577" t="str">
            <v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>          on existing poles between  Bromsgrove M.S.</v>
          </cell>
          <cell r="C581">
            <v>1.4</v>
          </cell>
        </row>
        <row r="582">
          <cell r="B582" t="str">
            <v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>          on existing poles between  Park Royal M.S.</v>
          </cell>
          <cell r="C586">
            <v>1</v>
          </cell>
        </row>
        <row r="587">
          <cell r="B587" t="str">
            <v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>          Lakeshore/Dennison/Lornepark</v>
          </cell>
          <cell r="C591">
            <v>0.6</v>
          </cell>
        </row>
        <row r="592">
          <cell r="B592" t="str">
            <v>           Parkland M.S. #26 and reconductor</v>
          </cell>
        </row>
        <row r="595">
          <cell r="A595">
            <v>8</v>
          </cell>
          <cell r="B595" t="str">
            <v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>          Along Ontario Hydro ROW From Cawthra</v>
          </cell>
          <cell r="C596">
            <v>1.2</v>
          </cell>
        </row>
        <row r="597">
          <cell r="B597" t="str">
            <v>          to Stanfield</v>
          </cell>
        </row>
        <row r="598">
          <cell r="B598" t="str">
            <v>       (See also 27.6 kV South)</v>
          </cell>
        </row>
        <row r="600">
          <cell r="A600">
            <v>9</v>
          </cell>
          <cell r="B600" t="str">
            <v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>            Change 10 MVA Tx to 20 MVA Tx with</v>
          </cell>
        </row>
        <row r="624">
          <cell r="B624" t="str">
            <v>            6 feeders</v>
          </cell>
        </row>
        <row r="627">
          <cell r="A627" t="str">
            <v>3*</v>
          </cell>
          <cell r="B627" t="str">
            <v>Sheridan Park System Rebuild  </v>
          </cell>
          <cell r="D627">
            <v>800000</v>
          </cell>
        </row>
        <row r="628">
          <cell r="B628" t="str">
            <v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>            2 x 20 MVA Tx Incl. Building, 44 kV and</v>
          </cell>
        </row>
        <row r="633">
          <cell r="B633" t="str">
            <v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>            Add 2 Feeder CBs with additional feeders</v>
          </cell>
        </row>
        <row r="638">
          <cell r="B638" t="str">
            <v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>            2 x 20 MVA Tx Incl. Building, 44 kV and</v>
          </cell>
        </row>
        <row r="643">
          <cell r="B643" t="str">
            <v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>           Build a new full size substation at Britannia Rd and</v>
          </cell>
        </row>
        <row r="648">
          <cell r="B648" t="str">
            <v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>        Orchard Heights M.S.</v>
          </cell>
        </row>
        <row r="652">
          <cell r="B652" t="str">
            <v>           Mineola M.S.</v>
          </cell>
        </row>
        <row r="653">
          <cell r="B653" t="str">
            <v>           Clarkson M.S.</v>
          </cell>
        </row>
        <row r="654">
          <cell r="B654" t="str">
            <v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>            Add 2nd 20 MVA Tx including additional</v>
          </cell>
        </row>
        <row r="658">
          <cell r="B658" t="str">
            <v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>            Add 2nd 20 MVA Tx including additional</v>
          </cell>
        </row>
        <row r="663">
          <cell r="B663" t="str">
            <v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>          NE of Derry/Airport Rd.</v>
          </cell>
        </row>
        <row r="681">
          <cell r="B681" t="str">
            <v>          plus east of Goreway at Darcel/Monica</v>
          </cell>
        </row>
        <row r="683">
          <cell r="A683" t="str">
            <v>2*</v>
          </cell>
          <cell r="B683" t="str">
            <v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>            A second circuit on existing poleline along Dundas St. from Mavis to Erindale station Rd.</v>
          </cell>
          <cell r="C12">
            <v>3.5</v>
          </cell>
        </row>
        <row r="13">
          <cell r="B13" t="str">
            <v>         Erindale station Rd. and continue to Mississauga Rd.</v>
          </cell>
        </row>
        <row r="14">
          <cell r="B14" t="str">
            <v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>          On existing poleline along Mavis from Burnhamthorpe Rd. to Dundas St.</v>
          </cell>
          <cell r="C17">
            <v>2.1</v>
          </cell>
        </row>
        <row r="18">
          <cell r="B18" t="str">
            <v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>         Along Britania Rd. from Mississauga Rd. to Creditview on existing poleline.</v>
          </cell>
          <cell r="C22">
            <v>1.2</v>
          </cell>
        </row>
        <row r="23">
          <cell r="B23" t="str">
            <v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>          On existing poleline along Thomas St. from Erin Mills Pkwy </v>
          </cell>
          <cell r="C27">
            <v>1.3</v>
          </cell>
        </row>
        <row r="28">
          <cell r="B28" t="str">
            <v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>          On existing poleline along Thomas St. from Erin Mills Pkwy </v>
          </cell>
          <cell r="C32">
            <v>1.4</v>
          </cell>
        </row>
        <row r="33">
          <cell r="B33" t="str">
            <v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>          On existing poleline Central Pkwy from Erindale Stn Rd. to midway</v>
          </cell>
          <cell r="C37">
            <v>0.4</v>
          </cell>
        </row>
        <row r="38">
          <cell r="B38" t="str">
            <v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>         On existing poleline along Dundas from Stillmeadow to Confederation </v>
          </cell>
          <cell r="C42">
            <v>1.3</v>
          </cell>
        </row>
        <row r="43">
          <cell r="B43" t="str">
            <v>         Pkwy. and north to Agnes and east to Hwy 10.  Continue north on </v>
          </cell>
        </row>
        <row r="44">
          <cell r="B44" t="str">
            <v>          Hwy 10 to John MS.</v>
          </cell>
        </row>
        <row r="47">
          <cell r="B47" t="str">
            <v> </v>
          </cell>
        </row>
        <row r="48">
          <cell r="B48" t="str">
            <v> </v>
          </cell>
        </row>
        <row r="52">
          <cell r="B52" t="str">
            <v> </v>
          </cell>
        </row>
        <row r="53">
          <cell r="B53" t="str">
            <v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>          On existing poleline along Dundas from Cawthra to Dixie </v>
          </cell>
          <cell r="C74">
            <v>3.6</v>
          </cell>
        </row>
        <row r="75">
          <cell r="B75" t="str">
            <v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>          On new poleline along Eastgate from Dixie to Fieldgate to Ont. Hyd. ROW </v>
          </cell>
          <cell r="C79">
            <v>1</v>
          </cell>
        </row>
        <row r="80">
          <cell r="B80" t="str">
            <v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35627.357684375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>          On rebuild poleline along Northwest Drive to Derry Rd. to Malton MS</v>
          </cell>
          <cell r="C127">
            <v>2.5</v>
          </cell>
        </row>
        <row r="128">
          <cell r="B128" t="str">
            <v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>          On existing poleline along Derry Rd from Dixie mid-way toward Tomken</v>
          </cell>
          <cell r="C132">
            <v>0.8</v>
          </cell>
        </row>
        <row r="133">
          <cell r="B133" t="str">
            <v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>          On existing poleline along Stanfield Rd. east of Hwy 10</v>
          </cell>
          <cell r="C188">
            <v>1.5</v>
          </cell>
        </row>
        <row r="189">
          <cell r="B189" t="str">
            <v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>         On existing poleline along Britannia Rd. East from Hwy 10 to Kennedy</v>
          </cell>
          <cell r="C249">
            <v>1.1</v>
          </cell>
        </row>
        <row r="250">
          <cell r="B250" t="str">
            <v> </v>
          </cell>
        </row>
        <row r="251">
          <cell r="B251" t="str">
            <v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>ADD </v>
          </cell>
          <cell r="D253">
            <v>195000</v>
          </cell>
          <cell r="F253">
            <v>2</v>
          </cell>
        </row>
        <row r="254">
          <cell r="B254" t="str">
            <v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>         On existing poleline on Hwy 10 from Eglinton to Bristol</v>
          </cell>
          <cell r="C264">
            <v>1.2</v>
          </cell>
        </row>
        <row r="265">
          <cell r="B265" t="str">
            <v> </v>
          </cell>
        </row>
        <row r="268">
          <cell r="A268">
            <v>5</v>
          </cell>
          <cell r="B268" t="str">
            <v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> </v>
          </cell>
        </row>
        <row r="271">
          <cell r="B271" t="str">
            <v> </v>
          </cell>
        </row>
        <row r="290">
          <cell r="B290" t="str">
            <v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>          On rebuild poleline along Matheson Blvd from Tomken Rd. to Dixie Rd.</v>
          </cell>
          <cell r="C311">
            <v>1.4</v>
          </cell>
        </row>
        <row r="312">
          <cell r="B312" t="str">
            <v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>          On existing poleline along Glen Erin from 403 to Eglinton</v>
          </cell>
          <cell r="C316">
            <v>1.5</v>
          </cell>
        </row>
        <row r="317">
          <cell r="B317" t="str">
            <v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>          On existing poleline along Dixie Rd. and Eastgate Dr. north of  </v>
          </cell>
          <cell r="C321">
            <v>2.2</v>
          </cell>
        </row>
        <row r="322">
          <cell r="B322" t="str">
            <v>          Burnhamthorpe Rd.</v>
          </cell>
        </row>
        <row r="323">
          <cell r="B323" t="str">
            <v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>          On rebuild poleline from Sheridan Park to Winston Churchill and </v>
          </cell>
          <cell r="C326">
            <v>0.4</v>
          </cell>
        </row>
        <row r="327">
          <cell r="B327" t="str">
            <v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> </v>
          </cell>
          <cell r="C370">
            <v>0.7</v>
          </cell>
        </row>
        <row r="371">
          <cell r="B371" t="str">
            <v> </v>
          </cell>
        </row>
        <row r="372">
          <cell r="B372" t="str">
            <v> </v>
          </cell>
        </row>
        <row r="373">
          <cell r="A373">
            <v>2</v>
          </cell>
          <cell r="B373" t="str">
            <v> </v>
          </cell>
          <cell r="C373" t="str">
            <v>REBUILD</v>
          </cell>
          <cell r="D373">
            <v>295000</v>
          </cell>
        </row>
        <row r="374">
          <cell r="B374" t="str">
            <v> </v>
          </cell>
          <cell r="C374">
            <v>0.8</v>
          </cell>
          <cell r="F374">
            <v>2</v>
          </cell>
        </row>
        <row r="375">
          <cell r="B375" t="str">
            <v> </v>
          </cell>
        </row>
        <row r="376">
          <cell r="B376" t="str">
            <v> </v>
          </cell>
        </row>
        <row r="378">
          <cell r="A378">
            <v>3</v>
          </cell>
          <cell r="B378" t="str">
            <v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> </v>
          </cell>
          <cell r="C379">
            <v>0.5</v>
          </cell>
        </row>
        <row r="380">
          <cell r="B380" t="str">
            <v> </v>
          </cell>
        </row>
        <row r="383">
          <cell r="A383">
            <v>4</v>
          </cell>
          <cell r="B383" t="str">
            <v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> </v>
          </cell>
          <cell r="C384">
            <v>0.8</v>
          </cell>
        </row>
        <row r="385">
          <cell r="B385" t="str">
            <v> </v>
          </cell>
        </row>
        <row r="410">
          <cell r="B410" t="str">
            <v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> </v>
          </cell>
        </row>
        <row r="432">
          <cell r="B432" t="str">
            <v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> </v>
          </cell>
        </row>
        <row r="437">
          <cell r="B437" t="str">
            <v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> </v>
          </cell>
        </row>
        <row r="441">
          <cell r="B441" t="str">
            <v> </v>
          </cell>
        </row>
        <row r="444">
          <cell r="A444">
            <v>5</v>
          </cell>
          <cell r="B444" t="str">
            <v> </v>
          </cell>
        </row>
        <row r="445">
          <cell r="B445" t="str">
            <v> </v>
          </cell>
        </row>
        <row r="446">
          <cell r="B446" t="str">
            <v> </v>
          </cell>
        </row>
        <row r="449">
          <cell r="A449">
            <v>6</v>
          </cell>
          <cell r="B449" t="str">
            <v> </v>
          </cell>
        </row>
        <row r="450">
          <cell r="B450" t="str">
            <v> </v>
          </cell>
        </row>
        <row r="451">
          <cell r="B451" t="str">
            <v> </v>
          </cell>
        </row>
        <row r="454">
          <cell r="A454">
            <v>7</v>
          </cell>
          <cell r="B454" t="str">
            <v> </v>
          </cell>
        </row>
        <row r="455">
          <cell r="B455" t="str">
            <v> </v>
          </cell>
        </row>
        <row r="456">
          <cell r="B456" t="str">
            <v> </v>
          </cell>
        </row>
        <row r="458">
          <cell r="A458">
            <v>8</v>
          </cell>
          <cell r="B458" t="str">
            <v> </v>
          </cell>
        </row>
        <row r="459">
          <cell r="B459" t="str">
            <v> </v>
          </cell>
        </row>
        <row r="460">
          <cell r="B460" t="str">
            <v> </v>
          </cell>
        </row>
        <row r="461">
          <cell r="B461" t="str">
            <v> </v>
          </cell>
        </row>
        <row r="462">
          <cell r="B462" t="str">
            <v> </v>
          </cell>
        </row>
        <row r="464">
          <cell r="A464">
            <v>9</v>
          </cell>
          <cell r="B464" t="str">
            <v> </v>
          </cell>
        </row>
        <row r="465">
          <cell r="B465" t="str">
            <v> </v>
          </cell>
        </row>
        <row r="466">
          <cell r="B466" t="str">
            <v> </v>
          </cell>
        </row>
        <row r="469">
          <cell r="A469">
            <v>10</v>
          </cell>
          <cell r="B469" t="str">
            <v> </v>
          </cell>
        </row>
        <row r="470">
          <cell r="B470" t="str">
            <v> </v>
          </cell>
        </row>
        <row r="471">
          <cell r="B471" t="str">
            <v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> </v>
          </cell>
        </row>
        <row r="489">
          <cell r="B489" t="str">
            <v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>
        <row r="6">
          <cell r="C6" t="str">
            <v>TABLE 1</v>
          </cell>
        </row>
        <row r="7">
          <cell r="C7" t="str">
            <v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2.046511627906977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</v>
          </cell>
          <cell r="I31">
            <v>2505</v>
          </cell>
          <cell r="J31">
            <v>375750</v>
          </cell>
          <cell r="K31">
            <v>6.333870101986044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2.547169811320755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2.380952380952381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2.65017667844523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</v>
          </cell>
        </row>
        <row r="42">
          <cell r="B42" t="str">
            <v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0.8064516129032258</v>
          </cell>
          <cell r="I59">
            <v>1763</v>
          </cell>
          <cell r="J59">
            <v>264450</v>
          </cell>
          <cell r="K59">
            <v>0.9109127345600292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0.8658008658008658</v>
          </cell>
          <cell r="I60">
            <v>1990</v>
          </cell>
          <cell r="J60">
            <v>298500</v>
          </cell>
          <cell r="K60">
            <v>0.6568144499178982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3.141098127905516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</v>
          </cell>
          <cell r="I70">
            <v>2341</v>
          </cell>
          <cell r="J70">
            <v>351150</v>
          </cell>
          <cell r="K70">
            <v>0.8790585566425635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2.280701754385965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</v>
          </cell>
        </row>
        <row r="81">
          <cell r="C81" t="str">
            <v>SUMMARY OF </v>
          </cell>
        </row>
        <row r="82">
          <cell r="B82" t="str">
            <v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3.857052896725441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3.857052896725441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>SUMMARY OF </v>
          </cell>
        </row>
        <row r="113">
          <cell r="C113" t="str">
            <v>RECOMMENDED SYSTEM EXPANSION PROJECTS - 1998</v>
          </cell>
        </row>
        <row r="114">
          <cell r="B114" t="str">
            <v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>       Total - Distribution</v>
          </cell>
          <cell r="C115">
            <v>1998</v>
          </cell>
          <cell r="D115">
            <v>10</v>
          </cell>
          <cell r="E115" t="str">
            <v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3.559563360227812</v>
          </cell>
        </row>
        <row r="117">
          <cell r="B117" t="str">
            <v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</v>
          </cell>
        </row>
        <row r="120">
          <cell r="B120" t="str">
            <v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3.602305475504323</v>
          </cell>
        </row>
        <row r="123">
          <cell r="B123" t="str">
            <v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</v>
          </cell>
          <cell r="I126">
            <v>39678</v>
          </cell>
          <cell r="J126">
            <v>5951700</v>
          </cell>
          <cell r="K126">
            <v>2.959404895268337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4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</v>
          </cell>
          <cell r="AK3" t="str">
            <v>Most  Probable  Load Growth  Forecast</v>
          </cell>
          <cell r="AO3">
            <v>34939.60053969907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44.55669776292407</v>
          </cell>
          <cell r="W8">
            <v>557.5548404764568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</v>
          </cell>
          <cell r="BX8">
            <v>252.8203653165823</v>
          </cell>
          <cell r="BY8">
            <v>557.5548404764568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</v>
          </cell>
          <cell r="V10">
            <v>52.59127634736526</v>
          </cell>
          <cell r="W10">
            <v>588.2462605333997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139.2</v>
          </cell>
          <cell r="BO10">
            <v>210</v>
          </cell>
          <cell r="BR10">
            <v>70.80000000000001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588.2462605333997</v>
          </cell>
          <cell r="CC10">
            <v>1991</v>
          </cell>
          <cell r="CE10">
            <v>557.5548404764568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57.27504508705404</v>
          </cell>
          <cell r="W12">
            <v>630.9751855255738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558.3217410885103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</v>
          </cell>
          <cell r="CC12">
            <v>1992</v>
          </cell>
          <cell r="CE12">
            <v>588.2462605333997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280.8623142451802</v>
          </cell>
          <cell r="V14">
            <v>61.041665859024455</v>
          </cell>
          <cell r="W14">
            <v>672.0969650688266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</v>
          </cell>
          <cell r="BX14">
            <v>288.32320252392003</v>
          </cell>
          <cell r="BY14">
            <v>672.0969650688266</v>
          </cell>
          <cell r="CC14">
            <v>1993</v>
          </cell>
          <cell r="CE14">
            <v>630.9751855255738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0.05291848906511043</v>
          </cell>
        </row>
        <row r="16">
          <cell r="S16">
            <v>1995</v>
          </cell>
          <cell r="T16">
            <v>303.31836321687103</v>
          </cell>
          <cell r="U16">
            <v>289.3916967600755</v>
          </cell>
          <cell r="V16">
            <v>65.10107654915208</v>
          </cell>
          <cell r="W16">
            <v>707.7957837175986</v>
          </cell>
          <cell r="X16">
            <v>131.79222227347196</v>
          </cell>
          <cell r="Y16">
            <v>1497.3991425171691</v>
          </cell>
          <cell r="Z16">
            <v>1427.021382818862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610.3</v>
          </cell>
          <cell r="AW16">
            <v>696.4599999999999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</v>
          </cell>
          <cell r="BV16">
            <v>1995</v>
          </cell>
          <cell r="BW16">
            <v>402.9302403192576</v>
          </cell>
          <cell r="BX16">
            <v>304.86554339834106</v>
          </cell>
          <cell r="BY16">
            <v>707.7957837175986</v>
          </cell>
          <cell r="CC16">
            <v>1994</v>
          </cell>
          <cell r="CE16">
            <v>672.0969650688266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69.54740858581451</v>
          </cell>
          <cell r="W18">
            <v>755.8404595879458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657.3050483613785</v>
          </cell>
          <cell r="BD18">
            <v>755</v>
          </cell>
          <cell r="BG18">
            <v>97.69495163862155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76.5622999048494</v>
          </cell>
          <cell r="BV18">
            <v>1996</v>
          </cell>
          <cell r="BW18">
            <v>432.7188901222864</v>
          </cell>
          <cell r="BX18">
            <v>323.1215694656594</v>
          </cell>
          <cell r="BY18">
            <v>755.8404595879458</v>
          </cell>
          <cell r="CC18">
            <v>1995</v>
          </cell>
          <cell r="CE18">
            <v>707.7957837175986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363.9649026870741</v>
          </cell>
          <cell r="U20">
            <v>321.40558028829753</v>
          </cell>
          <cell r="V20">
            <v>74.22367570139048</v>
          </cell>
          <cell r="W20">
            <v>816.0011251099627</v>
          </cell>
          <cell r="X20">
            <v>145.31071284507502</v>
          </cell>
          <cell r="Y20">
            <v>1720.9059966317998</v>
          </cell>
          <cell r="Z20">
            <v>1640.023414790105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</v>
          </cell>
          <cell r="BD20">
            <v>755</v>
          </cell>
          <cell r="BG20">
            <v>55.12882339347186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343.0816916341973</v>
          </cell>
          <cell r="BY20">
            <v>816.0011251099627</v>
          </cell>
          <cell r="CC20">
            <v>1996</v>
          </cell>
          <cell r="CE20">
            <v>755.8404595879458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</v>
          </cell>
          <cell r="U22">
            <v>338.67633663848005</v>
          </cell>
          <cell r="V22">
            <v>79.24723168169477</v>
          </cell>
          <cell r="W22">
            <v>880.4903430144776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347.6409114560201</v>
          </cell>
          <cell r="BO22">
            <v>355</v>
          </cell>
          <cell r="BR22">
            <v>7.359088543979908</v>
          </cell>
          <cell r="BV22">
            <v>1998</v>
          </cell>
          <cell r="BW22">
            <v>523.8503739032053</v>
          </cell>
          <cell r="BX22">
            <v>356.6399691112723</v>
          </cell>
          <cell r="BY22">
            <v>880.4903430144776</v>
          </cell>
          <cell r="CC22">
            <v>1997</v>
          </cell>
          <cell r="CE22">
            <v>816.0011251099627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</v>
          </cell>
          <cell r="W24">
            <v>949.8449107544534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97.2890846004907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</v>
          </cell>
          <cell r="BX24">
            <v>373.6018514828569</v>
          </cell>
          <cell r="BY24">
            <v>949.8449107544534</v>
          </cell>
        </row>
        <row r="25">
          <cell r="AH25" t="str">
            <v>|</v>
          </cell>
          <cell r="AN25">
            <v>0.09267205412255475</v>
          </cell>
        </row>
        <row r="26">
          <cell r="S26">
            <v>2000</v>
          </cell>
          <cell r="T26">
            <v>461.5424526543432</v>
          </cell>
          <cell r="U26">
            <v>377.06314692083544</v>
          </cell>
          <cell r="V26">
            <v>90.46367096452656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865.5476312241215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409.0937905771354</v>
          </cell>
          <cell r="BO26">
            <v>500</v>
          </cell>
          <cell r="BR26">
            <v>90.9062094228646</v>
          </cell>
          <cell r="BV26">
            <v>2000</v>
          </cell>
          <cell r="BW26">
            <v>626.7436970357724</v>
          </cell>
          <cell r="BX26">
            <v>397.4066516949755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935.0412426073116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441.4648453747417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0.025864368406579574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</v>
          </cell>
          <cell r="BC40" t="str">
            <v>Hydro   Mississauga </v>
          </cell>
          <cell r="BN40" t="str">
            <v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0.031965395151428266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2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>
        <row r="203">
          <cell r="E203" t="str">
            <v>TABLE 1</v>
          </cell>
        </row>
        <row r="204">
          <cell r="E204" t="str">
            <v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2.272727272727273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0.9767441860465116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2.261904761904762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1.141160949868074</v>
          </cell>
        </row>
        <row r="253">
          <cell r="E253" t="str">
            <v>TABLE 1 (Cont'd)</v>
          </cell>
        </row>
        <row r="254">
          <cell r="E254" t="str">
            <v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1.550387596899225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6.303030303030303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4.848484848484849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6.190476190476191</v>
          </cell>
        </row>
        <row r="290">
          <cell r="A290">
            <v>16</v>
          </cell>
          <cell r="B290">
            <v>27</v>
          </cell>
          <cell r="C290" t="str">
            <v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8.324324324324325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0.7692307692307693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8.64864864864865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5.681818181818182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2.926829268292683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2.272727272727273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</v>
          </cell>
        </row>
        <row r="371">
          <cell r="E371" t="str">
            <v>TABLE 1 (Cont'd)</v>
          </cell>
        </row>
        <row r="372">
          <cell r="E372" t="str">
            <v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1.141160949868074</v>
          </cell>
          <cell r="L380">
            <v>14</v>
          </cell>
        </row>
        <row r="381">
          <cell r="C381" t="str">
            <v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</v>
          </cell>
          <cell r="L383">
            <v>6</v>
          </cell>
        </row>
        <row r="384">
          <cell r="C384" t="str">
            <v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</v>
          </cell>
        </row>
        <row r="387">
          <cell r="C387" t="str">
            <v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2.756188813369084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5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0.09044368600682594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0.007874015748031496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0.06374501992031872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0.01088646967340591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-0.07692307692307693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0.010362694300518135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0.03360116873630387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-0.047619047619047616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-0.008344174779058813</v>
          </cell>
        </row>
        <row r="33">
          <cell r="B33">
            <v>35276.59802546296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">
          <cell r="B1" t="str">
            <v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>          From Shawson M.S. south along Dixie on</v>
          </cell>
          <cell r="C13">
            <v>0.4</v>
          </cell>
        </row>
        <row r="14">
          <cell r="B14" t="str">
            <v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>          On existing poleline  along  Dixie  Rd.  from</v>
          </cell>
          <cell r="C18">
            <v>1.7</v>
          </cell>
        </row>
        <row r="19">
          <cell r="B19" t="str">
            <v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>          Along Ontario Hyd.R.O.W. to Dixie Rd. and</v>
          </cell>
          <cell r="C23">
            <v>1.7</v>
          </cell>
        </row>
        <row r="24">
          <cell r="B24" t="str">
            <v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>          Along Ontario Hyd.R.O.W. to Dixie Rd. and</v>
          </cell>
          <cell r="C28">
            <v>3</v>
          </cell>
        </row>
        <row r="29">
          <cell r="B29" t="str">
            <v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>          On existing poleline along C.P.R. Tracks </v>
          </cell>
          <cell r="C37">
            <v>3</v>
          </cell>
        </row>
        <row r="38">
          <cell r="B38" t="str">
            <v>          from Aquitaine M.S. to W. C. Blvd. and</v>
          </cell>
        </row>
        <row r="39">
          <cell r="B39" t="str">
            <v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>          Along  Mississauga Rd. from Ontario Hydro</v>
          </cell>
          <cell r="C48">
            <v>2.2</v>
          </cell>
        </row>
        <row r="49">
          <cell r="B49" t="str">
            <v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>         Along Britannia Rd. on existing poleline from</v>
          </cell>
          <cell r="C53">
            <v>1.5</v>
          </cell>
        </row>
        <row r="54">
          <cell r="B54" t="str">
            <v>         Erin Mills Pkwy to Mississauga Rd.</v>
          </cell>
        </row>
        <row r="55">
          <cell r="B55" t="str">
            <v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>          On existing poleline  along  Glen Erin Dr.</v>
          </cell>
          <cell r="C72">
            <v>3.3</v>
          </cell>
        </row>
        <row r="73">
          <cell r="B73" t="str">
            <v>          from Burnhamthorpe to  Eglinton  Ave.</v>
          </cell>
        </row>
        <row r="74">
          <cell r="B74" t="str">
            <v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>          Along Hwy 10  from  Burnhamthorpe </v>
          </cell>
          <cell r="C77">
            <v>0.6</v>
          </cell>
        </row>
        <row r="78">
          <cell r="B78" t="str">
            <v>          to John MS</v>
          </cell>
        </row>
        <row r="79">
          <cell r="B79" t="str">
            <v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>          Along  Mississauga Rd. from Burnhamthorpe</v>
          </cell>
          <cell r="C82">
            <v>3.1</v>
          </cell>
        </row>
        <row r="83">
          <cell r="B83" t="str">
            <v>          to Dundas St.</v>
          </cell>
        </row>
        <row r="84">
          <cell r="B84" t="str">
            <v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>          Along Drew Rd. from Tbram Rd. to </v>
          </cell>
          <cell r="C91">
            <v>2.5</v>
          </cell>
        </row>
        <row r="92">
          <cell r="B92" t="str">
            <v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>           Rebuild of poleline along Goreway Dr. </v>
          </cell>
          <cell r="C96">
            <v>2.5</v>
          </cell>
        </row>
        <row r="97">
          <cell r="B97" t="str">
            <v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>           Circuit tie from Stanfield along O.H. ROW </v>
          </cell>
          <cell r="C124">
            <v>1.3</v>
          </cell>
        </row>
        <row r="125">
          <cell r="B125" t="str">
            <v>           to Dixie Rd. to Queensway.</v>
          </cell>
        </row>
        <row r="126">
          <cell r="B126" t="str">
            <v>        (See 4.16 kV System)</v>
          </cell>
        </row>
        <row r="129">
          <cell r="A129">
            <v>15</v>
          </cell>
          <cell r="B129" t="str">
            <v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>           New Feeder from Oakville T.S. along  O.H.</v>
          </cell>
          <cell r="C130">
            <v>3</v>
          </cell>
        </row>
        <row r="131">
          <cell r="B131" t="str">
            <v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>           Rebuild of poleline along Dixie Mall</v>
          </cell>
          <cell r="C135">
            <v>1.5</v>
          </cell>
        </row>
        <row r="136">
          <cell r="B136" t="str">
            <v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>          Along Kestrell from Hwy 410 and along</v>
          </cell>
          <cell r="C177">
            <v>4</v>
          </cell>
        </row>
        <row r="178">
          <cell r="B178" t="str">
            <v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>          Additional o/h circuit along Kennedy and</v>
          </cell>
          <cell r="C186">
            <v>18</v>
          </cell>
        </row>
        <row r="187">
          <cell r="B187" t="str">
            <v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>          New poleline from Bramalea T.S. along</v>
          </cell>
          <cell r="C191">
            <v>5</v>
          </cell>
        </row>
        <row r="192">
          <cell r="B192" t="str">
            <v>          Utility Corridor to Dixie/Tomken/Kennedy</v>
          </cell>
        </row>
        <row r="193">
          <cell r="B193" t="str">
            <v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>           On existing poles along Highway 10</v>
          </cell>
          <cell r="C197">
            <v>3</v>
          </cell>
        </row>
        <row r="198">
          <cell r="B198" t="str">
            <v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>          New U/G circuits from Erindale TS </v>
          </cell>
          <cell r="C202">
            <v>2</v>
          </cell>
        </row>
        <row r="203">
          <cell r="B203" t="str">
            <v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>           Along Maclaughlin Rd. from  Britannia</v>
          </cell>
          <cell r="C207">
            <v>3.5</v>
          </cell>
        </row>
        <row r="208">
          <cell r="B208" t="str">
            <v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>            Permanent  Incl. Building, 44 kV and</v>
          </cell>
        </row>
        <row r="238">
          <cell r="B238" t="str">
            <v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>            Permanent  Incl. Building, 44 kV and</v>
          </cell>
        </row>
        <row r="242">
          <cell r="B242" t="str">
            <v>            13.8  kV circuits - 6 feeders plus SCADA </v>
          </cell>
        </row>
        <row r="244">
          <cell r="A244">
            <v>4</v>
          </cell>
          <cell r="B244" t="str">
            <v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>            2 x 20 MVA Tx Incl. Building, 44 kV and</v>
          </cell>
        </row>
        <row r="250">
          <cell r="B250" t="str">
            <v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>            Change 10 MVA Tx to 20 MVA Tx with</v>
          </cell>
        </row>
        <row r="258">
          <cell r="B258" t="str">
            <v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>            Add 2 Feeder CBs with additional feeders</v>
          </cell>
        </row>
        <row r="262">
          <cell r="B262" t="str">
            <v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>            2 x 20 MVA Tx Incl. Building, 44 kV and</v>
          </cell>
        </row>
        <row r="266">
          <cell r="B266" t="str">
            <v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>           Add 5 MVA Tx capacity and additional</v>
          </cell>
        </row>
        <row r="270">
          <cell r="B270" t="str">
            <v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>           Mineola M.S.</v>
          </cell>
          <cell r="C273" t="str">
            <v>1 nos</v>
          </cell>
          <cell r="E273">
            <v>6</v>
          </cell>
        </row>
        <row r="274">
          <cell r="B274" t="str">
            <v>           Clarkson M.S.</v>
          </cell>
          <cell r="C274" t="str">
            <v>1 nos</v>
          </cell>
          <cell r="E274">
            <v>3</v>
          </cell>
        </row>
        <row r="275">
          <cell r="B275" t="str">
            <v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>           Convert 4.16 kV to 13.8 kV in area SE  of</v>
          </cell>
        </row>
        <row r="296">
          <cell r="B296" t="str">
            <v>           Britannia Rd. and Queen St. and reconductor</v>
          </cell>
        </row>
        <row r="297">
          <cell r="B297" t="str">
            <v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>        Additional o/h circuit along WCB from </v>
          </cell>
          <cell r="C301">
            <v>0.5</v>
          </cell>
        </row>
        <row r="302">
          <cell r="B302" t="str">
            <v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>            On existing ploes from Mavis to Erindale </v>
          </cell>
          <cell r="C306">
            <v>1</v>
          </cell>
        </row>
        <row r="307">
          <cell r="B307" t="str">
            <v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>           From Orlando MS to Elmbank and American Dr.</v>
          </cell>
          <cell r="C315">
            <v>2</v>
          </cell>
        </row>
        <row r="316">
          <cell r="B316" t="str">
            <v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>        On existing poles from Tenth Line West</v>
          </cell>
          <cell r="C320">
            <v>1.5</v>
          </cell>
        </row>
        <row r="321">
          <cell r="B321" t="str">
            <v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>           From Britannia to EM Pkwy Junction</v>
          </cell>
          <cell r="C325">
            <v>2</v>
          </cell>
        </row>
        <row r="326">
          <cell r="B326" t="str">
            <v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>           U/G circuit from Erindale Station Rd.</v>
          </cell>
          <cell r="C334">
            <v>2</v>
          </cell>
        </row>
        <row r="335">
          <cell r="B335" t="str">
            <v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>          on existing poles between  Clarkson M.S.</v>
          </cell>
          <cell r="C357">
            <v>0.7</v>
          </cell>
        </row>
        <row r="358">
          <cell r="B358" t="str">
            <v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>          along Atwater from Cawthra MS  to off load</v>
          </cell>
          <cell r="C361">
            <v>0.8</v>
          </cell>
        </row>
        <row r="362">
          <cell r="B362" t="str">
            <v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>          on existing poles between  Pinetree M.S.</v>
          </cell>
          <cell r="C366">
            <v>0.5</v>
          </cell>
        </row>
        <row r="367">
          <cell r="B367" t="str">
            <v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>          on existing poles between  Bromsgrove M.S.</v>
          </cell>
          <cell r="C371">
            <v>0.8</v>
          </cell>
        </row>
        <row r="372">
          <cell r="B372" t="str">
            <v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>          on existing poles between  Bromsgrove M.S.</v>
          </cell>
          <cell r="C376">
            <v>1.4</v>
          </cell>
        </row>
        <row r="377">
          <cell r="B377" t="str">
            <v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>          on existing poles between  Park Royal M.S.</v>
          </cell>
          <cell r="C381">
            <v>1</v>
          </cell>
        </row>
        <row r="382">
          <cell r="B382" t="str">
            <v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>          Lakeshore/Dennison/Lornepark</v>
          </cell>
          <cell r="C386">
            <v>0.6</v>
          </cell>
        </row>
        <row r="387">
          <cell r="B387" t="str">
            <v>           Parkland M.S. #26 and reconductor</v>
          </cell>
        </row>
        <row r="390">
          <cell r="A390" t="str">
            <v>17*</v>
          </cell>
          <cell r="B390" t="str">
            <v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>          Along Ontario Hydro ROW From Cawthra</v>
          </cell>
          <cell r="C391">
            <v>1.2</v>
          </cell>
        </row>
        <row r="392">
          <cell r="B392" t="str">
            <v>          to Stanfield</v>
          </cell>
        </row>
        <row r="393">
          <cell r="B393" t="str">
            <v>       (See also 27.6 kV South)</v>
          </cell>
        </row>
        <row r="396">
          <cell r="A396" t="str">
            <v>18*</v>
          </cell>
          <cell r="B396" t="str">
            <v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>          NE of Derry/Airport Rd.</v>
          </cell>
        </row>
        <row r="419">
          <cell r="B419" t="str">
            <v>          plus east of Goreway at Darcel/Monica</v>
          </cell>
        </row>
        <row r="421">
          <cell r="A421">
            <v>3</v>
          </cell>
          <cell r="B421" t="str">
            <v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6">
        <row r="1">
          <cell r="B1" t="str">
            <v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>          From Shawson M.S. south along Dixie on</v>
          </cell>
          <cell r="C12">
            <v>0.4</v>
          </cell>
        </row>
        <row r="13">
          <cell r="B13" t="str">
            <v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>          Along Ontario Hyd.R.O.W. to Dixie Rd. and</v>
          </cell>
          <cell r="C17">
            <v>3</v>
          </cell>
        </row>
        <row r="18">
          <cell r="B18" t="str">
            <v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>          On existing poleline  along  Dundas from Cawthra</v>
          </cell>
          <cell r="C22">
            <v>1.7</v>
          </cell>
        </row>
        <row r="23">
          <cell r="B23" t="str">
            <v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>          On existing poleline  along  Matheson Blvd. from</v>
          </cell>
          <cell r="C27">
            <v>1.7</v>
          </cell>
        </row>
        <row r="28">
          <cell r="B28" t="str">
            <v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>          On new poleline  along  Ont. Hyd. ROW from</v>
          </cell>
          <cell r="C32">
            <v>1.5</v>
          </cell>
        </row>
        <row r="33">
          <cell r="B33" t="str">
            <v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>          On existing poleline  along  Ont. Hyd. ROW</v>
          </cell>
          <cell r="C37">
            <v>1.7</v>
          </cell>
        </row>
        <row r="38">
          <cell r="B38" t="str">
            <v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>          On existing poleline  along  Dixie  Rd.  from</v>
          </cell>
          <cell r="C42">
            <v>1.7</v>
          </cell>
        </row>
        <row r="43">
          <cell r="B43" t="str">
            <v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>          Along Ontario Hyd.R.O.W. to Dixie Rd. and</v>
          </cell>
          <cell r="C47">
            <v>1.7</v>
          </cell>
        </row>
        <row r="48">
          <cell r="B48" t="str">
            <v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>          Rebuild poleline  along Tomken Rd.</v>
          </cell>
          <cell r="C52">
            <v>1.7</v>
          </cell>
        </row>
        <row r="53">
          <cell r="B53" t="str">
            <v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>          On existing poleline along Utility Corridor from Meadowvale TS </v>
          </cell>
          <cell r="C74">
            <v>4.5</v>
          </cell>
        </row>
        <row r="75">
          <cell r="B75" t="str">
            <v>          to Fifth Line to Mississuga Rd and south to Hwy 401 at CIBC</v>
          </cell>
        </row>
        <row r="76">
          <cell r="B76" t="str">
            <v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>          On existing poleline along Britannia Rd. from Mississauga Rd. </v>
          </cell>
          <cell r="C79">
            <v>1</v>
          </cell>
        </row>
        <row r="80">
          <cell r="B80" t="str">
            <v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>          On existing poleline along Derry Rd. from Mississauga Rd. </v>
          </cell>
          <cell r="C84">
            <v>2</v>
          </cell>
        </row>
        <row r="85">
          <cell r="B85" t="str">
            <v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35627.357684375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>          On existing poleline along Glen Erin Dr. from </v>
          </cell>
          <cell r="C135">
            <v>3</v>
          </cell>
        </row>
        <row r="136">
          <cell r="B136" t="str">
            <v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>          On existing poleline along Dundas St. from Hwy 10 to</v>
          </cell>
          <cell r="C140">
            <v>1.7</v>
          </cell>
        </row>
        <row r="141">
          <cell r="B141" t="str">
            <v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>          On existing poleline along Winston Churchill Blvd. from Eglinton Ave.</v>
          </cell>
          <cell r="C145">
            <v>4.5</v>
          </cell>
        </row>
        <row r="146">
          <cell r="B146" t="str">
            <v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>          On existing poleline along Mavis from Burnhamthorpe Rd. to</v>
          </cell>
          <cell r="C150">
            <v>3</v>
          </cell>
        </row>
        <row r="151">
          <cell r="B151" t="str">
            <v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>          On existing poleline along Mississauga Rd from </v>
          </cell>
          <cell r="C155">
            <v>2.5</v>
          </cell>
        </row>
        <row r="156">
          <cell r="B156" t="str">
            <v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>          On existing poleline along Dundas St from Erindale sation Rd. </v>
          </cell>
          <cell r="C160">
            <v>5</v>
          </cell>
        </row>
        <row r="161">
          <cell r="B161" t="str">
            <v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>          On existing poleline along Erin Mills Pkwy from Britannia </v>
          </cell>
          <cell r="C165">
            <v>3.3</v>
          </cell>
        </row>
        <row r="166">
          <cell r="B166" t="str">
            <v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>          On existing poleline along Mississauga Rd from </v>
          </cell>
          <cell r="C170">
            <v>3.3</v>
          </cell>
        </row>
        <row r="171">
          <cell r="B171" t="str">
            <v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35627.357684375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>          Along Drew Rd. from Tobram Rd. to </v>
          </cell>
          <cell r="C196">
            <v>2.5</v>
          </cell>
        </row>
        <row r="197">
          <cell r="B197" t="str">
            <v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>          Rebuild of poleline along Goreway Drive from City Boundary</v>
          </cell>
          <cell r="C201">
            <v>2.5</v>
          </cell>
        </row>
        <row r="202">
          <cell r="B202" t="str">
            <v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>          On existing poleline along CN tracks from City Boundary</v>
          </cell>
          <cell r="C206">
            <v>5</v>
          </cell>
        </row>
        <row r="207">
          <cell r="B207" t="str">
            <v>          to Derry Rd.</v>
          </cell>
        </row>
        <row r="210">
          <cell r="A210">
            <v>4</v>
          </cell>
          <cell r="B210" t="str">
            <v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>          On rebuild poleline along Nortwest Dr.</v>
          </cell>
          <cell r="C211">
            <v>2.5</v>
          </cell>
        </row>
        <row r="212">
          <cell r="B212" t="str">
            <v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>          On existing poleline along Goreway Drive from Derry Rd.</v>
          </cell>
          <cell r="C216">
            <v>1.7</v>
          </cell>
        </row>
        <row r="217">
          <cell r="B217" t="str">
            <v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35627.357684375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>          On rebuild poleline along Cliff Rd. east of Hwy 10</v>
          </cell>
          <cell r="C257">
            <v>1.2</v>
          </cell>
        </row>
        <row r="258">
          <cell r="B258" t="str">
            <v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>          On rebuild poleline along Lakeshore Rd.</v>
          </cell>
          <cell r="C262">
            <v>1</v>
          </cell>
        </row>
        <row r="263">
          <cell r="B263" t="str">
            <v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>          On existing poleline along Stanfield Rd. east of Hwy 10</v>
          </cell>
          <cell r="C267">
            <v>1.5</v>
          </cell>
        </row>
        <row r="268">
          <cell r="B268" t="str">
            <v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>          On existing poleline along Indian Grove and Kane Rd. west of</v>
          </cell>
          <cell r="C272">
            <v>2.4</v>
          </cell>
        </row>
        <row r="273">
          <cell r="B273" t="str">
            <v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>          On existing poleline along Hwy 10</v>
          </cell>
          <cell r="C277">
            <v>3.5</v>
          </cell>
        </row>
        <row r="278">
          <cell r="B278" t="str">
            <v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35627.357684375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>          New underground feeders from Erindale TS to Mavis Rd. and</v>
          </cell>
          <cell r="C318">
            <v>3</v>
          </cell>
        </row>
        <row r="319">
          <cell r="B319" t="str">
            <v>          additional cct on exiting poleline along Mavis Rd. to Eglinton</v>
          </cell>
        </row>
        <row r="320">
          <cell r="B320" t="str">
            <v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>          On existing poleline along Second Line from Eglinton</v>
          </cell>
          <cell r="C323">
            <v>0.7</v>
          </cell>
        </row>
        <row r="324">
          <cell r="B324" t="str">
            <v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>          Create a tie between two polelines</v>
          </cell>
          <cell r="C328">
            <v>0.067</v>
          </cell>
        </row>
        <row r="329">
          <cell r="B329" t="str">
            <v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>          On rebuild poleline along Myserside Dr. and north</v>
          </cell>
          <cell r="C333">
            <v>2</v>
          </cell>
        </row>
        <row r="334">
          <cell r="B334" t="str">
            <v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>          New poleline from Bramalea T.S. along</v>
          </cell>
          <cell r="C338">
            <v>5</v>
          </cell>
        </row>
        <row r="339">
          <cell r="B339" t="str">
            <v>          Utility Corridor to Dixie/Tomken/Kennedy</v>
          </cell>
        </row>
        <row r="340">
          <cell r="B340" t="str">
            <v>           OR  along Bramalea Rd &amp; Drew Rd.</v>
          </cell>
        </row>
        <row r="342">
          <cell r="A342">
            <v>6</v>
          </cell>
          <cell r="B342" t="str">
            <v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>          On existing poleline along Hurontario St. from</v>
          </cell>
          <cell r="C343">
            <v>1.2</v>
          </cell>
        </row>
        <row r="344">
          <cell r="B344" t="str">
            <v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>          Build additional U/G main feeder ties</v>
          </cell>
        </row>
        <row r="349">
          <cell r="B349" t="str">
            <v>          between Hwy 10 and Kennedy and create additional 1/0 taps from </v>
          </cell>
        </row>
        <row r="350">
          <cell r="B350" t="str">
            <v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>          Build additional U/G  ties from OH circuits</v>
          </cell>
        </row>
        <row r="354">
          <cell r="B354" t="str">
            <v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>          On existing poleline along Hurontario St. from</v>
          </cell>
          <cell r="C358">
            <v>3.4</v>
          </cell>
        </row>
        <row r="359">
          <cell r="B359" t="str">
            <v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35627.357684375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>         Add cct on rebuild poleline along Burnhamthorpe Rd. from Tomken Rd.</v>
          </cell>
          <cell r="C379">
            <v>1.74</v>
          </cell>
        </row>
        <row r="380">
          <cell r="B380" t="str">
            <v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>          On existing poleline along Dixie Rd. and Eastgate Dr.</v>
          </cell>
          <cell r="C384">
            <v>2.5</v>
          </cell>
        </row>
        <row r="385">
          <cell r="B385" t="str">
            <v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>          On existing poleline along Winston Churchill Blvd. Britannia Rd</v>
          </cell>
          <cell r="C389">
            <v>4.4</v>
          </cell>
        </row>
        <row r="390">
          <cell r="B390" t="str">
            <v>          to Derry Rd. and north to the Tracks south of Hwy 401 and connect</v>
          </cell>
        </row>
        <row r="391">
          <cell r="B391" t="str">
            <v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>          On rebuild poleline along Glen Erin Dr. from Dundas</v>
          </cell>
          <cell r="C394">
            <v>1</v>
          </cell>
        </row>
        <row r="395">
          <cell r="B395" t="str">
            <v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>          On existing poleline along Glen Erin Dr. from </v>
          </cell>
          <cell r="C399">
            <v>1.5</v>
          </cell>
        </row>
        <row r="400">
          <cell r="B400" t="str">
            <v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>          On existing poleline along Burnhamthorpe from Glen Erin Dr. to</v>
          </cell>
          <cell r="C404">
            <v>4</v>
          </cell>
        </row>
        <row r="405">
          <cell r="B405" t="str">
            <v>          Winston Churchill Blvd. and from Rogers MS to Mississauga Rd.</v>
          </cell>
        </row>
        <row r="406">
          <cell r="B406" t="str">
            <v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>          On existing poleline along Matheson Blvd.</v>
          </cell>
          <cell r="C409">
            <v>1.3</v>
          </cell>
        </row>
        <row r="410">
          <cell r="B410" t="str">
            <v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>          On existing poleline along Britannia Rd east of Erin Mills Pkwy</v>
          </cell>
          <cell r="C414">
            <v>1.5</v>
          </cell>
        </row>
        <row r="415">
          <cell r="B415" t="str">
            <v>          and along Queens Street north of Britannia Rd. and south</v>
          </cell>
        </row>
        <row r="416">
          <cell r="B416" t="str">
            <v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>          On existing poleline along Mississauga Rd. from Argentia Rd</v>
          </cell>
          <cell r="C419">
            <v>2</v>
          </cell>
        </row>
        <row r="420">
          <cell r="B420" t="str">
            <v>          to Derry Rd. and east along Derry Rd. to Old Derry Rd. and south</v>
          </cell>
        </row>
        <row r="421">
          <cell r="B421" t="str">
            <v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35627.357684375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>           From Orlando MS to Elmbank and American Dr.</v>
          </cell>
          <cell r="C440">
            <v>2</v>
          </cell>
        </row>
        <row r="441">
          <cell r="B441" t="str">
            <v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>           Convert 4.16 kV to 13.8 kV in area SE  of</v>
          </cell>
        </row>
        <row r="446">
          <cell r="B446" t="str">
            <v>           Britannia Rd. and Queen St. and reconductor</v>
          </cell>
        </row>
        <row r="447">
          <cell r="B447" t="str">
            <v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>          on existing poles between  Clarkson M.S.</v>
          </cell>
          <cell r="C499">
            <v>0.7</v>
          </cell>
        </row>
        <row r="500">
          <cell r="B500" t="str">
            <v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>          on existing poles between  Pinetree M.S.</v>
          </cell>
          <cell r="C508">
            <v>0.5</v>
          </cell>
        </row>
        <row r="509">
          <cell r="B509" t="str">
            <v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>          on existing poles between  Bromsgrove M.S.</v>
          </cell>
          <cell r="C513">
            <v>0.8</v>
          </cell>
        </row>
        <row r="514">
          <cell r="B514" t="str">
            <v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>          on existing poles between  Bromsgrove M.S.</v>
          </cell>
          <cell r="C518">
            <v>1.4</v>
          </cell>
        </row>
        <row r="519">
          <cell r="B519" t="str">
            <v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>          on existing poles between  Park Royal M.S.</v>
          </cell>
          <cell r="C523">
            <v>1</v>
          </cell>
        </row>
        <row r="524">
          <cell r="B524" t="str">
            <v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>          Lakeshore/Dennison/Lornepark</v>
          </cell>
          <cell r="C528">
            <v>0.6</v>
          </cell>
        </row>
        <row r="529">
          <cell r="B529" t="str">
            <v>           Parkland M.S. #26 and reconductor</v>
          </cell>
        </row>
        <row r="532">
          <cell r="A532">
            <v>8</v>
          </cell>
          <cell r="B532" t="str">
            <v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>          Along Ontario Hydro ROW From Cawthra</v>
          </cell>
          <cell r="C533">
            <v>1.2</v>
          </cell>
        </row>
        <row r="534">
          <cell r="B534" t="str">
            <v>          to Stanfield</v>
          </cell>
        </row>
        <row r="535">
          <cell r="B535" t="str">
            <v>       (See also 27.6 kV South)</v>
          </cell>
        </row>
        <row r="537">
          <cell r="A537">
            <v>9</v>
          </cell>
          <cell r="B537" t="str">
            <v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>            Change 10 MVA Tx to 20 MVA Tx with</v>
          </cell>
        </row>
        <row r="561">
          <cell r="B561" t="str">
            <v>            6 feeders</v>
          </cell>
        </row>
        <row r="564">
          <cell r="A564" t="str">
            <v>3*</v>
          </cell>
          <cell r="B564" t="str">
            <v>Sheridan Park System Rebuild  </v>
          </cell>
          <cell r="D564">
            <v>800000</v>
          </cell>
        </row>
        <row r="565">
          <cell r="B565" t="str">
            <v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>            2 x 20 MVA Tx Incl. Building, 44 kV and</v>
          </cell>
        </row>
        <row r="570">
          <cell r="B570" t="str">
            <v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>            Add 2 Feeder CBs with additional feeders</v>
          </cell>
        </row>
        <row r="575">
          <cell r="B575" t="str">
            <v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>            2 x 20 MVA Tx Incl. Building, 44 kV and</v>
          </cell>
        </row>
        <row r="580">
          <cell r="B580" t="str">
            <v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>           Add 5 MVA Tx capacity and additional</v>
          </cell>
        </row>
        <row r="585">
          <cell r="B585" t="str">
            <v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>           Mineola M.S.</v>
          </cell>
        </row>
        <row r="589">
          <cell r="B589" t="str">
            <v>           Clarkson M.S.</v>
          </cell>
        </row>
        <row r="590">
          <cell r="B590" t="str">
            <v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>          NE of Derry/Airport Rd.</v>
          </cell>
        </row>
        <row r="618">
          <cell r="B618" t="str">
            <v>          plus east of Goreway at Darcel/Monica</v>
          </cell>
        </row>
        <row r="620">
          <cell r="A620" t="str">
            <v>2*</v>
          </cell>
          <cell r="B620" t="str">
            <v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9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</v>
          </cell>
          <cell r="AC10">
            <v>274077.711875842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918466.5034591364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</v>
          </cell>
          <cell r="U14" t="str">
            <v>May</v>
          </cell>
          <cell r="V14">
            <v>885286.4327460593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262474.1778220194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304841.2958812106</v>
          </cell>
          <cell r="Z16">
            <v>287292.2783587895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1164407.4</v>
          </cell>
          <cell r="U17" t="str">
            <v>Aug</v>
          </cell>
          <cell r="V17">
            <v>1194681.9924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275889.4812420027</v>
          </cell>
        </row>
        <row r="18">
          <cell r="S18" t="str">
            <v>Sep</v>
          </cell>
          <cell r="T18">
            <v>983434.5264442553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</v>
          </cell>
          <cell r="X19" t="str">
            <v>Oct</v>
          </cell>
          <cell r="Y19">
            <v>265982.9419942953</v>
          </cell>
          <cell r="Z19">
            <v>233301.94449307432</v>
          </cell>
          <cell r="AA19" t="str">
            <v>Oct</v>
          </cell>
          <cell r="AB19">
            <v>272898.4984861469</v>
          </cell>
          <cell r="AC19">
            <v>239367.7950498942</v>
          </cell>
        </row>
        <row r="20">
          <cell r="S20" t="str">
            <v>Nov</v>
          </cell>
          <cell r="T20">
            <v>942809.8950844554</v>
          </cell>
          <cell r="U20" t="str">
            <v>Nov</v>
          </cell>
          <cell r="V20">
            <v>967322.9523566513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288997.8941005074</v>
          </cell>
          <cell r="AC23">
            <v>320069.7757875344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</v>
          </cell>
        </row>
        <row r="28">
          <cell r="X28" t="str">
            <v>Submitted by:   Vaffi Poonja </v>
          </cell>
        </row>
        <row r="29">
          <cell r="S29" t="str">
            <v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tabSelected="1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1406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1406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3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800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11.87</v>
      </c>
      <c r="I21" s="26">
        <v>1</v>
      </c>
      <c r="J21" s="27">
        <f>I21*H21</f>
        <v>11.87</v>
      </c>
      <c r="K21" s="22"/>
      <c r="L21" s="25">
        <v>14.39</v>
      </c>
      <c r="M21" s="28">
        <v>1</v>
      </c>
      <c r="N21" s="27">
        <f>M21*L21</f>
        <v>14.39</v>
      </c>
      <c r="O21" s="22"/>
      <c r="P21" s="29">
        <f>N21-J21</f>
        <v>2.5200000000000014</v>
      </c>
      <c r="Q21" s="30">
        <f>IF((J21)=0,"",(P21/J21))</f>
        <v>0.2122999157540018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0.0119</v>
      </c>
      <c r="I25" s="26">
        <f>H16</f>
        <v>800</v>
      </c>
      <c r="J25" s="27">
        <f t="shared" si="0"/>
        <v>9.520000000000001</v>
      </c>
      <c r="K25" s="22"/>
      <c r="L25" s="31">
        <v>0.015</v>
      </c>
      <c r="M25" s="28">
        <f>H16</f>
        <v>800</v>
      </c>
      <c r="N25" s="27">
        <f t="shared" si="1"/>
        <v>12</v>
      </c>
      <c r="O25" s="22"/>
      <c r="P25" s="29">
        <f t="shared" si="2"/>
        <v>2.4799999999999986</v>
      </c>
      <c r="Q25" s="30">
        <f t="shared" si="3"/>
        <v>0.26050420168067207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800</v>
      </c>
      <c r="J26" s="27">
        <f t="shared" si="0"/>
        <v>0</v>
      </c>
      <c r="K26" s="22"/>
      <c r="L26" s="31">
        <v>0.0002</v>
      </c>
      <c r="M26" s="28">
        <f>M25</f>
        <v>800</v>
      </c>
      <c r="N26" s="27">
        <f t="shared" si="1"/>
        <v>0.16</v>
      </c>
      <c r="O26" s="22"/>
      <c r="P26" s="29">
        <f t="shared" si="2"/>
        <v>0.16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800</v>
      </c>
      <c r="J27" s="27">
        <f t="shared" si="0"/>
        <v>0</v>
      </c>
      <c r="K27" s="22"/>
      <c r="L27" s="31"/>
      <c r="M27" s="28">
        <f>M26</f>
        <v>800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800</v>
      </c>
      <c r="J28" s="27">
        <f t="shared" si="0"/>
        <v>0</v>
      </c>
      <c r="K28" s="22"/>
      <c r="L28" s="31"/>
      <c r="M28" s="28">
        <f>M27</f>
        <v>800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>
        <f t="shared" si="4"/>
        <v>800</v>
      </c>
      <c r="J29" s="27">
        <f t="shared" si="0"/>
        <v>0</v>
      </c>
      <c r="K29" s="22"/>
      <c r="L29" s="25">
        <v>0.63</v>
      </c>
      <c r="M29" s="28">
        <v>1</v>
      </c>
      <c r="N29" s="27">
        <f t="shared" si="1"/>
        <v>0.63</v>
      </c>
      <c r="O29" s="22"/>
      <c r="P29" s="29">
        <f t="shared" si="2"/>
        <v>0.63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0.0003</v>
      </c>
      <c r="I30" s="26">
        <f t="shared" si="4"/>
        <v>800</v>
      </c>
      <c r="J30" s="27">
        <f t="shared" si="0"/>
        <v>0.24</v>
      </c>
      <c r="K30" s="22"/>
      <c r="L30" s="31">
        <v>0.0003</v>
      </c>
      <c r="M30" s="28">
        <f>+I30</f>
        <v>800</v>
      </c>
      <c r="N30" s="27">
        <f t="shared" si="1"/>
        <v>0.24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-0.0015</v>
      </c>
      <c r="I31" s="26">
        <f t="shared" si="4"/>
        <v>800</v>
      </c>
      <c r="J31" s="27">
        <f t="shared" si="0"/>
        <v>-1.2</v>
      </c>
      <c r="K31" s="22"/>
      <c r="L31" s="31">
        <v>-0.005</v>
      </c>
      <c r="M31" s="28">
        <v>800</v>
      </c>
      <c r="N31" s="27">
        <f t="shared" si="1"/>
        <v>-4</v>
      </c>
      <c r="O31" s="22"/>
      <c r="P31" s="29">
        <f t="shared" si="2"/>
        <v>-2.8</v>
      </c>
      <c r="Q31" s="30">
        <f t="shared" si="3"/>
        <v>2.3333333333333335</v>
      </c>
    </row>
    <row r="32" spans="4:17" ht="12.75">
      <c r="D32" s="33" t="s">
        <v>27</v>
      </c>
      <c r="E32" s="22"/>
      <c r="F32" s="23" t="s">
        <v>15</v>
      </c>
      <c r="G32" s="24"/>
      <c r="H32" s="31"/>
      <c r="I32" s="34"/>
      <c r="J32" s="27">
        <f t="shared" si="0"/>
        <v>0</v>
      </c>
      <c r="K32" s="22"/>
      <c r="L32" s="25">
        <v>3.23</v>
      </c>
      <c r="M32" s="35">
        <v>1</v>
      </c>
      <c r="N32" s="27">
        <f t="shared" si="1"/>
        <v>3.23</v>
      </c>
      <c r="O32" s="22"/>
      <c r="P32" s="29">
        <f t="shared" si="2"/>
        <v>3.23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-0.0004</v>
      </c>
      <c r="I33" s="34">
        <v>800</v>
      </c>
      <c r="J33" s="27">
        <f t="shared" si="0"/>
        <v>-0.32</v>
      </c>
      <c r="K33" s="22"/>
      <c r="L33" s="31">
        <v>0</v>
      </c>
      <c r="M33" s="35">
        <f>+I33</f>
        <v>800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20.11</v>
      </c>
      <c r="L36" s="37"/>
      <c r="M36" s="40"/>
      <c r="N36" s="39">
        <f>SUM(N21:N35)</f>
        <v>26.65</v>
      </c>
      <c r="P36" s="41">
        <f t="shared" si="2"/>
        <v>6.539999999999999</v>
      </c>
      <c r="Q36" s="42">
        <f t="shared" si="3"/>
        <v>0.32521133764296367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0.0073</v>
      </c>
      <c r="I37" s="47">
        <f>+H16</f>
        <v>800</v>
      </c>
      <c r="J37" s="48">
        <f>I37*H37</f>
        <v>5.84</v>
      </c>
      <c r="K37" s="43"/>
      <c r="L37" s="46">
        <v>0.0073</v>
      </c>
      <c r="M37" s="49">
        <f>+I37</f>
        <v>800</v>
      </c>
      <c r="N37" s="48">
        <f>M37*L37</f>
        <v>5.84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0.0057</v>
      </c>
      <c r="I38" s="47">
        <f>I37</f>
        <v>800</v>
      </c>
      <c r="J38" s="48">
        <f>I38*H38</f>
        <v>4.5600000000000005</v>
      </c>
      <c r="K38" s="43"/>
      <c r="L38" s="46">
        <v>0.0057</v>
      </c>
      <c r="M38" s="49">
        <f>M37</f>
        <v>800</v>
      </c>
      <c r="N38" s="48">
        <f>M38*L38</f>
        <v>4.5600000000000005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30.509999999999998</v>
      </c>
      <c r="K39" s="57"/>
      <c r="L39" s="58"/>
      <c r="M39" s="59"/>
      <c r="N39" s="56">
        <f>SUM(N36:N38)</f>
        <v>37.05</v>
      </c>
      <c r="O39" s="57"/>
      <c r="P39" s="60">
        <f t="shared" si="2"/>
        <v>6.539999999999999</v>
      </c>
      <c r="Q39" s="61">
        <f t="shared" si="3"/>
        <v>0.21435594886922318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829</v>
      </c>
      <c r="J40" s="64">
        <f>I40*H40</f>
        <v>4.3107999999999995</v>
      </c>
      <c r="K40" s="22"/>
      <c r="L40" s="62">
        <f>+H40</f>
        <v>0.0052</v>
      </c>
      <c r="M40" s="28">
        <f>+I40</f>
        <v>829</v>
      </c>
      <c r="N40" s="64">
        <f>M40*L40</f>
        <v>4.3107999999999995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829</v>
      </c>
      <c r="J41" s="64">
        <f aca="true" t="shared" si="5" ref="J41:J47">I41*H41</f>
        <v>0.9119</v>
      </c>
      <c r="K41" s="22"/>
      <c r="L41" s="62">
        <f>+H41</f>
        <v>0.0011</v>
      </c>
      <c r="M41" s="28">
        <f>+M40</f>
        <v>829</v>
      </c>
      <c r="N41" s="64">
        <f aca="true" t="shared" si="6" ref="N41:N47">M41*L41</f>
        <v>0.9119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800</v>
      </c>
      <c r="J42" s="64">
        <f t="shared" si="5"/>
        <v>0</v>
      </c>
      <c r="K42" s="22"/>
      <c r="L42" s="66"/>
      <c r="M42" s="28">
        <f>M38</f>
        <v>800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800</v>
      </c>
      <c r="J44" s="64">
        <f t="shared" si="5"/>
        <v>5.6000000000000005</v>
      </c>
      <c r="K44" s="22"/>
      <c r="L44" s="62">
        <f>+H44</f>
        <v>0.007</v>
      </c>
      <c r="M44" s="28">
        <f>+M38</f>
        <v>800</v>
      </c>
      <c r="N44" s="64">
        <f t="shared" si="6"/>
        <v>5.6000000000000005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600</v>
      </c>
      <c r="J45" s="64">
        <f t="shared" si="5"/>
        <v>45</v>
      </c>
      <c r="K45" s="22"/>
      <c r="L45" s="62">
        <f>+H45</f>
        <v>0.075</v>
      </c>
      <c r="M45" s="28">
        <f>+I45</f>
        <v>600</v>
      </c>
      <c r="N45" s="64">
        <f t="shared" si="6"/>
        <v>45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229</v>
      </c>
      <c r="J46" s="64">
        <f t="shared" si="5"/>
        <v>20.151999999999997</v>
      </c>
      <c r="K46" s="22"/>
      <c r="L46" s="62">
        <f>+H46</f>
        <v>0.088</v>
      </c>
      <c r="M46" s="69">
        <f>+I46</f>
        <v>229</v>
      </c>
      <c r="N46" s="64">
        <f t="shared" si="6"/>
        <v>20.151999999999997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106.7347</v>
      </c>
      <c r="K48" s="57"/>
      <c r="L48" s="73"/>
      <c r="M48" s="74"/>
      <c r="N48" s="56">
        <f>SUM(N39:N47)</f>
        <v>113.27470000000001</v>
      </c>
      <c r="O48" s="57"/>
      <c r="P48" s="60">
        <f t="shared" si="2"/>
        <v>6.540000000000006</v>
      </c>
      <c r="Q48" s="61">
        <f t="shared" si="3"/>
        <v>0.06127341904741388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13.875511000000001</v>
      </c>
      <c r="K49" s="22"/>
      <c r="L49" s="75">
        <v>0.13</v>
      </c>
      <c r="M49" s="78"/>
      <c r="N49" s="77">
        <f>N48*L49</f>
        <v>14.725711000000002</v>
      </c>
      <c r="O49" s="22"/>
      <c r="P49" s="29">
        <f t="shared" si="2"/>
        <v>0.850200000000001</v>
      </c>
      <c r="Q49" s="65">
        <f t="shared" si="3"/>
        <v>0.06127341904741389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120.61</v>
      </c>
      <c r="K50" s="57"/>
      <c r="L50" s="58"/>
      <c r="M50" s="59"/>
      <c r="N50" s="56">
        <f>ROUND(SUM(N48:N49),2)</f>
        <v>128</v>
      </c>
      <c r="O50" s="57"/>
      <c r="P50" s="60">
        <f t="shared" si="2"/>
        <v>7.390000000000001</v>
      </c>
      <c r="Q50" s="61">
        <f t="shared" si="3"/>
        <v>0.06127186800431142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-12.06</v>
      </c>
      <c r="K51" s="57"/>
      <c r="L51" s="58"/>
      <c r="M51" s="59"/>
      <c r="N51" s="56">
        <f>ROUND(-N50*10%,2)</f>
        <v>-12.8</v>
      </c>
      <c r="O51" s="57"/>
      <c r="P51" s="60">
        <f t="shared" si="2"/>
        <v>-0.7400000000000002</v>
      </c>
      <c r="Q51" s="61">
        <f t="shared" si="3"/>
        <v>0.061359867330016596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108.55</v>
      </c>
      <c r="K52" s="57"/>
      <c r="L52" s="84"/>
      <c r="M52" s="85"/>
      <c r="N52" s="83">
        <f>N50+N51</f>
        <v>115.2</v>
      </c>
      <c r="O52" s="57"/>
      <c r="P52" s="86">
        <f t="shared" si="2"/>
        <v>6.650000000000006</v>
      </c>
      <c r="Q52" s="87">
        <f t="shared" si="3"/>
        <v>0.061262091202211016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Updated:  May 17, 2012
Exhibit 8
Tab 9
Appendix 2-V
Page &amp;P of &amp;N</oddHeader>
    <oddFooter>&amp;C9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M13" sqref="M13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10.28125" style="6" bestFit="1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3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800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14.39</v>
      </c>
      <c r="I21" s="26">
        <v>1</v>
      </c>
      <c r="J21" s="27">
        <f>I21*H21</f>
        <v>14.39</v>
      </c>
      <c r="K21" s="22"/>
      <c r="L21" s="25">
        <v>14.74</v>
      </c>
      <c r="M21" s="28">
        <v>1</v>
      </c>
      <c r="N21" s="27">
        <f>M21*L21</f>
        <v>14.74</v>
      </c>
      <c r="O21" s="22"/>
      <c r="P21" s="29">
        <f>N21-J21</f>
        <v>0.34999999999999964</v>
      </c>
      <c r="Q21" s="30">
        <f>IF((J21)=0,"",(P21/J21))</f>
        <v>0.024322446143154944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0.015</v>
      </c>
      <c r="I25" s="26">
        <f>H16</f>
        <v>800</v>
      </c>
      <c r="J25" s="27">
        <f t="shared" si="0"/>
        <v>12</v>
      </c>
      <c r="K25" s="22"/>
      <c r="L25" s="31">
        <v>0.0153</v>
      </c>
      <c r="M25" s="28">
        <f>H16</f>
        <v>800</v>
      </c>
      <c r="N25" s="27">
        <f t="shared" si="1"/>
        <v>12.24</v>
      </c>
      <c r="O25" s="22"/>
      <c r="P25" s="29">
        <f t="shared" si="2"/>
        <v>0.2400000000000002</v>
      </c>
      <c r="Q25" s="30">
        <f t="shared" si="3"/>
        <v>0.020000000000000018</v>
      </c>
    </row>
    <row r="26" spans="4:17" ht="12.75">
      <c r="D26" s="22" t="s">
        <v>21</v>
      </c>
      <c r="E26" s="22"/>
      <c r="F26" s="23"/>
      <c r="G26" s="24"/>
      <c r="H26" s="31">
        <v>0.0002</v>
      </c>
      <c r="I26" s="26">
        <f>I25</f>
        <v>800</v>
      </c>
      <c r="J26" s="27">
        <f t="shared" si="0"/>
        <v>0.16</v>
      </c>
      <c r="K26" s="22"/>
      <c r="L26" s="31">
        <v>0.0002</v>
      </c>
      <c r="M26" s="28">
        <f>M25</f>
        <v>800</v>
      </c>
      <c r="N26" s="27">
        <f t="shared" si="1"/>
        <v>0.16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>I26</f>
        <v>800</v>
      </c>
      <c r="J27" s="27">
        <f t="shared" si="0"/>
        <v>0</v>
      </c>
      <c r="K27" s="22"/>
      <c r="L27" s="31"/>
      <c r="M27" s="28">
        <f>M26</f>
        <v>800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>I27</f>
        <v>800</v>
      </c>
      <c r="J28" s="27">
        <f t="shared" si="0"/>
        <v>0</v>
      </c>
      <c r="K28" s="22"/>
      <c r="L28" s="31"/>
      <c r="M28" s="28">
        <f>M27</f>
        <v>800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0.63</v>
      </c>
      <c r="I29" s="26">
        <v>1</v>
      </c>
      <c r="J29" s="27">
        <f t="shared" si="0"/>
        <v>0.63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-0.63</v>
      </c>
      <c r="Q29" s="30">
        <f t="shared" si="3"/>
        <v>-1</v>
      </c>
    </row>
    <row r="30" spans="4:17" ht="12.75">
      <c r="D30" s="22" t="s">
        <v>25</v>
      </c>
      <c r="E30" s="22"/>
      <c r="F30" s="23" t="s">
        <v>20</v>
      </c>
      <c r="G30" s="24"/>
      <c r="H30" s="31">
        <v>0.0003</v>
      </c>
      <c r="I30" s="26">
        <f>+I28</f>
        <v>800</v>
      </c>
      <c r="J30" s="27">
        <f t="shared" si="0"/>
        <v>0.24</v>
      </c>
      <c r="K30" s="22"/>
      <c r="L30" s="31">
        <v>0</v>
      </c>
      <c r="M30" s="28">
        <f>+I30</f>
        <v>800</v>
      </c>
      <c r="N30" s="27">
        <f t="shared" si="1"/>
        <v>0</v>
      </c>
      <c r="O30" s="22"/>
      <c r="P30" s="29">
        <f t="shared" si="2"/>
        <v>-0.24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-0.005</v>
      </c>
      <c r="I31" s="26">
        <f>+I28</f>
        <v>800</v>
      </c>
      <c r="J31" s="27">
        <f t="shared" si="0"/>
        <v>-4</v>
      </c>
      <c r="K31" s="22"/>
      <c r="L31" s="31">
        <v>-0.0011</v>
      </c>
      <c r="M31" s="28">
        <v>800</v>
      </c>
      <c r="N31" s="27">
        <f t="shared" si="1"/>
        <v>-0.88</v>
      </c>
      <c r="O31" s="22"/>
      <c r="P31" s="29">
        <f t="shared" si="2"/>
        <v>3.12</v>
      </c>
      <c r="Q31" s="30">
        <f t="shared" si="3"/>
        <v>-0.78</v>
      </c>
    </row>
    <row r="32" spans="4:17" ht="12.75">
      <c r="D32" s="33" t="s">
        <v>27</v>
      </c>
      <c r="E32" s="22"/>
      <c r="F32" s="23" t="s">
        <v>15</v>
      </c>
      <c r="G32" s="24"/>
      <c r="H32" s="25">
        <v>3.23</v>
      </c>
      <c r="I32" s="34">
        <v>1</v>
      </c>
      <c r="J32" s="27">
        <f t="shared" si="0"/>
        <v>3.23</v>
      </c>
      <c r="K32" s="22"/>
      <c r="L32" s="25">
        <v>0</v>
      </c>
      <c r="M32" s="35">
        <v>1</v>
      </c>
      <c r="N32" s="27">
        <f t="shared" si="1"/>
        <v>0</v>
      </c>
      <c r="O32" s="22"/>
      <c r="P32" s="29">
        <f t="shared" si="2"/>
        <v>-3.23</v>
      </c>
      <c r="Q32" s="30">
        <f t="shared" si="3"/>
        <v>-1</v>
      </c>
    </row>
    <row r="33" spans="4:17" ht="12.75">
      <c r="D33" s="33" t="s">
        <v>28</v>
      </c>
      <c r="E33" s="22"/>
      <c r="F33" s="23" t="s">
        <v>20</v>
      </c>
      <c r="G33" s="24"/>
      <c r="H33" s="31">
        <v>0</v>
      </c>
      <c r="I33" s="34">
        <v>800</v>
      </c>
      <c r="J33" s="27">
        <f t="shared" si="0"/>
        <v>0</v>
      </c>
      <c r="K33" s="22"/>
      <c r="L33" s="31">
        <v>0</v>
      </c>
      <c r="M33" s="35">
        <f>+I33</f>
        <v>800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26.65</v>
      </c>
      <c r="L36" s="37"/>
      <c r="M36" s="40"/>
      <c r="N36" s="39">
        <f>SUM(N21:N35)</f>
        <v>26.26</v>
      </c>
      <c r="P36" s="41">
        <f t="shared" si="2"/>
        <v>-0.389999999999997</v>
      </c>
      <c r="Q36" s="42">
        <f t="shared" si="3"/>
        <v>-0.014634146341463303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0.0073</v>
      </c>
      <c r="I37" s="47">
        <f>+H16</f>
        <v>800</v>
      </c>
      <c r="J37" s="48">
        <f>I37*H37</f>
        <v>5.84</v>
      </c>
      <c r="K37" s="43"/>
      <c r="L37" s="46">
        <v>0.0073</v>
      </c>
      <c r="M37" s="49">
        <f>+I37</f>
        <v>800</v>
      </c>
      <c r="N37" s="48">
        <f>M37*L37</f>
        <v>5.84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0.0057</v>
      </c>
      <c r="I38" s="47">
        <f>I37</f>
        <v>800</v>
      </c>
      <c r="J38" s="48">
        <f>I38*H38</f>
        <v>4.5600000000000005</v>
      </c>
      <c r="K38" s="43"/>
      <c r="L38" s="46">
        <v>0.0057</v>
      </c>
      <c r="M38" s="49">
        <f>M37</f>
        <v>800</v>
      </c>
      <c r="N38" s="48">
        <f>M38*L38</f>
        <v>4.5600000000000005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37.05</v>
      </c>
      <c r="K39" s="57"/>
      <c r="L39" s="58"/>
      <c r="M39" s="59"/>
      <c r="N39" s="56">
        <f>SUM(N36:N38)</f>
        <v>36.660000000000004</v>
      </c>
      <c r="O39" s="57"/>
      <c r="P39" s="60">
        <f t="shared" si="2"/>
        <v>-0.38999999999999346</v>
      </c>
      <c r="Q39" s="61">
        <f t="shared" si="3"/>
        <v>-0.010526315789473509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829</v>
      </c>
      <c r="J40" s="64">
        <f>I40*H40</f>
        <v>4.3107999999999995</v>
      </c>
      <c r="K40" s="22"/>
      <c r="L40" s="62">
        <f>+H40</f>
        <v>0.0052</v>
      </c>
      <c r="M40" s="28">
        <f>+I40</f>
        <v>829</v>
      </c>
      <c r="N40" s="64">
        <f>M40*L40</f>
        <v>4.3107999999999995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829</v>
      </c>
      <c r="J41" s="64">
        <f aca="true" t="shared" si="4" ref="J41:J47">I41*H41</f>
        <v>0.9119</v>
      </c>
      <c r="K41" s="22"/>
      <c r="L41" s="62">
        <f>+H41</f>
        <v>0.0011</v>
      </c>
      <c r="M41" s="28">
        <f>+M40</f>
        <v>829</v>
      </c>
      <c r="N41" s="64">
        <f aca="true" t="shared" si="5" ref="N41:N47">M41*L41</f>
        <v>0.9119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800</v>
      </c>
      <c r="J42" s="64">
        <f t="shared" si="4"/>
        <v>0</v>
      </c>
      <c r="K42" s="22"/>
      <c r="L42" s="66"/>
      <c r="M42" s="28">
        <f>M38</f>
        <v>800</v>
      </c>
      <c r="N42" s="64">
        <f t="shared" si="5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4"/>
        <v>0.25</v>
      </c>
      <c r="K43" s="22"/>
      <c r="L43" s="62">
        <v>0.25</v>
      </c>
      <c r="M43" s="28">
        <v>1</v>
      </c>
      <c r="N43" s="64">
        <f t="shared" si="5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800</v>
      </c>
      <c r="J44" s="64">
        <f t="shared" si="4"/>
        <v>5.6000000000000005</v>
      </c>
      <c r="K44" s="22"/>
      <c r="L44" s="62">
        <f>+H44</f>
        <v>0.007</v>
      </c>
      <c r="M44" s="28">
        <f>+M38</f>
        <v>800</v>
      </c>
      <c r="N44" s="64">
        <f t="shared" si="5"/>
        <v>5.6000000000000005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600</v>
      </c>
      <c r="J45" s="64">
        <f t="shared" si="4"/>
        <v>45</v>
      </c>
      <c r="K45" s="22"/>
      <c r="L45" s="62">
        <f>+H45</f>
        <v>0.075</v>
      </c>
      <c r="M45" s="28">
        <f>+I45</f>
        <v>600</v>
      </c>
      <c r="N45" s="64">
        <f t="shared" si="5"/>
        <v>45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229</v>
      </c>
      <c r="J46" s="64">
        <f t="shared" si="4"/>
        <v>20.151999999999997</v>
      </c>
      <c r="K46" s="22"/>
      <c r="L46" s="62">
        <f>+H46</f>
        <v>0.088</v>
      </c>
      <c r="M46" s="69">
        <f>+I46</f>
        <v>229</v>
      </c>
      <c r="N46" s="64">
        <f t="shared" si="5"/>
        <v>20.151999999999997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4"/>
        <v>0</v>
      </c>
      <c r="K47" s="22"/>
      <c r="L47" s="62"/>
      <c r="M47" s="35"/>
      <c r="N47" s="64">
        <f t="shared" si="5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113.27470000000001</v>
      </c>
      <c r="K48" s="57"/>
      <c r="L48" s="73"/>
      <c r="M48" s="74"/>
      <c r="N48" s="56">
        <f>SUM(N39:N47)</f>
        <v>112.88470000000001</v>
      </c>
      <c r="O48" s="57"/>
      <c r="P48" s="60">
        <f t="shared" si="2"/>
        <v>-0.39000000000000057</v>
      </c>
      <c r="Q48" s="61">
        <f t="shared" si="3"/>
        <v>-0.0034429576948780314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14.725711000000002</v>
      </c>
      <c r="K49" s="22"/>
      <c r="L49" s="75">
        <v>0.13</v>
      </c>
      <c r="M49" s="78"/>
      <c r="N49" s="77">
        <f>N48*L49</f>
        <v>14.675011000000001</v>
      </c>
      <c r="O49" s="22"/>
      <c r="P49" s="29">
        <f t="shared" si="2"/>
        <v>-0.050700000000000855</v>
      </c>
      <c r="Q49" s="65">
        <f t="shared" si="3"/>
        <v>-0.0034429576948780843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128</v>
      </c>
      <c r="K50" s="57"/>
      <c r="L50" s="58"/>
      <c r="M50" s="59"/>
      <c r="N50" s="56">
        <f>ROUND(SUM(N48:N49),2)</f>
        <v>127.56</v>
      </c>
      <c r="O50" s="57"/>
      <c r="P50" s="60">
        <f t="shared" si="2"/>
        <v>-0.4399999999999977</v>
      </c>
      <c r="Q50" s="61">
        <f t="shared" si="3"/>
        <v>-0.0034374999999999822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-12.8</v>
      </c>
      <c r="K51" s="57"/>
      <c r="L51" s="58"/>
      <c r="M51" s="59"/>
      <c r="N51" s="56">
        <f>ROUND(-N50*10%,2)</f>
        <v>-12.76</v>
      </c>
      <c r="O51" s="57"/>
      <c r="P51" s="60">
        <f t="shared" si="2"/>
        <v>0.040000000000000924</v>
      </c>
      <c r="Q51" s="61">
        <f t="shared" si="3"/>
        <v>-0.003125000000000072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115.2</v>
      </c>
      <c r="K52" s="57"/>
      <c r="L52" s="84"/>
      <c r="M52" s="85"/>
      <c r="N52" s="83">
        <f>N50+N51</f>
        <v>114.8</v>
      </c>
      <c r="O52" s="57"/>
      <c r="P52" s="86">
        <f t="shared" si="2"/>
        <v>-0.4000000000000057</v>
      </c>
      <c r="Q52" s="87">
        <f t="shared" si="3"/>
        <v>-0.0034722222222222715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21:F35 F37:F38 F40:F47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7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800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14.39</v>
      </c>
      <c r="I21" s="26">
        <v>1</v>
      </c>
      <c r="J21" s="27">
        <f>I21*H21</f>
        <v>14.39</v>
      </c>
      <c r="K21" s="22"/>
      <c r="L21" s="25">
        <v>14.74</v>
      </c>
      <c r="M21" s="28">
        <v>1</v>
      </c>
      <c r="N21" s="27">
        <f>M21*L21</f>
        <v>14.74</v>
      </c>
      <c r="O21" s="22"/>
      <c r="P21" s="29">
        <f>N21-J21</f>
        <v>0.34999999999999964</v>
      </c>
      <c r="Q21" s="30">
        <f>IF((J21)=0,"",(P21/J21))</f>
        <v>0.024322446143154944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0.015</v>
      </c>
      <c r="I25" s="26">
        <f>H16</f>
        <v>800</v>
      </c>
      <c r="J25" s="27">
        <f t="shared" si="0"/>
        <v>12</v>
      </c>
      <c r="K25" s="22"/>
      <c r="L25" s="31">
        <v>0.0153</v>
      </c>
      <c r="M25" s="28">
        <f>H16</f>
        <v>800</v>
      </c>
      <c r="N25" s="27">
        <f t="shared" si="1"/>
        <v>12.24</v>
      </c>
      <c r="O25" s="22"/>
      <c r="P25" s="29">
        <f t="shared" si="2"/>
        <v>0.2400000000000002</v>
      </c>
      <c r="Q25" s="30">
        <f t="shared" si="3"/>
        <v>0.020000000000000018</v>
      </c>
    </row>
    <row r="26" spans="4:17" ht="12.75">
      <c r="D26" s="22" t="s">
        <v>21</v>
      </c>
      <c r="E26" s="22"/>
      <c r="F26" s="23"/>
      <c r="G26" s="24"/>
      <c r="H26" s="31">
        <v>0.0002</v>
      </c>
      <c r="I26" s="26">
        <f aca="true" t="shared" si="4" ref="I26:I31">I25</f>
        <v>800</v>
      </c>
      <c r="J26" s="27">
        <f t="shared" si="0"/>
        <v>0.16</v>
      </c>
      <c r="K26" s="22"/>
      <c r="L26" s="31">
        <v>0.0002</v>
      </c>
      <c r="M26" s="28">
        <f>M25</f>
        <v>800</v>
      </c>
      <c r="N26" s="27">
        <f t="shared" si="1"/>
        <v>0.16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800</v>
      </c>
      <c r="J27" s="27">
        <f t="shared" si="0"/>
        <v>0</v>
      </c>
      <c r="K27" s="22"/>
      <c r="L27" s="31"/>
      <c r="M27" s="28">
        <f>M26</f>
        <v>800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800</v>
      </c>
      <c r="J28" s="27">
        <f t="shared" si="0"/>
        <v>0</v>
      </c>
      <c r="K28" s="22"/>
      <c r="L28" s="31"/>
      <c r="M28" s="28">
        <f>M27</f>
        <v>800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0.63</v>
      </c>
      <c r="I29" s="26">
        <v>1</v>
      </c>
      <c r="J29" s="27">
        <f t="shared" si="0"/>
        <v>0.63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-0.63</v>
      </c>
      <c r="Q29" s="30">
        <f t="shared" si="3"/>
        <v>-1</v>
      </c>
    </row>
    <row r="30" spans="4:17" ht="12.75">
      <c r="D30" s="22" t="s">
        <v>25</v>
      </c>
      <c r="E30" s="22"/>
      <c r="F30" s="23" t="s">
        <v>20</v>
      </c>
      <c r="G30" s="24"/>
      <c r="H30" s="31">
        <v>0.0003</v>
      </c>
      <c r="I30" s="26">
        <f>+I28</f>
        <v>800</v>
      </c>
      <c r="J30" s="27">
        <f t="shared" si="0"/>
        <v>0.24</v>
      </c>
      <c r="K30" s="22"/>
      <c r="L30" s="31">
        <v>0</v>
      </c>
      <c r="M30" s="28">
        <f>+I30</f>
        <v>800</v>
      </c>
      <c r="N30" s="27">
        <f t="shared" si="1"/>
        <v>0</v>
      </c>
      <c r="O30" s="22"/>
      <c r="P30" s="29">
        <f t="shared" si="2"/>
        <v>-0.24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-0.006700000000000001</v>
      </c>
      <c r="I31" s="26">
        <f t="shared" si="4"/>
        <v>800</v>
      </c>
      <c r="J31" s="27">
        <f t="shared" si="0"/>
        <v>-5.360000000000001</v>
      </c>
      <c r="K31" s="22"/>
      <c r="L31" s="31">
        <v>-0.0033</v>
      </c>
      <c r="M31" s="28">
        <v>800</v>
      </c>
      <c r="N31" s="27">
        <f t="shared" si="1"/>
        <v>-2.64</v>
      </c>
      <c r="O31" s="22"/>
      <c r="P31" s="29">
        <f t="shared" si="2"/>
        <v>2.720000000000001</v>
      </c>
      <c r="Q31" s="30">
        <f t="shared" si="3"/>
        <v>-0.5074626865671643</v>
      </c>
    </row>
    <row r="32" spans="4:17" ht="12.75">
      <c r="D32" s="33" t="s">
        <v>27</v>
      </c>
      <c r="E32" s="22"/>
      <c r="F32" s="23" t="s">
        <v>15</v>
      </c>
      <c r="G32" s="24"/>
      <c r="H32" s="25">
        <v>3.23</v>
      </c>
      <c r="I32" s="34">
        <v>1</v>
      </c>
      <c r="J32" s="27">
        <f t="shared" si="0"/>
        <v>3.23</v>
      </c>
      <c r="K32" s="22"/>
      <c r="L32" s="25">
        <v>0</v>
      </c>
      <c r="M32" s="35">
        <v>1</v>
      </c>
      <c r="N32" s="27">
        <f t="shared" si="1"/>
        <v>0</v>
      </c>
      <c r="O32" s="22"/>
      <c r="P32" s="29">
        <f t="shared" si="2"/>
        <v>-3.23</v>
      </c>
      <c r="Q32" s="30">
        <f t="shared" si="3"/>
        <v>-1</v>
      </c>
    </row>
    <row r="33" spans="4:17" ht="12.75">
      <c r="D33" s="33" t="s">
        <v>28</v>
      </c>
      <c r="E33" s="22"/>
      <c r="F33" s="23" t="s">
        <v>20</v>
      </c>
      <c r="G33" s="24"/>
      <c r="H33" s="31">
        <v>0</v>
      </c>
      <c r="I33" s="34">
        <v>800</v>
      </c>
      <c r="J33" s="27">
        <f t="shared" si="0"/>
        <v>0</v>
      </c>
      <c r="K33" s="22"/>
      <c r="L33" s="31">
        <v>0</v>
      </c>
      <c r="M33" s="35">
        <f>+I33</f>
        <v>800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25.289999999999996</v>
      </c>
      <c r="L36" s="37"/>
      <c r="M36" s="40"/>
      <c r="N36" s="39">
        <f>SUM(N21:N35)</f>
        <v>24.5</v>
      </c>
      <c r="P36" s="41">
        <f t="shared" si="2"/>
        <v>-0.7899999999999956</v>
      </c>
      <c r="Q36" s="42">
        <f t="shared" si="3"/>
        <v>-0.031237643337287298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0.0073</v>
      </c>
      <c r="I37" s="47">
        <f>+H16</f>
        <v>800</v>
      </c>
      <c r="J37" s="48">
        <f>I37*H37</f>
        <v>5.84</v>
      </c>
      <c r="K37" s="43"/>
      <c r="L37" s="46">
        <v>0.0073</v>
      </c>
      <c r="M37" s="49">
        <f>+I37</f>
        <v>800</v>
      </c>
      <c r="N37" s="48">
        <f>M37*L37</f>
        <v>5.84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0.0057</v>
      </c>
      <c r="I38" s="47">
        <f>I37</f>
        <v>800</v>
      </c>
      <c r="J38" s="48">
        <f>I38*H38</f>
        <v>4.5600000000000005</v>
      </c>
      <c r="K38" s="43"/>
      <c r="L38" s="46">
        <v>0.0057</v>
      </c>
      <c r="M38" s="49">
        <f>M37</f>
        <v>800</v>
      </c>
      <c r="N38" s="48">
        <f>M38*L38</f>
        <v>4.5600000000000005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35.69</v>
      </c>
      <c r="K39" s="57"/>
      <c r="L39" s="58"/>
      <c r="M39" s="59"/>
      <c r="N39" s="56">
        <f>SUM(N36:N38)</f>
        <v>34.9</v>
      </c>
      <c r="O39" s="57"/>
      <c r="P39" s="60">
        <f t="shared" si="2"/>
        <v>-0.7899999999999991</v>
      </c>
      <c r="Q39" s="61">
        <f t="shared" si="3"/>
        <v>-0.022135051835247947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829</v>
      </c>
      <c r="J40" s="64">
        <f>I40*H40</f>
        <v>4.3107999999999995</v>
      </c>
      <c r="K40" s="22"/>
      <c r="L40" s="62">
        <f>+H40</f>
        <v>0.0052</v>
      </c>
      <c r="M40" s="28">
        <f>+I40</f>
        <v>829</v>
      </c>
      <c r="N40" s="64">
        <f>M40*L40</f>
        <v>4.3107999999999995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829</v>
      </c>
      <c r="J41" s="64">
        <f aca="true" t="shared" si="5" ref="J41:J47">I41*H41</f>
        <v>0.9119</v>
      </c>
      <c r="K41" s="22"/>
      <c r="L41" s="62">
        <f>+H41</f>
        <v>0.0011</v>
      </c>
      <c r="M41" s="28">
        <f>+M40</f>
        <v>829</v>
      </c>
      <c r="N41" s="64">
        <f aca="true" t="shared" si="6" ref="N41:N47">M41*L41</f>
        <v>0.9119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800</v>
      </c>
      <c r="J42" s="64">
        <f t="shared" si="5"/>
        <v>0</v>
      </c>
      <c r="K42" s="22"/>
      <c r="L42" s="66"/>
      <c r="M42" s="28">
        <f>M38</f>
        <v>800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800</v>
      </c>
      <c r="J44" s="64">
        <f t="shared" si="5"/>
        <v>5.6000000000000005</v>
      </c>
      <c r="K44" s="22"/>
      <c r="L44" s="62">
        <f>+H44</f>
        <v>0.007</v>
      </c>
      <c r="M44" s="28">
        <f>+M38</f>
        <v>800</v>
      </c>
      <c r="N44" s="64">
        <f t="shared" si="6"/>
        <v>5.6000000000000005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600</v>
      </c>
      <c r="J45" s="64">
        <f t="shared" si="5"/>
        <v>45</v>
      </c>
      <c r="K45" s="22"/>
      <c r="L45" s="62">
        <f>+H45</f>
        <v>0.075</v>
      </c>
      <c r="M45" s="28">
        <f>+I45</f>
        <v>600</v>
      </c>
      <c r="N45" s="64">
        <f t="shared" si="6"/>
        <v>45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229</v>
      </c>
      <c r="J46" s="64">
        <f t="shared" si="5"/>
        <v>20.151999999999997</v>
      </c>
      <c r="K46" s="22"/>
      <c r="L46" s="62">
        <f>+H46</f>
        <v>0.088</v>
      </c>
      <c r="M46" s="69">
        <f>+I46</f>
        <v>229</v>
      </c>
      <c r="N46" s="64">
        <f t="shared" si="6"/>
        <v>20.151999999999997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111.9147</v>
      </c>
      <c r="K48" s="57"/>
      <c r="L48" s="73"/>
      <c r="M48" s="74"/>
      <c r="N48" s="56">
        <f>SUM(N39:N47)</f>
        <v>111.1247</v>
      </c>
      <c r="O48" s="57"/>
      <c r="P48" s="60">
        <f t="shared" si="2"/>
        <v>-0.789999999999992</v>
      </c>
      <c r="Q48" s="61">
        <f t="shared" si="3"/>
        <v>-0.007058947573464362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14.548911</v>
      </c>
      <c r="K49" s="22"/>
      <c r="L49" s="75">
        <v>0.13</v>
      </c>
      <c r="M49" s="78"/>
      <c r="N49" s="77">
        <f>N48*L49</f>
        <v>14.446211000000002</v>
      </c>
      <c r="O49" s="22"/>
      <c r="P49" s="29">
        <f t="shared" si="2"/>
        <v>-0.10269999999999868</v>
      </c>
      <c r="Q49" s="65">
        <f t="shared" si="3"/>
        <v>-0.007058947573464342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126.46</v>
      </c>
      <c r="K50" s="57"/>
      <c r="L50" s="58"/>
      <c r="M50" s="59"/>
      <c r="N50" s="56">
        <f>ROUND(SUM(N48:N49),2)</f>
        <v>125.57</v>
      </c>
      <c r="O50" s="57"/>
      <c r="P50" s="60">
        <f t="shared" si="2"/>
        <v>-0.8900000000000006</v>
      </c>
      <c r="Q50" s="61">
        <f t="shared" si="3"/>
        <v>-0.007037798513363914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-12.65</v>
      </c>
      <c r="K51" s="57"/>
      <c r="L51" s="58"/>
      <c r="M51" s="59"/>
      <c r="N51" s="56">
        <f>ROUND(-N50*10%,2)</f>
        <v>-12.56</v>
      </c>
      <c r="O51" s="57"/>
      <c r="P51" s="60">
        <f t="shared" si="2"/>
        <v>0.08999999999999986</v>
      </c>
      <c r="Q51" s="61">
        <f t="shared" si="3"/>
        <v>-0.007114624505928842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113.80999999999999</v>
      </c>
      <c r="K52" s="57"/>
      <c r="L52" s="84"/>
      <c r="M52" s="85"/>
      <c r="N52" s="83">
        <f>N50+N51</f>
        <v>113.00999999999999</v>
      </c>
      <c r="O52" s="57"/>
      <c r="P52" s="86">
        <f t="shared" si="2"/>
        <v>-0.7999999999999972</v>
      </c>
      <c r="Q52" s="87">
        <f t="shared" si="3"/>
        <v>-0.007029259291802102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56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2000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43.88</v>
      </c>
      <c r="I21" s="26">
        <v>1</v>
      </c>
      <c r="J21" s="27">
        <f>I21*H21</f>
        <v>43.88</v>
      </c>
      <c r="K21" s="22"/>
      <c r="L21" s="25">
        <v>44.95</v>
      </c>
      <c r="M21" s="28">
        <v>1</v>
      </c>
      <c r="N21" s="27">
        <f>M21*L21</f>
        <v>44.95</v>
      </c>
      <c r="O21" s="22"/>
      <c r="P21" s="29">
        <f>N21-J21</f>
        <v>1.0700000000000003</v>
      </c>
      <c r="Q21" s="30">
        <f>IF((J21)=0,"",(P21/J21))</f>
        <v>0.024384685505925256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0.0133</v>
      </c>
      <c r="I25" s="26">
        <f>H16</f>
        <v>2000</v>
      </c>
      <c r="J25" s="27">
        <f t="shared" si="0"/>
        <v>26.599999999999998</v>
      </c>
      <c r="K25" s="22"/>
      <c r="L25" s="31">
        <v>0.0136</v>
      </c>
      <c r="M25" s="28">
        <f>H16</f>
        <v>2000</v>
      </c>
      <c r="N25" s="27">
        <f t="shared" si="1"/>
        <v>27.2</v>
      </c>
      <c r="O25" s="22"/>
      <c r="P25" s="29">
        <f t="shared" si="2"/>
        <v>0.6000000000000014</v>
      </c>
      <c r="Q25" s="30">
        <f t="shared" si="3"/>
        <v>0.022556390977443663</v>
      </c>
    </row>
    <row r="26" spans="4:17" ht="12.75">
      <c r="D26" s="22" t="s">
        <v>21</v>
      </c>
      <c r="E26" s="22"/>
      <c r="F26" s="23"/>
      <c r="G26" s="24"/>
      <c r="H26" s="31">
        <v>0.0002</v>
      </c>
      <c r="I26" s="26">
        <f aca="true" t="shared" si="4" ref="I26:I31">I25</f>
        <v>2000</v>
      </c>
      <c r="J26" s="27">
        <f t="shared" si="0"/>
        <v>0.4</v>
      </c>
      <c r="K26" s="22"/>
      <c r="L26" s="31">
        <v>0.0002</v>
      </c>
      <c r="M26" s="28">
        <f>M25</f>
        <v>2000</v>
      </c>
      <c r="N26" s="27">
        <f t="shared" si="1"/>
        <v>0.4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2000</v>
      </c>
      <c r="J27" s="27">
        <f t="shared" si="0"/>
        <v>0</v>
      </c>
      <c r="K27" s="22"/>
      <c r="L27" s="31"/>
      <c r="M27" s="28">
        <f>M26</f>
        <v>2000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2000</v>
      </c>
      <c r="J28" s="27">
        <f t="shared" si="0"/>
        <v>0</v>
      </c>
      <c r="K28" s="22"/>
      <c r="L28" s="31"/>
      <c r="M28" s="28">
        <f>M27</f>
        <v>2000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0.63</v>
      </c>
      <c r="I29" s="26">
        <v>1</v>
      </c>
      <c r="J29" s="27">
        <f t="shared" si="0"/>
        <v>0.63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-0.63</v>
      </c>
      <c r="Q29" s="30">
        <f t="shared" si="3"/>
        <v>-1</v>
      </c>
    </row>
    <row r="30" spans="4:17" ht="12.75">
      <c r="D30" s="22" t="s">
        <v>25</v>
      </c>
      <c r="E30" s="22"/>
      <c r="F30" s="23" t="s">
        <v>20</v>
      </c>
      <c r="G30" s="24"/>
      <c r="H30" s="31">
        <v>0.0002</v>
      </c>
      <c r="I30" s="26">
        <f>+I28</f>
        <v>2000</v>
      </c>
      <c r="J30" s="27">
        <f t="shared" si="0"/>
        <v>0.4</v>
      </c>
      <c r="K30" s="22"/>
      <c r="L30" s="31">
        <v>0</v>
      </c>
      <c r="M30" s="28">
        <f>+I30</f>
        <v>2000</v>
      </c>
      <c r="N30" s="27">
        <f t="shared" si="1"/>
        <v>0</v>
      </c>
      <c r="O30" s="22"/>
      <c r="P30" s="29">
        <f t="shared" si="2"/>
        <v>-0.4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-0.0048000000000000004</v>
      </c>
      <c r="I31" s="26">
        <f t="shared" si="4"/>
        <v>2000</v>
      </c>
      <c r="J31" s="27">
        <f t="shared" si="0"/>
        <v>-9.600000000000001</v>
      </c>
      <c r="K31" s="22"/>
      <c r="L31" s="31">
        <v>-0.0011</v>
      </c>
      <c r="M31" s="28">
        <f>+I31</f>
        <v>2000</v>
      </c>
      <c r="N31" s="27">
        <f t="shared" si="1"/>
        <v>-2.2</v>
      </c>
      <c r="O31" s="22"/>
      <c r="P31" s="29">
        <f t="shared" si="2"/>
        <v>7.400000000000001</v>
      </c>
      <c r="Q31" s="30">
        <f t="shared" si="3"/>
        <v>-0.7708333333333334</v>
      </c>
    </row>
    <row r="32" spans="4:17" ht="12.75">
      <c r="D32" s="33" t="s">
        <v>27</v>
      </c>
      <c r="E32" s="22"/>
      <c r="F32" s="23" t="s">
        <v>15</v>
      </c>
      <c r="G32" s="24"/>
      <c r="H32" s="25">
        <v>3.4</v>
      </c>
      <c r="I32" s="34">
        <v>1</v>
      </c>
      <c r="J32" s="27">
        <f t="shared" si="0"/>
        <v>3.4</v>
      </c>
      <c r="K32" s="22"/>
      <c r="L32" s="25">
        <v>0</v>
      </c>
      <c r="M32" s="35">
        <v>1</v>
      </c>
      <c r="N32" s="27">
        <f t="shared" si="1"/>
        <v>0</v>
      </c>
      <c r="O32" s="22"/>
      <c r="P32" s="29">
        <f t="shared" si="2"/>
        <v>-3.4</v>
      </c>
      <c r="Q32" s="30">
        <f t="shared" si="3"/>
        <v>-1</v>
      </c>
    </row>
    <row r="33" spans="4:17" ht="12.75">
      <c r="D33" s="33" t="s">
        <v>28</v>
      </c>
      <c r="E33" s="22"/>
      <c r="F33" s="23" t="s">
        <v>20</v>
      </c>
      <c r="G33" s="24"/>
      <c r="H33" s="31">
        <v>0</v>
      </c>
      <c r="I33" s="34">
        <f>+I31</f>
        <v>2000</v>
      </c>
      <c r="J33" s="27">
        <f t="shared" si="0"/>
        <v>0</v>
      </c>
      <c r="K33" s="22"/>
      <c r="L33" s="31">
        <v>0</v>
      </c>
      <c r="M33" s="35">
        <f>+I33</f>
        <v>2000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65.71000000000001</v>
      </c>
      <c r="L36" s="37"/>
      <c r="M36" s="40"/>
      <c r="N36" s="39">
        <f>SUM(N21:N35)</f>
        <v>70.35000000000001</v>
      </c>
      <c r="P36" s="41">
        <f t="shared" si="2"/>
        <v>4.640000000000001</v>
      </c>
      <c r="Q36" s="42">
        <f t="shared" si="3"/>
        <v>0.07061330086744788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2000</v>
      </c>
      <c r="J37" s="48">
        <f>I37*H37</f>
        <v>13.6</v>
      </c>
      <c r="K37" s="43"/>
      <c r="L37" s="46">
        <v>0.0068</v>
      </c>
      <c r="M37" s="49">
        <f>+I37</f>
        <v>2000</v>
      </c>
      <c r="N37" s="48">
        <f>M37*L37</f>
        <v>13.6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2000</v>
      </c>
      <c r="J38" s="48">
        <f>I38*H38</f>
        <v>10.4</v>
      </c>
      <c r="K38" s="43"/>
      <c r="L38" s="46">
        <v>0.0052</v>
      </c>
      <c r="M38" s="49">
        <f>M37</f>
        <v>2000</v>
      </c>
      <c r="N38" s="48">
        <f>M38*L38</f>
        <v>10.4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89.71000000000001</v>
      </c>
      <c r="K39" s="57"/>
      <c r="L39" s="58"/>
      <c r="M39" s="59"/>
      <c r="N39" s="56">
        <f>SUM(N36:N38)</f>
        <v>94.35000000000001</v>
      </c>
      <c r="O39" s="57"/>
      <c r="P39" s="60">
        <f t="shared" si="2"/>
        <v>4.640000000000001</v>
      </c>
      <c r="Q39" s="61">
        <f t="shared" si="3"/>
        <v>0.051722216029428156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2072</v>
      </c>
      <c r="J40" s="64">
        <f>I40*H40</f>
        <v>10.7744</v>
      </c>
      <c r="K40" s="22"/>
      <c r="L40" s="62">
        <f>+H40</f>
        <v>0.0052</v>
      </c>
      <c r="M40" s="28">
        <f>+I40</f>
        <v>2072</v>
      </c>
      <c r="N40" s="64">
        <f>M40*L40</f>
        <v>10.7744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2072</v>
      </c>
      <c r="J41" s="64">
        <f aca="true" t="shared" si="5" ref="J41:J47">I41*H41</f>
        <v>2.2792000000000003</v>
      </c>
      <c r="K41" s="22"/>
      <c r="L41" s="62">
        <f>+H41</f>
        <v>0.0011</v>
      </c>
      <c r="M41" s="28">
        <f>+M40</f>
        <v>2072</v>
      </c>
      <c r="N41" s="64">
        <f aca="true" t="shared" si="6" ref="N41:N47">M41*L41</f>
        <v>2.2792000000000003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2000</v>
      </c>
      <c r="J42" s="64">
        <f t="shared" si="5"/>
        <v>0</v>
      </c>
      <c r="K42" s="22"/>
      <c r="L42" s="66"/>
      <c r="M42" s="28">
        <f>M38</f>
        <v>2000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2000</v>
      </c>
      <c r="J44" s="64">
        <f t="shared" si="5"/>
        <v>14</v>
      </c>
      <c r="K44" s="22"/>
      <c r="L44" s="62">
        <f>+H44</f>
        <v>0.007</v>
      </c>
      <c r="M44" s="28">
        <f>+M38</f>
        <v>2000</v>
      </c>
      <c r="N44" s="64">
        <f t="shared" si="6"/>
        <v>14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>+H45</f>
        <v>0.075</v>
      </c>
      <c r="M45" s="28">
        <f>+I45</f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1322</v>
      </c>
      <c r="J46" s="64">
        <f t="shared" si="5"/>
        <v>116.336</v>
      </c>
      <c r="K46" s="22"/>
      <c r="L46" s="62">
        <f>+H46</f>
        <v>0.088</v>
      </c>
      <c r="M46" s="69">
        <f>+I46</f>
        <v>1322</v>
      </c>
      <c r="N46" s="64">
        <f t="shared" si="6"/>
        <v>116.336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289.5996</v>
      </c>
      <c r="K48" s="57"/>
      <c r="L48" s="73"/>
      <c r="M48" s="74"/>
      <c r="N48" s="56">
        <f>SUM(N39:N47)</f>
        <v>294.2396</v>
      </c>
      <c r="O48" s="57"/>
      <c r="P48" s="60">
        <f t="shared" si="2"/>
        <v>4.639999999999986</v>
      </c>
      <c r="Q48" s="61">
        <f t="shared" si="3"/>
        <v>0.016022121577515945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37.647948</v>
      </c>
      <c r="K49" s="22"/>
      <c r="L49" s="75">
        <v>0.13</v>
      </c>
      <c r="M49" s="78"/>
      <c r="N49" s="77">
        <f>N48*L49</f>
        <v>38.251148</v>
      </c>
      <c r="O49" s="22"/>
      <c r="P49" s="29">
        <f t="shared" si="2"/>
        <v>0.6032000000000011</v>
      </c>
      <c r="Q49" s="65">
        <f t="shared" si="3"/>
        <v>0.016022121577516018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327.25</v>
      </c>
      <c r="K50" s="57"/>
      <c r="L50" s="58"/>
      <c r="M50" s="59"/>
      <c r="N50" s="56">
        <f>ROUND(SUM(N48:N49),2)</f>
        <v>332.49</v>
      </c>
      <c r="O50" s="57"/>
      <c r="P50" s="60">
        <f t="shared" si="2"/>
        <v>5.240000000000009</v>
      </c>
      <c r="Q50" s="61">
        <f t="shared" si="3"/>
        <v>0.01601222307104663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-32.73</v>
      </c>
      <c r="K51" s="57"/>
      <c r="L51" s="58"/>
      <c r="M51" s="59"/>
      <c r="N51" s="56">
        <f>ROUND(-N50*10%,2)</f>
        <v>-33.25</v>
      </c>
      <c r="O51" s="57"/>
      <c r="P51" s="60">
        <f t="shared" si="2"/>
        <v>-0.5200000000000031</v>
      </c>
      <c r="Q51" s="61">
        <f t="shared" si="3"/>
        <v>0.015887564925145224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294.52</v>
      </c>
      <c r="K52" s="57"/>
      <c r="L52" s="84"/>
      <c r="M52" s="85"/>
      <c r="N52" s="83">
        <f>N50+N51</f>
        <v>299.24</v>
      </c>
      <c r="O52" s="57"/>
      <c r="P52" s="86">
        <f t="shared" si="2"/>
        <v>4.720000000000027</v>
      </c>
      <c r="Q52" s="87">
        <f t="shared" si="3"/>
        <v>0.01602607632758396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57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2000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43.88</v>
      </c>
      <c r="I21" s="26">
        <v>1</v>
      </c>
      <c r="J21" s="27">
        <f>I21*H21</f>
        <v>43.88</v>
      </c>
      <c r="K21" s="22"/>
      <c r="L21" s="25">
        <v>44.95</v>
      </c>
      <c r="M21" s="28">
        <v>1</v>
      </c>
      <c r="N21" s="27">
        <f>M21*L21</f>
        <v>44.95</v>
      </c>
      <c r="O21" s="22"/>
      <c r="P21" s="29">
        <f>N21-J21</f>
        <v>1.0700000000000003</v>
      </c>
      <c r="Q21" s="30">
        <f>IF((J21)=0,"",(P21/J21))</f>
        <v>0.024384685505925256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0.0133</v>
      </c>
      <c r="I25" s="26">
        <f>H16</f>
        <v>2000</v>
      </c>
      <c r="J25" s="27">
        <f t="shared" si="0"/>
        <v>26.599999999999998</v>
      </c>
      <c r="K25" s="22"/>
      <c r="L25" s="31">
        <v>0.0136</v>
      </c>
      <c r="M25" s="28">
        <f>H16</f>
        <v>2000</v>
      </c>
      <c r="N25" s="27">
        <f t="shared" si="1"/>
        <v>27.2</v>
      </c>
      <c r="O25" s="22"/>
      <c r="P25" s="29">
        <f t="shared" si="2"/>
        <v>0.6000000000000014</v>
      </c>
      <c r="Q25" s="30">
        <f t="shared" si="3"/>
        <v>0.022556390977443663</v>
      </c>
    </row>
    <row r="26" spans="4:17" ht="12.75">
      <c r="D26" s="22" t="s">
        <v>21</v>
      </c>
      <c r="E26" s="22"/>
      <c r="F26" s="23"/>
      <c r="G26" s="24"/>
      <c r="H26" s="31">
        <v>0.0002</v>
      </c>
      <c r="I26" s="26">
        <f aca="true" t="shared" si="4" ref="I26:I31">I25</f>
        <v>2000</v>
      </c>
      <c r="J26" s="27">
        <f t="shared" si="0"/>
        <v>0.4</v>
      </c>
      <c r="K26" s="22"/>
      <c r="L26" s="31">
        <v>0.0002</v>
      </c>
      <c r="M26" s="28">
        <f>M25</f>
        <v>2000</v>
      </c>
      <c r="N26" s="27">
        <f t="shared" si="1"/>
        <v>0.4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2000</v>
      </c>
      <c r="J27" s="27">
        <f t="shared" si="0"/>
        <v>0</v>
      </c>
      <c r="K27" s="22"/>
      <c r="L27" s="31"/>
      <c r="M27" s="28">
        <f>M26</f>
        <v>2000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2000</v>
      </c>
      <c r="J28" s="27">
        <f t="shared" si="0"/>
        <v>0</v>
      </c>
      <c r="K28" s="22"/>
      <c r="L28" s="31"/>
      <c r="M28" s="28">
        <f>M27</f>
        <v>2000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0.63</v>
      </c>
      <c r="I29" s="26">
        <v>1</v>
      </c>
      <c r="J29" s="27">
        <f t="shared" si="0"/>
        <v>0.63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-0.63</v>
      </c>
      <c r="Q29" s="30">
        <f t="shared" si="3"/>
        <v>-1</v>
      </c>
    </row>
    <row r="30" spans="4:17" ht="12.75">
      <c r="D30" s="22" t="s">
        <v>25</v>
      </c>
      <c r="E30" s="22"/>
      <c r="F30" s="23" t="s">
        <v>20</v>
      </c>
      <c r="G30" s="24"/>
      <c r="H30" s="31">
        <v>0.0002</v>
      </c>
      <c r="I30" s="26">
        <f>+I28</f>
        <v>2000</v>
      </c>
      <c r="J30" s="27">
        <f t="shared" si="0"/>
        <v>0.4</v>
      </c>
      <c r="K30" s="22"/>
      <c r="L30" s="31">
        <v>0</v>
      </c>
      <c r="M30" s="28">
        <f>+I30</f>
        <v>2000</v>
      </c>
      <c r="N30" s="27">
        <f t="shared" si="1"/>
        <v>0</v>
      </c>
      <c r="O30" s="22"/>
      <c r="P30" s="29">
        <f t="shared" si="2"/>
        <v>-0.4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-0.006500000000000001</v>
      </c>
      <c r="I31" s="26">
        <f t="shared" si="4"/>
        <v>2000</v>
      </c>
      <c r="J31" s="27">
        <f t="shared" si="0"/>
        <v>-13.000000000000002</v>
      </c>
      <c r="K31" s="22"/>
      <c r="L31" s="31">
        <v>-0.0033</v>
      </c>
      <c r="M31" s="28">
        <f>+I31</f>
        <v>2000</v>
      </c>
      <c r="N31" s="27">
        <f t="shared" si="1"/>
        <v>-6.6</v>
      </c>
      <c r="O31" s="22"/>
      <c r="P31" s="29">
        <f t="shared" si="2"/>
        <v>6.400000000000002</v>
      </c>
      <c r="Q31" s="30">
        <f t="shared" si="3"/>
        <v>-0.4923076923076924</v>
      </c>
    </row>
    <row r="32" spans="4:17" ht="12.75">
      <c r="D32" s="33" t="s">
        <v>27</v>
      </c>
      <c r="E32" s="22"/>
      <c r="F32" s="23" t="s">
        <v>15</v>
      </c>
      <c r="G32" s="24"/>
      <c r="H32" s="25">
        <v>3.4</v>
      </c>
      <c r="I32" s="34">
        <v>1</v>
      </c>
      <c r="J32" s="27">
        <f t="shared" si="0"/>
        <v>3.4</v>
      </c>
      <c r="K32" s="22"/>
      <c r="L32" s="25">
        <v>0</v>
      </c>
      <c r="M32" s="35">
        <v>1</v>
      </c>
      <c r="N32" s="27">
        <f t="shared" si="1"/>
        <v>0</v>
      </c>
      <c r="O32" s="22"/>
      <c r="P32" s="29">
        <f t="shared" si="2"/>
        <v>-3.4</v>
      </c>
      <c r="Q32" s="30">
        <f t="shared" si="3"/>
        <v>-1</v>
      </c>
    </row>
    <row r="33" spans="4:17" ht="12.75">
      <c r="D33" s="33" t="s">
        <v>28</v>
      </c>
      <c r="E33" s="22"/>
      <c r="F33" s="23" t="s">
        <v>20</v>
      </c>
      <c r="G33" s="24"/>
      <c r="H33" s="31">
        <v>0</v>
      </c>
      <c r="I33" s="34">
        <f>+I31</f>
        <v>2000</v>
      </c>
      <c r="J33" s="27">
        <f t="shared" si="0"/>
        <v>0</v>
      </c>
      <c r="K33" s="22"/>
      <c r="L33" s="31">
        <v>0</v>
      </c>
      <c r="M33" s="35">
        <f>+I33</f>
        <v>2000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62.31000000000001</v>
      </c>
      <c r="L36" s="37"/>
      <c r="M36" s="40"/>
      <c r="N36" s="39">
        <f>SUM(N21:N35)</f>
        <v>65.95000000000002</v>
      </c>
      <c r="P36" s="41">
        <f t="shared" si="2"/>
        <v>3.6400000000000077</v>
      </c>
      <c r="Q36" s="42">
        <f t="shared" si="3"/>
        <v>0.05841758947199498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2000</v>
      </c>
      <c r="J37" s="48">
        <f>I37*H37</f>
        <v>13.6</v>
      </c>
      <c r="K37" s="43"/>
      <c r="L37" s="46">
        <v>0.0068</v>
      </c>
      <c r="M37" s="49">
        <f>+I37</f>
        <v>2000</v>
      </c>
      <c r="N37" s="48">
        <f>M37*L37</f>
        <v>13.6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2000</v>
      </c>
      <c r="J38" s="48">
        <f>I38*H38</f>
        <v>10.4</v>
      </c>
      <c r="K38" s="43"/>
      <c r="L38" s="46">
        <v>0.0052</v>
      </c>
      <c r="M38" s="49">
        <f>M37</f>
        <v>2000</v>
      </c>
      <c r="N38" s="48">
        <f>M38*L38</f>
        <v>10.4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86.31000000000002</v>
      </c>
      <c r="K39" s="57"/>
      <c r="L39" s="58"/>
      <c r="M39" s="59"/>
      <c r="N39" s="56">
        <f>SUM(N36:N38)</f>
        <v>89.95000000000002</v>
      </c>
      <c r="O39" s="57"/>
      <c r="P39" s="60">
        <f t="shared" si="2"/>
        <v>3.6400000000000006</v>
      </c>
      <c r="Q39" s="61">
        <f t="shared" si="3"/>
        <v>0.042173560421735604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2072</v>
      </c>
      <c r="J40" s="64">
        <f>I40*H40</f>
        <v>10.7744</v>
      </c>
      <c r="K40" s="22"/>
      <c r="L40" s="62">
        <f>+H40</f>
        <v>0.0052</v>
      </c>
      <c r="M40" s="28">
        <f>+I40</f>
        <v>2072</v>
      </c>
      <c r="N40" s="64">
        <f>M40*L40</f>
        <v>10.7744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2072</v>
      </c>
      <c r="J41" s="64">
        <f aca="true" t="shared" si="5" ref="J41:J47">I41*H41</f>
        <v>2.2792000000000003</v>
      </c>
      <c r="K41" s="22"/>
      <c r="L41" s="62">
        <f>+H41</f>
        <v>0.0011</v>
      </c>
      <c r="M41" s="28">
        <f>+M40</f>
        <v>2072</v>
      </c>
      <c r="N41" s="64">
        <f aca="true" t="shared" si="6" ref="N41:N47">M41*L41</f>
        <v>2.2792000000000003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2000</v>
      </c>
      <c r="J42" s="64">
        <f t="shared" si="5"/>
        <v>0</v>
      </c>
      <c r="K42" s="22"/>
      <c r="L42" s="66"/>
      <c r="M42" s="28">
        <f>M38</f>
        <v>2000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2000</v>
      </c>
      <c r="J44" s="64">
        <f t="shared" si="5"/>
        <v>14</v>
      </c>
      <c r="K44" s="22"/>
      <c r="L44" s="62">
        <f>+H44</f>
        <v>0.007</v>
      </c>
      <c r="M44" s="28">
        <f>+M38</f>
        <v>2000</v>
      </c>
      <c r="N44" s="64">
        <f t="shared" si="6"/>
        <v>14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>+H45</f>
        <v>0.075</v>
      </c>
      <c r="M45" s="28">
        <f>+I45</f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1322</v>
      </c>
      <c r="J46" s="64">
        <f t="shared" si="5"/>
        <v>116.336</v>
      </c>
      <c r="K46" s="22"/>
      <c r="L46" s="62">
        <f>+H46</f>
        <v>0.088</v>
      </c>
      <c r="M46" s="69">
        <f>+I46</f>
        <v>1322</v>
      </c>
      <c r="N46" s="64">
        <f t="shared" si="6"/>
        <v>116.336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286.19960000000003</v>
      </c>
      <c r="K48" s="57"/>
      <c r="L48" s="73"/>
      <c r="M48" s="74"/>
      <c r="N48" s="56">
        <f>SUM(N39:N47)</f>
        <v>289.8396</v>
      </c>
      <c r="O48" s="57"/>
      <c r="P48" s="60">
        <f t="shared" si="2"/>
        <v>3.6399999999999864</v>
      </c>
      <c r="Q48" s="61">
        <f t="shared" si="3"/>
        <v>0.012718396531651287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37.20594800000001</v>
      </c>
      <c r="K49" s="22"/>
      <c r="L49" s="75">
        <v>0.13</v>
      </c>
      <c r="M49" s="78"/>
      <c r="N49" s="77">
        <f>N48*L49</f>
        <v>37.679148000000005</v>
      </c>
      <c r="O49" s="22"/>
      <c r="P49" s="29">
        <f t="shared" si="2"/>
        <v>0.4731999999999985</v>
      </c>
      <c r="Q49" s="65">
        <f t="shared" si="3"/>
        <v>0.012718396531651294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323.41</v>
      </c>
      <c r="K50" s="57"/>
      <c r="L50" s="58"/>
      <c r="M50" s="59"/>
      <c r="N50" s="56">
        <f>ROUND(SUM(N48:N49),2)</f>
        <v>327.52</v>
      </c>
      <c r="O50" s="57"/>
      <c r="P50" s="60">
        <f t="shared" si="2"/>
        <v>4.109999999999957</v>
      </c>
      <c r="Q50" s="61">
        <f t="shared" si="3"/>
        <v>0.01270832689156166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-32.34</v>
      </c>
      <c r="K51" s="57"/>
      <c r="L51" s="58"/>
      <c r="M51" s="59"/>
      <c r="N51" s="56">
        <f>ROUND(-N50*10%,2)</f>
        <v>-32.75</v>
      </c>
      <c r="O51" s="57"/>
      <c r="P51" s="60">
        <f t="shared" si="2"/>
        <v>-0.4099999999999966</v>
      </c>
      <c r="Q51" s="61">
        <f t="shared" si="3"/>
        <v>0.012677798392084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291.07000000000005</v>
      </c>
      <c r="K52" s="57"/>
      <c r="L52" s="84"/>
      <c r="M52" s="85"/>
      <c r="N52" s="83">
        <f>N50+N51</f>
        <v>294.77</v>
      </c>
      <c r="O52" s="57"/>
      <c r="P52" s="86">
        <f t="shared" si="2"/>
        <v>3.699999999999932</v>
      </c>
      <c r="Q52" s="87">
        <f t="shared" si="3"/>
        <v>0.012711718830521631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21:F35 F37:F38 F40:F47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10.00390625" style="6" bestFit="1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58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300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9.03</v>
      </c>
      <c r="I21" s="26">
        <v>1</v>
      </c>
      <c r="J21" s="27">
        <f>I21*H21</f>
        <v>9.03</v>
      </c>
      <c r="K21" s="22"/>
      <c r="L21" s="25">
        <v>9.25</v>
      </c>
      <c r="M21" s="28">
        <v>1</v>
      </c>
      <c r="N21" s="27">
        <f>M21*L21</f>
        <v>9.25</v>
      </c>
      <c r="O21" s="22"/>
      <c r="P21" s="29">
        <f>N21-J21</f>
        <v>0.22000000000000064</v>
      </c>
      <c r="Q21" s="30">
        <f>IF((J21)=0,"",(P21/J21))</f>
        <v>0.02436323366555932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0.0172</v>
      </c>
      <c r="I25" s="26">
        <f>H16</f>
        <v>300</v>
      </c>
      <c r="J25" s="27">
        <f t="shared" si="0"/>
        <v>5.16</v>
      </c>
      <c r="K25" s="22"/>
      <c r="L25" s="31">
        <v>0.0176</v>
      </c>
      <c r="M25" s="28">
        <f>H16</f>
        <v>300</v>
      </c>
      <c r="N25" s="27">
        <f t="shared" si="1"/>
        <v>5.28</v>
      </c>
      <c r="O25" s="22"/>
      <c r="P25" s="29">
        <f t="shared" si="2"/>
        <v>0.1200000000000001</v>
      </c>
      <c r="Q25" s="30">
        <f t="shared" si="3"/>
        <v>0.023255813953488393</v>
      </c>
    </row>
    <row r="26" spans="4:17" ht="12.75">
      <c r="D26" s="22" t="s">
        <v>21</v>
      </c>
      <c r="E26" s="22"/>
      <c r="F26" s="23"/>
      <c r="G26" s="24"/>
      <c r="H26" s="31">
        <v>0.0002</v>
      </c>
      <c r="I26" s="26">
        <f aca="true" t="shared" si="4" ref="I26:I31">I25</f>
        <v>300</v>
      </c>
      <c r="J26" s="27">
        <f t="shared" si="0"/>
        <v>0.060000000000000005</v>
      </c>
      <c r="K26" s="22"/>
      <c r="L26" s="31">
        <v>0.0002</v>
      </c>
      <c r="M26" s="28">
        <f>M25</f>
        <v>300</v>
      </c>
      <c r="N26" s="27">
        <f t="shared" si="1"/>
        <v>0.060000000000000005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300</v>
      </c>
      <c r="J27" s="27">
        <f t="shared" si="0"/>
        <v>0</v>
      </c>
      <c r="K27" s="22"/>
      <c r="L27" s="31"/>
      <c r="M27" s="28">
        <f>M26</f>
        <v>300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300</v>
      </c>
      <c r="J28" s="27">
        <f t="shared" si="0"/>
        <v>0</v>
      </c>
      <c r="K28" s="22"/>
      <c r="L28" s="31"/>
      <c r="M28" s="28">
        <f>M27</f>
        <v>300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</v>
      </c>
      <c r="I29" s="26">
        <f t="shared" si="4"/>
        <v>300</v>
      </c>
      <c r="J29" s="27">
        <f t="shared" si="0"/>
        <v>0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</v>
      </c>
      <c r="I30" s="26">
        <f t="shared" si="4"/>
        <v>300</v>
      </c>
      <c r="J30" s="27">
        <f t="shared" si="0"/>
        <v>0</v>
      </c>
      <c r="K30" s="22"/>
      <c r="L30" s="31">
        <v>0</v>
      </c>
      <c r="M30" s="28">
        <f>+I30</f>
        <v>300</v>
      </c>
      <c r="N30" s="27">
        <f t="shared" si="1"/>
        <v>0</v>
      </c>
      <c r="O30" s="22"/>
      <c r="P30" s="29">
        <f t="shared" si="2"/>
        <v>0</v>
      </c>
      <c r="Q30" s="30">
        <f t="shared" si="3"/>
      </c>
    </row>
    <row r="31" spans="4:17" ht="25.5">
      <c r="D31" s="32" t="s">
        <v>26</v>
      </c>
      <c r="E31" s="22"/>
      <c r="F31" s="23" t="s">
        <v>20</v>
      </c>
      <c r="G31" s="24"/>
      <c r="H31" s="31">
        <v>-0.0078</v>
      </c>
      <c r="I31" s="26">
        <f t="shared" si="4"/>
        <v>300</v>
      </c>
      <c r="J31" s="27">
        <f t="shared" si="0"/>
        <v>-2.34</v>
      </c>
      <c r="K31" s="22"/>
      <c r="L31" s="31">
        <v>-0.0012</v>
      </c>
      <c r="M31" s="28">
        <f>+I31</f>
        <v>300</v>
      </c>
      <c r="N31" s="27">
        <f t="shared" si="1"/>
        <v>-0.36</v>
      </c>
      <c r="O31" s="22"/>
      <c r="P31" s="29">
        <f t="shared" si="2"/>
        <v>1.98</v>
      </c>
      <c r="Q31" s="30">
        <f t="shared" si="3"/>
        <v>-0.8461538461538461</v>
      </c>
    </row>
    <row r="32" spans="4:17" ht="12.75">
      <c r="D32" s="33"/>
      <c r="E32" s="22"/>
      <c r="F32" s="23"/>
      <c r="G32" s="24"/>
      <c r="H32" s="25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0</v>
      </c>
      <c r="I33" s="34">
        <f>+H16</f>
        <v>300</v>
      </c>
      <c r="J33" s="27">
        <f t="shared" si="0"/>
        <v>0</v>
      </c>
      <c r="K33" s="22"/>
      <c r="L33" s="31">
        <v>0</v>
      </c>
      <c r="M33" s="35">
        <f>+I33</f>
        <v>300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11.91</v>
      </c>
      <c r="L36" s="37"/>
      <c r="M36" s="40"/>
      <c r="N36" s="39">
        <f>SUM(N21:N35)</f>
        <v>14.230000000000002</v>
      </c>
      <c r="P36" s="41">
        <f t="shared" si="2"/>
        <v>2.320000000000002</v>
      </c>
      <c r="Q36" s="42">
        <f t="shared" si="3"/>
        <v>0.1947942905121748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300</v>
      </c>
      <c r="J37" s="48">
        <f>I37*H37</f>
        <v>2.04</v>
      </c>
      <c r="K37" s="43"/>
      <c r="L37" s="46">
        <v>0.0068</v>
      </c>
      <c r="M37" s="49">
        <f>+I37</f>
        <v>300</v>
      </c>
      <c r="N37" s="48">
        <f>M37*L37</f>
        <v>2.04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300</v>
      </c>
      <c r="J38" s="48">
        <f>I38*H38</f>
        <v>1.5599999999999998</v>
      </c>
      <c r="K38" s="43"/>
      <c r="L38" s="46">
        <v>0.0052</v>
      </c>
      <c r="M38" s="49">
        <f>M37</f>
        <v>300</v>
      </c>
      <c r="N38" s="48">
        <f>M38*L38</f>
        <v>1.5599999999999998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15.51</v>
      </c>
      <c r="K39" s="57"/>
      <c r="L39" s="58"/>
      <c r="M39" s="59"/>
      <c r="N39" s="56">
        <f>SUM(N36:N38)</f>
        <v>17.830000000000002</v>
      </c>
      <c r="O39" s="57"/>
      <c r="P39" s="60">
        <f t="shared" si="2"/>
        <v>2.320000000000002</v>
      </c>
      <c r="Q39" s="61">
        <f t="shared" si="3"/>
        <v>0.14958091553836247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311</v>
      </c>
      <c r="J40" s="64">
        <f>I40*H40</f>
        <v>1.6172</v>
      </c>
      <c r="K40" s="22"/>
      <c r="L40" s="62">
        <f>+H40</f>
        <v>0.0052</v>
      </c>
      <c r="M40" s="28">
        <f>+I40</f>
        <v>311</v>
      </c>
      <c r="N40" s="64">
        <f>M40*L40</f>
        <v>1.6172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311</v>
      </c>
      <c r="J41" s="64">
        <f aca="true" t="shared" si="5" ref="J41:J47">I41*H41</f>
        <v>0.3421</v>
      </c>
      <c r="K41" s="22"/>
      <c r="L41" s="62">
        <f>+H41</f>
        <v>0.0011</v>
      </c>
      <c r="M41" s="28">
        <f>+M40</f>
        <v>311</v>
      </c>
      <c r="N41" s="64">
        <f aca="true" t="shared" si="6" ref="N41:N47">M41*L41</f>
        <v>0.3421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300</v>
      </c>
      <c r="J42" s="64">
        <f t="shared" si="5"/>
        <v>0</v>
      </c>
      <c r="K42" s="22"/>
      <c r="L42" s="66"/>
      <c r="M42" s="28">
        <f>M38</f>
        <v>300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300</v>
      </c>
      <c r="J44" s="64">
        <f t="shared" si="5"/>
        <v>2.1</v>
      </c>
      <c r="K44" s="22"/>
      <c r="L44" s="62">
        <f>+H44</f>
        <v>0.007</v>
      </c>
      <c r="M44" s="28">
        <f>+M38</f>
        <v>300</v>
      </c>
      <c r="N44" s="64">
        <f t="shared" si="6"/>
        <v>2.1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f>ROUND(I41,0)</f>
        <v>311</v>
      </c>
      <c r="J45" s="64">
        <f t="shared" si="5"/>
        <v>23.325</v>
      </c>
      <c r="K45" s="22"/>
      <c r="L45" s="62">
        <f>+H45</f>
        <v>0.075</v>
      </c>
      <c r="M45" s="28">
        <f>+I45</f>
        <v>311</v>
      </c>
      <c r="N45" s="64">
        <f t="shared" si="6"/>
        <v>23.325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0</v>
      </c>
      <c r="J46" s="64">
        <f t="shared" si="5"/>
        <v>0</v>
      </c>
      <c r="K46" s="22"/>
      <c r="L46" s="62">
        <f>+H46</f>
        <v>0.088</v>
      </c>
      <c r="M46" s="69">
        <f>+I46</f>
        <v>0</v>
      </c>
      <c r="N46" s="64">
        <f t="shared" si="6"/>
        <v>0</v>
      </c>
      <c r="O46" s="22"/>
      <c r="P46" s="29">
        <f t="shared" si="2"/>
        <v>0</v>
      </c>
      <c r="Q46" s="65">
        <f t="shared" si="3"/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43.1443</v>
      </c>
      <c r="K48" s="57"/>
      <c r="L48" s="73"/>
      <c r="M48" s="74"/>
      <c r="N48" s="56">
        <f>SUM(N39:N47)</f>
        <v>45.4643</v>
      </c>
      <c r="O48" s="57"/>
      <c r="P48" s="60">
        <f t="shared" si="2"/>
        <v>2.3200000000000003</v>
      </c>
      <c r="Q48" s="61">
        <f t="shared" si="3"/>
        <v>0.05377303606733683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5.608759</v>
      </c>
      <c r="K49" s="22"/>
      <c r="L49" s="75">
        <v>0.13</v>
      </c>
      <c r="M49" s="78"/>
      <c r="N49" s="77">
        <f>N48*L49</f>
        <v>5.910359000000001</v>
      </c>
      <c r="O49" s="22"/>
      <c r="P49" s="29">
        <f t="shared" si="2"/>
        <v>0.30160000000000053</v>
      </c>
      <c r="Q49" s="65">
        <f t="shared" si="3"/>
        <v>0.05377303606733692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48.75</v>
      </c>
      <c r="K50" s="57"/>
      <c r="L50" s="58"/>
      <c r="M50" s="59"/>
      <c r="N50" s="56">
        <f>ROUND(SUM(N48:N49),2)</f>
        <v>51.37</v>
      </c>
      <c r="O50" s="57"/>
      <c r="P50" s="60">
        <f t="shared" si="2"/>
        <v>2.6199999999999974</v>
      </c>
      <c r="Q50" s="61">
        <f t="shared" si="3"/>
        <v>0.05374358974358969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-4.88</v>
      </c>
      <c r="K51" s="57"/>
      <c r="L51" s="58"/>
      <c r="M51" s="59"/>
      <c r="N51" s="56">
        <f>ROUND(-N50*10%,2)</f>
        <v>-5.14</v>
      </c>
      <c r="O51" s="57"/>
      <c r="P51" s="60">
        <f t="shared" si="2"/>
        <v>-0.2599999999999998</v>
      </c>
      <c r="Q51" s="61">
        <f t="shared" si="3"/>
        <v>0.05327868852459012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43.87</v>
      </c>
      <c r="K52" s="57"/>
      <c r="L52" s="84"/>
      <c r="M52" s="85"/>
      <c r="N52" s="83">
        <f>N50+N51</f>
        <v>46.23</v>
      </c>
      <c r="O52" s="57"/>
      <c r="P52" s="86">
        <f t="shared" si="2"/>
        <v>2.3599999999999994</v>
      </c>
      <c r="Q52" s="87">
        <f t="shared" si="3"/>
        <v>0.05379530430818326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4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230</v>
      </c>
      <c r="I16" s="12" t="s">
        <v>60</v>
      </c>
      <c r="L16" s="13">
        <v>100000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77.05</v>
      </c>
      <c r="I21" s="26">
        <v>1</v>
      </c>
      <c r="J21" s="27">
        <f>I21*H21</f>
        <v>77.05</v>
      </c>
      <c r="K21" s="22"/>
      <c r="L21" s="25">
        <v>78.93</v>
      </c>
      <c r="M21" s="28">
        <v>1</v>
      </c>
      <c r="N21" s="27">
        <f>M21*L21</f>
        <v>78.93</v>
      </c>
      <c r="O21" s="22"/>
      <c r="P21" s="29">
        <f>N21-J21</f>
        <v>1.8800000000000097</v>
      </c>
      <c r="Q21" s="30">
        <f>IF((J21)=0,"",(P21/J21))</f>
        <v>0.024399740428293442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4.718</v>
      </c>
      <c r="I25" s="26">
        <f>H16</f>
        <v>230</v>
      </c>
      <c r="J25" s="27">
        <f t="shared" si="0"/>
        <v>1085.14</v>
      </c>
      <c r="K25" s="22"/>
      <c r="L25" s="31">
        <v>4.833</v>
      </c>
      <c r="M25" s="28">
        <f>H16</f>
        <v>230</v>
      </c>
      <c r="N25" s="27">
        <f t="shared" si="1"/>
        <v>1111.5900000000001</v>
      </c>
      <c r="O25" s="22"/>
      <c r="P25" s="29">
        <f t="shared" si="2"/>
        <v>26.450000000000045</v>
      </c>
      <c r="Q25" s="30">
        <f t="shared" si="3"/>
        <v>0.02437473505722768</v>
      </c>
    </row>
    <row r="26" spans="4:17" ht="12.75">
      <c r="D26" s="22" t="s">
        <v>21</v>
      </c>
      <c r="E26" s="22"/>
      <c r="F26" s="23"/>
      <c r="G26" s="24"/>
      <c r="H26" s="31">
        <v>0.0805</v>
      </c>
      <c r="I26" s="26">
        <f aca="true" t="shared" si="4" ref="I26:I31">I25</f>
        <v>230</v>
      </c>
      <c r="J26" s="27">
        <f t="shared" si="0"/>
        <v>18.515</v>
      </c>
      <c r="K26" s="22"/>
      <c r="L26" s="31">
        <v>0.0805</v>
      </c>
      <c r="M26" s="28">
        <f>M25</f>
        <v>230</v>
      </c>
      <c r="N26" s="27">
        <f t="shared" si="1"/>
        <v>18.515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230</v>
      </c>
      <c r="J27" s="27">
        <f t="shared" si="0"/>
        <v>0</v>
      </c>
      <c r="K27" s="22"/>
      <c r="L27" s="31"/>
      <c r="M27" s="28">
        <f>M26</f>
        <v>230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230</v>
      </c>
      <c r="J28" s="27">
        <f t="shared" si="0"/>
        <v>0</v>
      </c>
      <c r="K28" s="22"/>
      <c r="L28" s="31"/>
      <c r="M28" s="28">
        <f>M27</f>
        <v>230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25">
        <v>0.63</v>
      </c>
      <c r="I29" s="26">
        <v>1</v>
      </c>
      <c r="J29" s="27">
        <f t="shared" si="0"/>
        <v>0.63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-0.63</v>
      </c>
      <c r="Q29" s="30">
        <f t="shared" si="3"/>
        <v>-1</v>
      </c>
    </row>
    <row r="30" spans="4:17" ht="12.75">
      <c r="D30" s="22" t="s">
        <v>25</v>
      </c>
      <c r="E30" s="22"/>
      <c r="F30" s="23" t="s">
        <v>61</v>
      </c>
      <c r="G30" s="24"/>
      <c r="H30" s="31">
        <v>0.0281</v>
      </c>
      <c r="I30" s="26">
        <f>+I28</f>
        <v>230</v>
      </c>
      <c r="J30" s="27">
        <f t="shared" si="0"/>
        <v>6.463</v>
      </c>
      <c r="K30" s="22"/>
      <c r="L30" s="31">
        <v>0</v>
      </c>
      <c r="M30" s="28">
        <f>+I30</f>
        <v>230</v>
      </c>
      <c r="N30" s="27">
        <f t="shared" si="1"/>
        <v>0</v>
      </c>
      <c r="O30" s="22"/>
      <c r="P30" s="29">
        <f t="shared" si="2"/>
        <v>-6.463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61</v>
      </c>
      <c r="G31" s="24"/>
      <c r="H31" s="31">
        <v>-1.7612</v>
      </c>
      <c r="I31" s="26">
        <f t="shared" si="4"/>
        <v>230</v>
      </c>
      <c r="J31" s="27">
        <f t="shared" si="0"/>
        <v>-405.076</v>
      </c>
      <c r="K31" s="22"/>
      <c r="L31" s="31">
        <v>-1.1032</v>
      </c>
      <c r="M31" s="28">
        <f>+I31</f>
        <v>230</v>
      </c>
      <c r="N31" s="27">
        <f t="shared" si="1"/>
        <v>-253.736</v>
      </c>
      <c r="O31" s="22"/>
      <c r="P31" s="29">
        <f t="shared" si="2"/>
        <v>151.34000000000003</v>
      </c>
      <c r="Q31" s="30">
        <f t="shared" si="3"/>
        <v>-0.3736089030206678</v>
      </c>
    </row>
    <row r="32" spans="4:17" ht="12.75">
      <c r="D32" s="33" t="s">
        <v>27</v>
      </c>
      <c r="E32" s="22"/>
      <c r="F32" s="23" t="s">
        <v>15</v>
      </c>
      <c r="G32" s="24"/>
      <c r="H32" s="25">
        <v>1.22</v>
      </c>
      <c r="I32" s="34">
        <v>1</v>
      </c>
      <c r="J32" s="27">
        <f t="shared" si="0"/>
        <v>1.22</v>
      </c>
      <c r="K32" s="22"/>
      <c r="L32" s="25">
        <v>0</v>
      </c>
      <c r="M32" s="35">
        <v>1</v>
      </c>
      <c r="N32" s="27">
        <f t="shared" si="1"/>
        <v>0</v>
      </c>
      <c r="O32" s="22"/>
      <c r="P32" s="29">
        <f t="shared" si="2"/>
        <v>-1.22</v>
      </c>
      <c r="Q32" s="30">
        <f t="shared" si="3"/>
        <v>-1</v>
      </c>
    </row>
    <row r="33" spans="4:17" ht="12.75">
      <c r="D33" s="33" t="s">
        <v>28</v>
      </c>
      <c r="E33" s="22"/>
      <c r="F33" s="23" t="s">
        <v>61</v>
      </c>
      <c r="G33" s="24"/>
      <c r="H33" s="31">
        <v>0</v>
      </c>
      <c r="I33" s="34">
        <f>+I31</f>
        <v>230</v>
      </c>
      <c r="J33" s="27">
        <f t="shared" si="0"/>
        <v>0</v>
      </c>
      <c r="K33" s="22"/>
      <c r="L33" s="31">
        <v>0</v>
      </c>
      <c r="M33" s="35">
        <f>+I33</f>
        <v>230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783.9420000000002</v>
      </c>
      <c r="L36" s="37"/>
      <c r="M36" s="40"/>
      <c r="N36" s="39">
        <f>SUM(N21:N35)</f>
        <v>955.2990000000003</v>
      </c>
      <c r="P36" s="41">
        <f t="shared" si="2"/>
        <v>171.35700000000008</v>
      </c>
      <c r="Q36" s="42">
        <f t="shared" si="3"/>
        <v>0.2185837727791087</v>
      </c>
    </row>
    <row r="37" spans="4:17" ht="12.75">
      <c r="D37" s="43" t="s">
        <v>30</v>
      </c>
      <c r="E37" s="43"/>
      <c r="F37" s="23" t="s">
        <v>61</v>
      </c>
      <c r="G37" s="45"/>
      <c r="H37" s="46">
        <v>2.616</v>
      </c>
      <c r="I37" s="47">
        <f>+H16</f>
        <v>230</v>
      </c>
      <c r="J37" s="48">
        <f>I37*H37</f>
        <v>601.6800000000001</v>
      </c>
      <c r="K37" s="43"/>
      <c r="L37" s="46">
        <v>2.616</v>
      </c>
      <c r="M37" s="49">
        <f>+I37</f>
        <v>230</v>
      </c>
      <c r="N37" s="48">
        <f>M37*L37</f>
        <v>601.6800000000001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2.0283</v>
      </c>
      <c r="I38" s="47">
        <f>I37</f>
        <v>230</v>
      </c>
      <c r="J38" s="48">
        <f>I38*H38</f>
        <v>466.50900000000007</v>
      </c>
      <c r="K38" s="43"/>
      <c r="L38" s="46">
        <v>2.0283</v>
      </c>
      <c r="M38" s="49">
        <f>M37</f>
        <v>230</v>
      </c>
      <c r="N38" s="48">
        <f>M38*L38</f>
        <v>466.50900000000007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1852.1310000000003</v>
      </c>
      <c r="K39" s="57"/>
      <c r="L39" s="58"/>
      <c r="M39" s="59"/>
      <c r="N39" s="56">
        <f>SUM(N36:N38)</f>
        <v>2023.4880000000003</v>
      </c>
      <c r="O39" s="57"/>
      <c r="P39" s="60">
        <f t="shared" si="2"/>
        <v>171.35699999999997</v>
      </c>
      <c r="Q39" s="61">
        <f t="shared" si="3"/>
        <v>0.09251883371100637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ROUND(L16*(1+H54),0)+1</f>
        <v>103601</v>
      </c>
      <c r="J40" s="64">
        <f>I40*H40</f>
        <v>538.7252</v>
      </c>
      <c r="K40" s="22"/>
      <c r="L40" s="62">
        <f>+H40</f>
        <v>0.0052</v>
      </c>
      <c r="M40" s="28">
        <f>+I40</f>
        <v>103601</v>
      </c>
      <c r="N40" s="64">
        <f>M40*L40</f>
        <v>538.7252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103601</v>
      </c>
      <c r="J41" s="64">
        <f aca="true" t="shared" si="5" ref="J41:J47">I41*H41</f>
        <v>113.9611</v>
      </c>
      <c r="K41" s="22"/>
      <c r="L41" s="62">
        <f>+H41</f>
        <v>0.0011</v>
      </c>
      <c r="M41" s="28">
        <f>+M40</f>
        <v>103601</v>
      </c>
      <c r="N41" s="64">
        <f aca="true" t="shared" si="6" ref="N41:N47">M41*L41</f>
        <v>113.9611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103601</v>
      </c>
      <c r="J42" s="64">
        <f t="shared" si="5"/>
        <v>0</v>
      </c>
      <c r="K42" s="22"/>
      <c r="L42" s="66"/>
      <c r="M42" s="28">
        <f>M38</f>
        <v>230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100000</v>
      </c>
      <c r="J44" s="64">
        <f t="shared" si="5"/>
        <v>700</v>
      </c>
      <c r="K44" s="22"/>
      <c r="L44" s="62">
        <f aca="true" t="shared" si="7" ref="L44:M46">+H44</f>
        <v>0.007</v>
      </c>
      <c r="M44" s="28">
        <f t="shared" si="7"/>
        <v>100000</v>
      </c>
      <c r="N44" s="64">
        <f t="shared" si="6"/>
        <v>700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102851</v>
      </c>
      <c r="J46" s="64">
        <f t="shared" si="5"/>
        <v>9050.887999999999</v>
      </c>
      <c r="K46" s="22"/>
      <c r="L46" s="62">
        <f t="shared" si="7"/>
        <v>0.088</v>
      </c>
      <c r="M46" s="69">
        <f t="shared" si="7"/>
        <v>102851</v>
      </c>
      <c r="N46" s="64">
        <f t="shared" si="6"/>
        <v>9050.887999999999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12312.2053</v>
      </c>
      <c r="K48" s="57"/>
      <c r="L48" s="73"/>
      <c r="M48" s="74"/>
      <c r="N48" s="56">
        <f>SUM(N39:N47)</f>
        <v>12483.5623</v>
      </c>
      <c r="O48" s="57"/>
      <c r="P48" s="60">
        <f t="shared" si="2"/>
        <v>171.35699999999997</v>
      </c>
      <c r="Q48" s="61">
        <f t="shared" si="3"/>
        <v>0.013917652916330105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1600.586689</v>
      </c>
      <c r="K49" s="22"/>
      <c r="L49" s="75">
        <v>0.13</v>
      </c>
      <c r="M49" s="78"/>
      <c r="N49" s="77">
        <f>N48*L49</f>
        <v>1622.863099</v>
      </c>
      <c r="O49" s="22"/>
      <c r="P49" s="29">
        <f t="shared" si="2"/>
        <v>22.27640999999994</v>
      </c>
      <c r="Q49" s="65">
        <f t="shared" si="3"/>
        <v>0.01391765291633007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13912.79</v>
      </c>
      <c r="K50" s="57"/>
      <c r="L50" s="58"/>
      <c r="M50" s="59"/>
      <c r="N50" s="56">
        <f>ROUND(SUM(N48:N49),2)</f>
        <v>14106.43</v>
      </c>
      <c r="O50" s="57"/>
      <c r="P50" s="60">
        <f t="shared" si="2"/>
        <v>193.63999999999942</v>
      </c>
      <c r="Q50" s="61">
        <f t="shared" si="3"/>
        <v>0.013918128570904858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13912.79</v>
      </c>
      <c r="K52" s="57"/>
      <c r="L52" s="84"/>
      <c r="M52" s="85"/>
      <c r="N52" s="83">
        <f>N50+N51</f>
        <v>14106.43</v>
      </c>
      <c r="O52" s="57"/>
      <c r="P52" s="86">
        <f t="shared" si="2"/>
        <v>193.63999999999942</v>
      </c>
      <c r="Q52" s="87">
        <f t="shared" si="3"/>
        <v>0.013918128570904858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40:F47 F21:F35 F37:F38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10.28125" style="6" bestFit="1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62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2250</v>
      </c>
      <c r="I16" s="12" t="s">
        <v>60</v>
      </c>
      <c r="L16" s="13">
        <v>400000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1662.15</v>
      </c>
      <c r="I21" s="26">
        <v>1</v>
      </c>
      <c r="J21" s="27">
        <f>I21*H21</f>
        <v>1662.15</v>
      </c>
      <c r="K21" s="22"/>
      <c r="L21" s="25">
        <v>1702.65</v>
      </c>
      <c r="M21" s="28">
        <v>1</v>
      </c>
      <c r="N21" s="27">
        <f>M21*L21</f>
        <v>1702.65</v>
      </c>
      <c r="O21" s="22"/>
      <c r="P21" s="29">
        <f>N21-J21</f>
        <v>40.5</v>
      </c>
      <c r="Q21" s="30">
        <f>IF((J21)=0,"",(P21/J21))</f>
        <v>0.024366031946575217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2.3298</v>
      </c>
      <c r="I25" s="26">
        <f>H16</f>
        <v>2250</v>
      </c>
      <c r="J25" s="27">
        <f t="shared" si="0"/>
        <v>5242.05</v>
      </c>
      <c r="K25" s="22"/>
      <c r="L25" s="31">
        <v>2.3866</v>
      </c>
      <c r="M25" s="28">
        <f>H16</f>
        <v>2250</v>
      </c>
      <c r="N25" s="27">
        <f t="shared" si="1"/>
        <v>5369.85</v>
      </c>
      <c r="O25" s="22"/>
      <c r="P25" s="29">
        <f t="shared" si="2"/>
        <v>127.80000000000018</v>
      </c>
      <c r="Q25" s="30">
        <f t="shared" si="3"/>
        <v>0.02437977508799042</v>
      </c>
    </row>
    <row r="26" spans="4:17" ht="12.75">
      <c r="D26" s="22" t="s">
        <v>21</v>
      </c>
      <c r="E26" s="22"/>
      <c r="F26" s="23"/>
      <c r="G26" s="24"/>
      <c r="H26" s="31">
        <v>0.0788</v>
      </c>
      <c r="I26" s="26">
        <f aca="true" t="shared" si="4" ref="I26:I31">I25</f>
        <v>2250</v>
      </c>
      <c r="J26" s="27">
        <f t="shared" si="0"/>
        <v>177.29999999999998</v>
      </c>
      <c r="K26" s="22"/>
      <c r="L26" s="31">
        <v>0.0788</v>
      </c>
      <c r="M26" s="28">
        <f>M25</f>
        <v>2250</v>
      </c>
      <c r="N26" s="27">
        <f t="shared" si="1"/>
        <v>177.29999999999998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2250</v>
      </c>
      <c r="J27" s="27">
        <f t="shared" si="0"/>
        <v>0</v>
      </c>
      <c r="K27" s="22"/>
      <c r="L27" s="31"/>
      <c r="M27" s="28">
        <f>M26</f>
        <v>2250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2250</v>
      </c>
      <c r="J28" s="27">
        <f t="shared" si="0"/>
        <v>0</v>
      </c>
      <c r="K28" s="22"/>
      <c r="L28" s="31"/>
      <c r="M28" s="28">
        <f>M27</f>
        <v>2250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25"/>
      <c r="I29" s="26">
        <v>1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0.0111</v>
      </c>
      <c r="I30" s="26">
        <f>+I28</f>
        <v>2250</v>
      </c>
      <c r="J30" s="27">
        <f t="shared" si="0"/>
        <v>24.975</v>
      </c>
      <c r="K30" s="22"/>
      <c r="L30" s="31">
        <v>0</v>
      </c>
      <c r="M30" s="28">
        <f>+I30</f>
        <v>2250</v>
      </c>
      <c r="N30" s="27">
        <f t="shared" si="1"/>
        <v>0</v>
      </c>
      <c r="O30" s="22"/>
      <c r="P30" s="29">
        <f t="shared" si="2"/>
        <v>-24.975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61</v>
      </c>
      <c r="G31" s="24"/>
      <c r="H31" s="31">
        <v>-1.9415</v>
      </c>
      <c r="I31" s="26">
        <f t="shared" si="4"/>
        <v>2250</v>
      </c>
      <c r="J31" s="27">
        <f t="shared" si="0"/>
        <v>-4368.375</v>
      </c>
      <c r="K31" s="22"/>
      <c r="L31" s="31">
        <v>-1.4121000000000001</v>
      </c>
      <c r="M31" s="28">
        <f>+I31</f>
        <v>2250</v>
      </c>
      <c r="N31" s="27">
        <f t="shared" si="1"/>
        <v>-3177.2250000000004</v>
      </c>
      <c r="O31" s="22"/>
      <c r="P31" s="29">
        <f t="shared" si="2"/>
        <v>1191.1499999999996</v>
      </c>
      <c r="Q31" s="30">
        <f t="shared" si="3"/>
        <v>-0.27267576616018535</v>
      </c>
    </row>
    <row r="32" spans="4:17" ht="12.75">
      <c r="D32" s="33"/>
      <c r="E32" s="22"/>
      <c r="F32" s="23"/>
      <c r="G32" s="24"/>
      <c r="H32" s="25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0</v>
      </c>
      <c r="I33" s="34">
        <f>+I31</f>
        <v>2250</v>
      </c>
      <c r="J33" s="27">
        <f t="shared" si="0"/>
        <v>0</v>
      </c>
      <c r="K33" s="22"/>
      <c r="L33" s="31">
        <v>0</v>
      </c>
      <c r="M33" s="35">
        <f>+I33</f>
        <v>2250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2738.1000000000013</v>
      </c>
      <c r="L36" s="37"/>
      <c r="M36" s="40"/>
      <c r="N36" s="39">
        <f>SUM(N21:N35)</f>
        <v>4072.575</v>
      </c>
      <c r="P36" s="41">
        <f t="shared" si="2"/>
        <v>1334.4749999999985</v>
      </c>
      <c r="Q36" s="42">
        <f t="shared" si="3"/>
        <v>0.48737263065629377</v>
      </c>
    </row>
    <row r="37" spans="4:17" ht="12.75">
      <c r="D37" s="43" t="s">
        <v>30</v>
      </c>
      <c r="E37" s="43"/>
      <c r="F37" s="23" t="s">
        <v>61</v>
      </c>
      <c r="G37" s="45"/>
      <c r="H37" s="46">
        <v>2.5309</v>
      </c>
      <c r="I37" s="47">
        <f>+H16</f>
        <v>2250</v>
      </c>
      <c r="J37" s="48">
        <f>I37*H37</f>
        <v>5694.525</v>
      </c>
      <c r="K37" s="43"/>
      <c r="L37" s="46">
        <v>2.5309</v>
      </c>
      <c r="M37" s="49">
        <f>+I37</f>
        <v>2250</v>
      </c>
      <c r="N37" s="48">
        <f>M37*L37</f>
        <v>5694.525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1.9847</v>
      </c>
      <c r="I38" s="47">
        <f>I37</f>
        <v>2250</v>
      </c>
      <c r="J38" s="48">
        <f>I38*H38</f>
        <v>4465.575</v>
      </c>
      <c r="K38" s="43"/>
      <c r="L38" s="46">
        <v>1.9847</v>
      </c>
      <c r="M38" s="49">
        <f>M37</f>
        <v>2250</v>
      </c>
      <c r="N38" s="48">
        <f>M38*L38</f>
        <v>4465.575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12898.2</v>
      </c>
      <c r="K39" s="57"/>
      <c r="L39" s="58"/>
      <c r="M39" s="59"/>
      <c r="N39" s="56">
        <f>SUM(N36:N38)</f>
        <v>14232.675</v>
      </c>
      <c r="O39" s="57"/>
      <c r="P39" s="60">
        <f t="shared" si="2"/>
        <v>1334.4749999999985</v>
      </c>
      <c r="Q39" s="61">
        <f t="shared" si="3"/>
        <v>0.10346211099223135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ROUND(L16*(1+H54),0)+1</f>
        <v>414401</v>
      </c>
      <c r="J40" s="64">
        <f>I40*H40</f>
        <v>2154.8851999999997</v>
      </c>
      <c r="K40" s="22"/>
      <c r="L40" s="62">
        <f>+H40</f>
        <v>0.0052</v>
      </c>
      <c r="M40" s="28">
        <f>+I40</f>
        <v>414401</v>
      </c>
      <c r="N40" s="64">
        <f>M40*L40</f>
        <v>2154.8851999999997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414401</v>
      </c>
      <c r="J41" s="64">
        <f aca="true" t="shared" si="5" ref="J41:J47">I41*H41</f>
        <v>455.84110000000004</v>
      </c>
      <c r="K41" s="22"/>
      <c r="L41" s="62">
        <f>+H41</f>
        <v>0.0011</v>
      </c>
      <c r="M41" s="28">
        <f>+M40</f>
        <v>414401</v>
      </c>
      <c r="N41" s="64">
        <f aca="true" t="shared" si="6" ref="N41:N47">M41*L41</f>
        <v>455.84110000000004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414401</v>
      </c>
      <c r="J42" s="64">
        <f t="shared" si="5"/>
        <v>0</v>
      </c>
      <c r="K42" s="22"/>
      <c r="L42" s="66"/>
      <c r="M42" s="28">
        <f>M38</f>
        <v>2250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400000</v>
      </c>
      <c r="J44" s="64">
        <f t="shared" si="5"/>
        <v>2800</v>
      </c>
      <c r="K44" s="22"/>
      <c r="L44" s="62">
        <f aca="true" t="shared" si="7" ref="L44:M46">+H44</f>
        <v>0.007</v>
      </c>
      <c r="M44" s="28">
        <f t="shared" si="7"/>
        <v>400000</v>
      </c>
      <c r="N44" s="64">
        <f t="shared" si="6"/>
        <v>2800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413651</v>
      </c>
      <c r="J46" s="64">
        <f t="shared" si="5"/>
        <v>36401.288</v>
      </c>
      <c r="K46" s="22"/>
      <c r="L46" s="62">
        <f t="shared" si="7"/>
        <v>0.088</v>
      </c>
      <c r="M46" s="69">
        <f t="shared" si="7"/>
        <v>413651</v>
      </c>
      <c r="N46" s="64">
        <f t="shared" si="6"/>
        <v>36401.288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54766.7143</v>
      </c>
      <c r="K48" s="57"/>
      <c r="L48" s="73"/>
      <c r="M48" s="74"/>
      <c r="N48" s="56">
        <f>SUM(N39:N47)</f>
        <v>56101.1893</v>
      </c>
      <c r="O48" s="57"/>
      <c r="P48" s="60">
        <f t="shared" si="2"/>
        <v>1334.4749999999985</v>
      </c>
      <c r="Q48" s="61">
        <f t="shared" si="3"/>
        <v>0.02436653388936277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7119.672859</v>
      </c>
      <c r="K49" s="22"/>
      <c r="L49" s="75">
        <v>0.13</v>
      </c>
      <c r="M49" s="78"/>
      <c r="N49" s="77">
        <f>N48*L49</f>
        <v>7293.154609</v>
      </c>
      <c r="O49" s="22"/>
      <c r="P49" s="29">
        <f t="shared" si="2"/>
        <v>173.48174999999992</v>
      </c>
      <c r="Q49" s="65">
        <f t="shared" si="3"/>
        <v>0.024366533889362784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61886.39</v>
      </c>
      <c r="K50" s="57"/>
      <c r="L50" s="58"/>
      <c r="M50" s="59"/>
      <c r="N50" s="56">
        <f>ROUND(SUM(N48:N49),2)</f>
        <v>63394.34</v>
      </c>
      <c r="O50" s="57"/>
      <c r="P50" s="60">
        <f t="shared" si="2"/>
        <v>1507.949999999997</v>
      </c>
      <c r="Q50" s="61">
        <f t="shared" si="3"/>
        <v>0.02436642369994432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61886.39</v>
      </c>
      <c r="K52" s="57"/>
      <c r="L52" s="84"/>
      <c r="M52" s="85"/>
      <c r="N52" s="83">
        <f>N50+N51</f>
        <v>63394.34</v>
      </c>
      <c r="O52" s="57"/>
      <c r="P52" s="86">
        <f t="shared" si="2"/>
        <v>1507.949999999997</v>
      </c>
      <c r="Q52" s="87">
        <f t="shared" si="3"/>
        <v>0.02436642369994432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21:F35 F37:F38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7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2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2.28125" style="6" bestFit="1" customWidth="1"/>
    <col min="15" max="15" width="2.8515625" style="6" customWidth="1"/>
    <col min="16" max="16" width="10.28125" style="6" bestFit="1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63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5000</v>
      </c>
      <c r="I16" s="12" t="s">
        <v>60</v>
      </c>
      <c r="L16" s="13">
        <v>3000000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12533.37</v>
      </c>
      <c r="I21" s="26">
        <v>1</v>
      </c>
      <c r="J21" s="27">
        <f>I21*H21</f>
        <v>12533.37</v>
      </c>
      <c r="K21" s="22"/>
      <c r="L21" s="25">
        <v>12838.77</v>
      </c>
      <c r="M21" s="28">
        <v>1</v>
      </c>
      <c r="N21" s="27">
        <f>M21*L21</f>
        <v>12838.77</v>
      </c>
      <c r="O21" s="22"/>
      <c r="P21" s="29">
        <f>N21-J21</f>
        <v>305.39999999999964</v>
      </c>
      <c r="Q21" s="30">
        <f>IF((J21)=0,"",(P21/J21))</f>
        <v>0.02436694999030585</v>
      </c>
    </row>
    <row r="22" spans="4:17" ht="12.75">
      <c r="D22" s="22" t="s">
        <v>16</v>
      </c>
      <c r="E22" s="22"/>
      <c r="F22" s="23" t="s">
        <v>15</v>
      </c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2.6963</v>
      </c>
      <c r="I25" s="26">
        <f>H16</f>
        <v>5000</v>
      </c>
      <c r="J25" s="27">
        <f t="shared" si="0"/>
        <v>13481.5</v>
      </c>
      <c r="K25" s="22"/>
      <c r="L25" s="31">
        <v>2.762</v>
      </c>
      <c r="M25" s="28">
        <f>H16</f>
        <v>5000</v>
      </c>
      <c r="N25" s="27">
        <f t="shared" si="1"/>
        <v>13810</v>
      </c>
      <c r="O25" s="22"/>
      <c r="P25" s="29">
        <f t="shared" si="2"/>
        <v>328.5</v>
      </c>
      <c r="Q25" s="30">
        <f t="shared" si="3"/>
        <v>0.024366724770982458</v>
      </c>
    </row>
    <row r="26" spans="4:17" ht="12.75">
      <c r="D26" s="22" t="s">
        <v>21</v>
      </c>
      <c r="E26" s="22"/>
      <c r="F26" s="23"/>
      <c r="G26" s="24"/>
      <c r="H26" s="31">
        <v>0.0841</v>
      </c>
      <c r="I26" s="26">
        <f aca="true" t="shared" si="4" ref="I26:I31">I25</f>
        <v>5000</v>
      </c>
      <c r="J26" s="27">
        <f t="shared" si="0"/>
        <v>420.49999999999994</v>
      </c>
      <c r="K26" s="22"/>
      <c r="L26" s="31">
        <v>0.0841</v>
      </c>
      <c r="M26" s="28">
        <f>M25</f>
        <v>5000</v>
      </c>
      <c r="N26" s="27">
        <f t="shared" si="1"/>
        <v>420.49999999999994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5000</v>
      </c>
      <c r="J27" s="27">
        <f t="shared" si="0"/>
        <v>0</v>
      </c>
      <c r="K27" s="22"/>
      <c r="L27" s="31"/>
      <c r="M27" s="28">
        <f>M26</f>
        <v>5000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5000</v>
      </c>
      <c r="J28" s="27">
        <f t="shared" si="0"/>
        <v>0</v>
      </c>
      <c r="K28" s="22"/>
      <c r="L28" s="31"/>
      <c r="M28" s="28">
        <f>M27</f>
        <v>5000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25"/>
      <c r="I29" s="26">
        <f t="shared" si="4"/>
        <v>5000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0.0035</v>
      </c>
      <c r="I30" s="26">
        <f t="shared" si="4"/>
        <v>5000</v>
      </c>
      <c r="J30" s="27">
        <f t="shared" si="0"/>
        <v>17.5</v>
      </c>
      <c r="K30" s="22"/>
      <c r="L30" s="31">
        <v>0</v>
      </c>
      <c r="M30" s="28">
        <f>+I30</f>
        <v>5000</v>
      </c>
      <c r="N30" s="27">
        <f t="shared" si="1"/>
        <v>0</v>
      </c>
      <c r="O30" s="22"/>
      <c r="P30" s="29">
        <f t="shared" si="2"/>
        <v>-17.5</v>
      </c>
      <c r="Q30" s="30">
        <f t="shared" si="3"/>
        <v>-1</v>
      </c>
    </row>
    <row r="31" spans="4:17" ht="25.5">
      <c r="D31" s="32" t="s">
        <v>26</v>
      </c>
      <c r="E31" s="22"/>
      <c r="F31" s="23" t="s">
        <v>61</v>
      </c>
      <c r="G31" s="24"/>
      <c r="H31" s="31">
        <v>-2.5068</v>
      </c>
      <c r="I31" s="26">
        <f t="shared" si="4"/>
        <v>5000</v>
      </c>
      <c r="J31" s="27">
        <f t="shared" si="0"/>
        <v>-12534</v>
      </c>
      <c r="K31" s="22"/>
      <c r="L31" s="31">
        <v>-1.9038</v>
      </c>
      <c r="M31" s="28">
        <f>+I31</f>
        <v>5000</v>
      </c>
      <c r="N31" s="27">
        <f t="shared" si="1"/>
        <v>-9519</v>
      </c>
      <c r="O31" s="22"/>
      <c r="P31" s="29">
        <f t="shared" si="2"/>
        <v>3015</v>
      </c>
      <c r="Q31" s="30">
        <f t="shared" si="3"/>
        <v>-0.2405457156534227</v>
      </c>
    </row>
    <row r="32" spans="4:17" ht="12.75">
      <c r="D32" s="33"/>
      <c r="E32" s="22"/>
      <c r="F32" s="23"/>
      <c r="G32" s="24"/>
      <c r="H32" s="25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0</v>
      </c>
      <c r="I33" s="34">
        <f>+I31</f>
        <v>5000</v>
      </c>
      <c r="J33" s="27">
        <f t="shared" si="0"/>
        <v>0</v>
      </c>
      <c r="K33" s="22"/>
      <c r="L33" s="31">
        <v>0</v>
      </c>
      <c r="M33" s="35">
        <f>+I33</f>
        <v>5000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13918.870000000003</v>
      </c>
      <c r="L36" s="37"/>
      <c r="M36" s="40"/>
      <c r="N36" s="39">
        <f>SUM(N21:N35)</f>
        <v>17550.27</v>
      </c>
      <c r="P36" s="41">
        <f t="shared" si="2"/>
        <v>3631.399999999998</v>
      </c>
      <c r="Q36" s="42">
        <f t="shared" si="3"/>
        <v>0.26089761597026173</v>
      </c>
    </row>
    <row r="37" spans="4:17" ht="12.75">
      <c r="D37" s="43" t="s">
        <v>30</v>
      </c>
      <c r="E37" s="43"/>
      <c r="F37" s="23" t="s">
        <v>61</v>
      </c>
      <c r="G37" s="45"/>
      <c r="H37" s="46">
        <v>2.7007</v>
      </c>
      <c r="I37" s="47">
        <f>+H16</f>
        <v>5000</v>
      </c>
      <c r="J37" s="48">
        <f>I37*H37</f>
        <v>13503.5</v>
      </c>
      <c r="K37" s="43"/>
      <c r="L37" s="46">
        <v>2.7007</v>
      </c>
      <c r="M37" s="49">
        <f>+I37</f>
        <v>5000</v>
      </c>
      <c r="N37" s="48">
        <f>M37*L37</f>
        <v>13503.5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2.1197</v>
      </c>
      <c r="I38" s="47">
        <f>I37</f>
        <v>5000</v>
      </c>
      <c r="J38" s="48">
        <f>I38*H38</f>
        <v>10598.5</v>
      </c>
      <c r="K38" s="43"/>
      <c r="L38" s="46">
        <v>2.1197</v>
      </c>
      <c r="M38" s="49">
        <f>M37</f>
        <v>5000</v>
      </c>
      <c r="N38" s="48">
        <f>M38*L38</f>
        <v>10598.5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38020.87</v>
      </c>
      <c r="K39" s="57"/>
      <c r="L39" s="58"/>
      <c r="M39" s="59"/>
      <c r="N39" s="56">
        <f>SUM(N36:N38)</f>
        <v>41652.270000000004</v>
      </c>
      <c r="O39" s="57"/>
      <c r="P39" s="60">
        <f t="shared" si="2"/>
        <v>3631.4000000000015</v>
      </c>
      <c r="Q39" s="61">
        <f t="shared" si="3"/>
        <v>0.0955107024115966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</f>
        <v>3043500</v>
      </c>
      <c r="J40" s="64">
        <f>I40*H40</f>
        <v>15826.199999999999</v>
      </c>
      <c r="K40" s="22"/>
      <c r="L40" s="62">
        <f>+H40</f>
        <v>0.0052</v>
      </c>
      <c r="M40" s="28">
        <f>+I40</f>
        <v>3043500</v>
      </c>
      <c r="N40" s="64">
        <f>M40*L40</f>
        <v>15826.199999999999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3043500</v>
      </c>
      <c r="J41" s="64">
        <f aca="true" t="shared" si="5" ref="J41:J47">I41*H41</f>
        <v>3347.8500000000004</v>
      </c>
      <c r="K41" s="22"/>
      <c r="L41" s="62">
        <f>+H41</f>
        <v>0.0011</v>
      </c>
      <c r="M41" s="28">
        <f>+M40</f>
        <v>3043500</v>
      </c>
      <c r="N41" s="64">
        <f aca="true" t="shared" si="6" ref="N41:N47">M41*L41</f>
        <v>3347.8500000000004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3043500</v>
      </c>
      <c r="J42" s="64">
        <f t="shared" si="5"/>
        <v>0</v>
      </c>
      <c r="K42" s="22"/>
      <c r="L42" s="66"/>
      <c r="M42" s="28">
        <f>M38</f>
        <v>5000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3000000</v>
      </c>
      <c r="J44" s="64">
        <f t="shared" si="5"/>
        <v>21000</v>
      </c>
      <c r="K44" s="22"/>
      <c r="L44" s="62">
        <f aca="true" t="shared" si="7" ref="L44:M46">+H44</f>
        <v>0.007</v>
      </c>
      <c r="M44" s="28">
        <f t="shared" si="7"/>
        <v>3000000</v>
      </c>
      <c r="N44" s="64">
        <f t="shared" si="6"/>
        <v>21000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3042750</v>
      </c>
      <c r="J46" s="64">
        <f t="shared" si="5"/>
        <v>267762</v>
      </c>
      <c r="K46" s="22"/>
      <c r="L46" s="62">
        <f t="shared" si="7"/>
        <v>0.088</v>
      </c>
      <c r="M46" s="69">
        <f t="shared" si="7"/>
        <v>3042750</v>
      </c>
      <c r="N46" s="64">
        <f t="shared" si="6"/>
        <v>267762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346013.42</v>
      </c>
      <c r="K48" s="57"/>
      <c r="L48" s="73"/>
      <c r="M48" s="74"/>
      <c r="N48" s="56">
        <f>SUM(N39:N47)</f>
        <v>349644.82</v>
      </c>
      <c r="O48" s="57"/>
      <c r="P48" s="60">
        <f t="shared" si="2"/>
        <v>3631.4000000000233</v>
      </c>
      <c r="Q48" s="61">
        <f t="shared" si="3"/>
        <v>0.010494968663354223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44981.7446</v>
      </c>
      <c r="K49" s="22"/>
      <c r="L49" s="75">
        <v>0.13</v>
      </c>
      <c r="M49" s="78"/>
      <c r="N49" s="77">
        <f>N48*L49</f>
        <v>45453.8266</v>
      </c>
      <c r="O49" s="22"/>
      <c r="P49" s="29">
        <f t="shared" si="2"/>
        <v>472.08200000000215</v>
      </c>
      <c r="Q49" s="65">
        <f t="shared" si="3"/>
        <v>0.010494968663354204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390995.16</v>
      </c>
      <c r="K50" s="57"/>
      <c r="L50" s="58"/>
      <c r="M50" s="59"/>
      <c r="N50" s="56">
        <f>ROUND(SUM(N48:N49),2)</f>
        <v>395098.65</v>
      </c>
      <c r="O50" s="57"/>
      <c r="P50" s="60">
        <f t="shared" si="2"/>
        <v>4103.490000000049</v>
      </c>
      <c r="Q50" s="61">
        <f t="shared" si="3"/>
        <v>0.010494989247437357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390995.16</v>
      </c>
      <c r="K52" s="57"/>
      <c r="L52" s="84"/>
      <c r="M52" s="85"/>
      <c r="N52" s="83">
        <f>N50+N51</f>
        <v>395098.65</v>
      </c>
      <c r="O52" s="57"/>
      <c r="P52" s="86">
        <f t="shared" si="2"/>
        <v>4103.490000000049</v>
      </c>
      <c r="Q52" s="87">
        <f t="shared" si="3"/>
        <v>0.010494989247437357</v>
      </c>
    </row>
    <row r="53" ht="10.5" customHeight="1"/>
    <row r="54" spans="4:12" ht="12.75">
      <c r="D54" s="12" t="s">
        <v>44</v>
      </c>
      <c r="H54" s="91">
        <v>0.0145</v>
      </c>
      <c r="L54" s="91">
        <f>+H54</f>
        <v>0.0145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40:F47 F21:F35 F37:F38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64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0.1</v>
      </c>
      <c r="I16" s="12" t="s">
        <v>60</v>
      </c>
      <c r="L16" s="13">
        <v>33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6" t="s">
        <v>67</v>
      </c>
      <c r="I18" s="107"/>
      <c r="J18" s="108"/>
      <c r="L18" s="106" t="s">
        <v>68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1.53</v>
      </c>
      <c r="I21" s="26">
        <v>1</v>
      </c>
      <c r="J21" s="27">
        <f>I21*H21</f>
        <v>1.53</v>
      </c>
      <c r="K21" s="22"/>
      <c r="L21" s="25">
        <v>1.57</v>
      </c>
      <c r="M21" s="28">
        <v>1</v>
      </c>
      <c r="N21" s="27">
        <f>M21*L21</f>
        <v>1.57</v>
      </c>
      <c r="O21" s="22"/>
      <c r="P21" s="29">
        <f>N21-J21</f>
        <v>0.040000000000000036</v>
      </c>
      <c r="Q21" s="30">
        <f>IF((J21)=0,"",(P21/J21))</f>
        <v>0.026143790849673224</v>
      </c>
    </row>
    <row r="22" spans="4:17" ht="12.75">
      <c r="D22" s="22" t="s">
        <v>16</v>
      </c>
      <c r="E22" s="22"/>
      <c r="F22" s="23"/>
      <c r="G22" s="24"/>
      <c r="H22" s="31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12.1694</v>
      </c>
      <c r="I25" s="26">
        <f>H16</f>
        <v>0.1</v>
      </c>
      <c r="J25" s="27">
        <f t="shared" si="0"/>
        <v>1.2169400000000001</v>
      </c>
      <c r="K25" s="22"/>
      <c r="L25" s="31">
        <v>12.4659</v>
      </c>
      <c r="M25" s="28">
        <f>H16</f>
        <v>0.1</v>
      </c>
      <c r="N25" s="27">
        <f t="shared" si="1"/>
        <v>1.24659</v>
      </c>
      <c r="O25" s="22"/>
      <c r="P25" s="29">
        <f t="shared" si="2"/>
        <v>0.029649999999999954</v>
      </c>
      <c r="Q25" s="30">
        <f t="shared" si="3"/>
        <v>0.02436438937005929</v>
      </c>
    </row>
    <row r="26" spans="4:17" ht="12.75">
      <c r="D26" s="22" t="s">
        <v>21</v>
      </c>
      <c r="E26" s="22"/>
      <c r="F26" s="23"/>
      <c r="G26" s="24"/>
      <c r="H26" s="31">
        <v>0.0582</v>
      </c>
      <c r="I26" s="26">
        <f aca="true" t="shared" si="4" ref="I26:I31">I25</f>
        <v>0.1</v>
      </c>
      <c r="J26" s="27">
        <f t="shared" si="0"/>
        <v>0.0058200000000000005</v>
      </c>
      <c r="K26" s="22"/>
      <c r="L26" s="31">
        <v>0.0582</v>
      </c>
      <c r="M26" s="28">
        <f>M25</f>
        <v>0.1</v>
      </c>
      <c r="N26" s="27">
        <f t="shared" si="1"/>
        <v>0.0058200000000000005</v>
      </c>
      <c r="O26" s="22"/>
      <c r="P26" s="29">
        <f t="shared" si="2"/>
        <v>0</v>
      </c>
      <c r="Q26" s="30">
        <f t="shared" si="3"/>
        <v>0</v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0.1</v>
      </c>
      <c r="J27" s="27">
        <f t="shared" si="0"/>
        <v>0</v>
      </c>
      <c r="K27" s="22"/>
      <c r="L27" s="31"/>
      <c r="M27" s="28">
        <f>M26</f>
        <v>0.1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0.1</v>
      </c>
      <c r="J28" s="27">
        <f t="shared" si="0"/>
        <v>0</v>
      </c>
      <c r="K28" s="22"/>
      <c r="L28" s="31"/>
      <c r="M28" s="28">
        <f>M27</f>
        <v>0.1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25"/>
      <c r="I29" s="26">
        <f t="shared" si="4"/>
        <v>0.1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</v>
      </c>
      <c r="I30" s="26">
        <f t="shared" si="4"/>
        <v>0.1</v>
      </c>
      <c r="J30" s="27">
        <f t="shared" si="0"/>
        <v>0</v>
      </c>
      <c r="K30" s="22"/>
      <c r="L30" s="31">
        <v>0</v>
      </c>
      <c r="M30" s="28">
        <f>+I30</f>
        <v>0.1</v>
      </c>
      <c r="N30" s="27">
        <f t="shared" si="1"/>
        <v>0</v>
      </c>
      <c r="O30" s="22"/>
      <c r="P30" s="29">
        <f t="shared" si="2"/>
        <v>0</v>
      </c>
      <c r="Q30" s="30">
        <f t="shared" si="3"/>
      </c>
    </row>
    <row r="31" spans="4:17" ht="25.5">
      <c r="D31" s="32" t="s">
        <v>26</v>
      </c>
      <c r="E31" s="22"/>
      <c r="F31" s="23" t="s">
        <v>61</v>
      </c>
      <c r="G31" s="24"/>
      <c r="H31" s="31">
        <v>-3.1014</v>
      </c>
      <c r="I31" s="26">
        <f t="shared" si="4"/>
        <v>0.1</v>
      </c>
      <c r="J31" s="27">
        <f t="shared" si="0"/>
        <v>-0.31014</v>
      </c>
      <c r="K31" s="22"/>
      <c r="L31" s="31">
        <v>-1.1588</v>
      </c>
      <c r="M31" s="28">
        <f>+I31</f>
        <v>0.1</v>
      </c>
      <c r="N31" s="27">
        <f t="shared" si="1"/>
        <v>-0.11588000000000001</v>
      </c>
      <c r="O31" s="22"/>
      <c r="P31" s="29">
        <f t="shared" si="2"/>
        <v>0.19426000000000002</v>
      </c>
      <c r="Q31" s="30">
        <f t="shared" si="3"/>
        <v>-0.6263622879989682</v>
      </c>
    </row>
    <row r="32" spans="4:17" ht="12.75">
      <c r="D32" s="33"/>
      <c r="E32" s="22"/>
      <c r="F32" s="23"/>
      <c r="G32" s="24"/>
      <c r="H32" s="25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0</v>
      </c>
      <c r="I33" s="34">
        <f>+I31</f>
        <v>0.1</v>
      </c>
      <c r="J33" s="27">
        <f t="shared" si="0"/>
        <v>0</v>
      </c>
      <c r="K33" s="22"/>
      <c r="L33" s="31">
        <v>0</v>
      </c>
      <c r="M33" s="35">
        <f>+I33</f>
        <v>0.1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2.4426200000000002</v>
      </c>
      <c r="L36" s="37"/>
      <c r="M36" s="40"/>
      <c r="N36" s="39">
        <f>SUM(N21:N35)</f>
        <v>2.70653</v>
      </c>
      <c r="P36" s="41">
        <f t="shared" si="2"/>
        <v>0.26390999999999964</v>
      </c>
      <c r="Q36" s="42">
        <f t="shared" si="3"/>
        <v>0.10804382179790537</v>
      </c>
    </row>
    <row r="37" spans="4:17" ht="12.75">
      <c r="D37" s="43" t="s">
        <v>30</v>
      </c>
      <c r="E37" s="43"/>
      <c r="F37" s="23" t="s">
        <v>61</v>
      </c>
      <c r="G37" s="45"/>
      <c r="H37" s="46">
        <v>1.8116</v>
      </c>
      <c r="I37" s="47">
        <f>+H16</f>
        <v>0.1</v>
      </c>
      <c r="J37" s="48">
        <f>I37*H37</f>
        <v>0.18116000000000002</v>
      </c>
      <c r="K37" s="43"/>
      <c r="L37" s="46">
        <v>1.8116</v>
      </c>
      <c r="M37" s="49">
        <f>+I37</f>
        <v>0.1</v>
      </c>
      <c r="N37" s="48">
        <f>M37*L37</f>
        <v>0.18116000000000002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1.4666</v>
      </c>
      <c r="I38" s="47">
        <f>I37</f>
        <v>0.1</v>
      </c>
      <c r="J38" s="48">
        <f>I38*H38</f>
        <v>0.14665999999999998</v>
      </c>
      <c r="K38" s="43"/>
      <c r="L38" s="46">
        <v>1.4666</v>
      </c>
      <c r="M38" s="49">
        <f>M37</f>
        <v>0.1</v>
      </c>
      <c r="N38" s="48">
        <f>M38*L38</f>
        <v>0.14665999999999998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2.7704400000000002</v>
      </c>
      <c r="K39" s="57"/>
      <c r="L39" s="58"/>
      <c r="M39" s="59"/>
      <c r="N39" s="56">
        <f>SUM(N36:N38)</f>
        <v>3.03435</v>
      </c>
      <c r="O39" s="57"/>
      <c r="P39" s="60">
        <f t="shared" si="2"/>
        <v>0.26390999999999964</v>
      </c>
      <c r="Q39" s="61">
        <f t="shared" si="3"/>
        <v>0.09525923679993056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</f>
        <v>34</v>
      </c>
      <c r="J40" s="64">
        <f>I40*H40</f>
        <v>0.17679999999999998</v>
      </c>
      <c r="K40" s="22"/>
      <c r="L40" s="62">
        <f>+H40</f>
        <v>0.0052</v>
      </c>
      <c r="M40" s="28">
        <f>+I40</f>
        <v>34</v>
      </c>
      <c r="N40" s="64">
        <f>M40*L40</f>
        <v>0.17679999999999998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34</v>
      </c>
      <c r="J41" s="64">
        <f aca="true" t="shared" si="5" ref="J41:J47">I41*H41</f>
        <v>0.0374</v>
      </c>
      <c r="K41" s="22"/>
      <c r="L41" s="62">
        <f>+H41</f>
        <v>0.0011</v>
      </c>
      <c r="M41" s="28">
        <f>+M40</f>
        <v>34</v>
      </c>
      <c r="N41" s="64">
        <f aca="true" t="shared" si="6" ref="N41:N47">M41*L41</f>
        <v>0.0374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34</v>
      </c>
      <c r="J42" s="64">
        <f t="shared" si="5"/>
        <v>0</v>
      </c>
      <c r="K42" s="22"/>
      <c r="L42" s="66"/>
      <c r="M42" s="28">
        <f>M38</f>
        <v>0.1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+I42</f>
        <v>34</v>
      </c>
      <c r="J44" s="64">
        <f t="shared" si="5"/>
        <v>0.23800000000000002</v>
      </c>
      <c r="K44" s="22"/>
      <c r="L44" s="62">
        <f aca="true" t="shared" si="7" ref="L44:M46">+H44</f>
        <v>0.007</v>
      </c>
      <c r="M44" s="28">
        <f t="shared" si="7"/>
        <v>34</v>
      </c>
      <c r="N44" s="64">
        <f t="shared" si="6"/>
        <v>0.23800000000000002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f>+I42</f>
        <v>34</v>
      </c>
      <c r="J45" s="64">
        <f t="shared" si="5"/>
        <v>2.55</v>
      </c>
      <c r="K45" s="22"/>
      <c r="L45" s="62">
        <f t="shared" si="7"/>
        <v>0.075</v>
      </c>
      <c r="M45" s="28">
        <f t="shared" si="7"/>
        <v>34</v>
      </c>
      <c r="N45" s="64">
        <f t="shared" si="6"/>
        <v>2.55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v>0</v>
      </c>
      <c r="J46" s="64">
        <f t="shared" si="5"/>
        <v>0</v>
      </c>
      <c r="K46" s="22"/>
      <c r="L46" s="62">
        <f t="shared" si="7"/>
        <v>0.088</v>
      </c>
      <c r="M46" s="69">
        <f t="shared" si="7"/>
        <v>0</v>
      </c>
      <c r="N46" s="64">
        <f t="shared" si="6"/>
        <v>0</v>
      </c>
      <c r="O46" s="22"/>
      <c r="P46" s="29">
        <f t="shared" si="2"/>
        <v>0</v>
      </c>
      <c r="Q46" s="65">
        <f t="shared" si="3"/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6.02264</v>
      </c>
      <c r="K48" s="57"/>
      <c r="L48" s="73"/>
      <c r="M48" s="74"/>
      <c r="N48" s="56">
        <f>SUM(N39:N47)</f>
        <v>6.28655</v>
      </c>
      <c r="O48" s="57"/>
      <c r="P48" s="60">
        <f t="shared" si="2"/>
        <v>0.2639100000000001</v>
      </c>
      <c r="Q48" s="61">
        <f t="shared" si="3"/>
        <v>0.04381965383951226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0.7829432000000001</v>
      </c>
      <c r="K49" s="22"/>
      <c r="L49" s="75">
        <v>0.13</v>
      </c>
      <c r="M49" s="78"/>
      <c r="N49" s="77">
        <f>N48*L49</f>
        <v>0.8172515</v>
      </c>
      <c r="O49" s="22"/>
      <c r="P49" s="29">
        <f t="shared" si="2"/>
        <v>0.03430829999999996</v>
      </c>
      <c r="Q49" s="65">
        <f t="shared" si="3"/>
        <v>0.04381965383951218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6.81</v>
      </c>
      <c r="K50" s="57"/>
      <c r="L50" s="58"/>
      <c r="M50" s="59"/>
      <c r="N50" s="56">
        <f>ROUND(SUM(N48:N49),2)</f>
        <v>7.1</v>
      </c>
      <c r="O50" s="57"/>
      <c r="P50" s="60">
        <f t="shared" si="2"/>
        <v>0.29000000000000004</v>
      </c>
      <c r="Q50" s="61">
        <f t="shared" si="3"/>
        <v>0.04258443465491924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6.81</v>
      </c>
      <c r="K52" s="57"/>
      <c r="L52" s="84"/>
      <c r="M52" s="85"/>
      <c r="N52" s="83">
        <f>N50+N51</f>
        <v>7.1</v>
      </c>
      <c r="O52" s="57"/>
      <c r="P52" s="86">
        <f t="shared" si="2"/>
        <v>0.29000000000000004</v>
      </c>
      <c r="Q52" s="87">
        <f t="shared" si="3"/>
        <v>0.04258443465491924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40:F47 F21:F35 F37:F38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55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800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11.87</v>
      </c>
      <c r="I21" s="26">
        <v>1</v>
      </c>
      <c r="J21" s="27">
        <f>I21*H21</f>
        <v>11.87</v>
      </c>
      <c r="K21" s="22"/>
      <c r="L21" s="25">
        <v>14.39</v>
      </c>
      <c r="M21" s="28">
        <v>1</v>
      </c>
      <c r="N21" s="27">
        <f>M21*L21</f>
        <v>14.39</v>
      </c>
      <c r="O21" s="22"/>
      <c r="P21" s="29">
        <f>N21-J21</f>
        <v>2.5200000000000014</v>
      </c>
      <c r="Q21" s="30">
        <f>IF((J21)=0,"",(P21/J21))</f>
        <v>0.2122999157540018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0.0119</v>
      </c>
      <c r="I25" s="26">
        <f>H16</f>
        <v>800</v>
      </c>
      <c r="J25" s="27">
        <f t="shared" si="0"/>
        <v>9.520000000000001</v>
      </c>
      <c r="K25" s="22"/>
      <c r="L25" s="31">
        <v>0.015</v>
      </c>
      <c r="M25" s="28">
        <f>H16</f>
        <v>800</v>
      </c>
      <c r="N25" s="27">
        <f t="shared" si="1"/>
        <v>12</v>
      </c>
      <c r="O25" s="22"/>
      <c r="P25" s="29">
        <f t="shared" si="2"/>
        <v>2.4799999999999986</v>
      </c>
      <c r="Q25" s="30">
        <f t="shared" si="3"/>
        <v>0.26050420168067207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800</v>
      </c>
      <c r="J26" s="27">
        <f t="shared" si="0"/>
        <v>0</v>
      </c>
      <c r="K26" s="22"/>
      <c r="L26" s="31">
        <v>0.0002</v>
      </c>
      <c r="M26" s="28">
        <f>M25</f>
        <v>800</v>
      </c>
      <c r="N26" s="27">
        <f t="shared" si="1"/>
        <v>0.16</v>
      </c>
      <c r="O26" s="22"/>
      <c r="P26" s="29">
        <f t="shared" si="2"/>
        <v>0.16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800</v>
      </c>
      <c r="J27" s="27">
        <f t="shared" si="0"/>
        <v>0</v>
      </c>
      <c r="K27" s="22"/>
      <c r="L27" s="31"/>
      <c r="M27" s="28">
        <f>M26</f>
        <v>800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800</v>
      </c>
      <c r="J28" s="27">
        <f t="shared" si="0"/>
        <v>0</v>
      </c>
      <c r="K28" s="22"/>
      <c r="L28" s="31"/>
      <c r="M28" s="28">
        <f>M27</f>
        <v>800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>
        <f t="shared" si="4"/>
        <v>800</v>
      </c>
      <c r="J29" s="27">
        <f t="shared" si="0"/>
        <v>0</v>
      </c>
      <c r="K29" s="22"/>
      <c r="L29" s="25">
        <v>0.63</v>
      </c>
      <c r="M29" s="28">
        <v>1</v>
      </c>
      <c r="N29" s="27">
        <f t="shared" si="1"/>
        <v>0.63</v>
      </c>
      <c r="O29" s="22"/>
      <c r="P29" s="29">
        <f t="shared" si="2"/>
        <v>0.63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0.0003</v>
      </c>
      <c r="I30" s="26">
        <f t="shared" si="4"/>
        <v>800</v>
      </c>
      <c r="J30" s="27">
        <f t="shared" si="0"/>
        <v>0.24</v>
      </c>
      <c r="K30" s="22"/>
      <c r="L30" s="31">
        <v>0.0003</v>
      </c>
      <c r="M30" s="28">
        <f>+I30</f>
        <v>800</v>
      </c>
      <c r="N30" s="27">
        <f t="shared" si="1"/>
        <v>0.24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-0.0037</v>
      </c>
      <c r="I31" s="26">
        <f t="shared" si="4"/>
        <v>800</v>
      </c>
      <c r="J31" s="27">
        <f t="shared" si="0"/>
        <v>-2.96</v>
      </c>
      <c r="K31" s="22"/>
      <c r="L31" s="31">
        <v>-0.006700000000000001</v>
      </c>
      <c r="M31" s="28">
        <v>800</v>
      </c>
      <c r="N31" s="27">
        <f t="shared" si="1"/>
        <v>-5.360000000000001</v>
      </c>
      <c r="O31" s="22"/>
      <c r="P31" s="29">
        <f t="shared" si="2"/>
        <v>-2.4000000000000012</v>
      </c>
      <c r="Q31" s="30">
        <f t="shared" si="3"/>
        <v>0.8108108108108112</v>
      </c>
    </row>
    <row r="32" spans="4:17" ht="12.75">
      <c r="D32" s="33" t="s">
        <v>27</v>
      </c>
      <c r="E32" s="22"/>
      <c r="F32" s="23" t="s">
        <v>15</v>
      </c>
      <c r="G32" s="24"/>
      <c r="H32" s="31"/>
      <c r="I32" s="34"/>
      <c r="J32" s="27">
        <f t="shared" si="0"/>
        <v>0</v>
      </c>
      <c r="K32" s="22"/>
      <c r="L32" s="25">
        <v>3.23</v>
      </c>
      <c r="M32" s="35">
        <v>1</v>
      </c>
      <c r="N32" s="27">
        <f t="shared" si="1"/>
        <v>3.23</v>
      </c>
      <c r="O32" s="22"/>
      <c r="P32" s="29">
        <f t="shared" si="2"/>
        <v>3.23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-0.0004</v>
      </c>
      <c r="I33" s="34">
        <v>800</v>
      </c>
      <c r="J33" s="27">
        <f t="shared" si="0"/>
        <v>-0.32</v>
      </c>
      <c r="K33" s="22"/>
      <c r="L33" s="31">
        <v>0</v>
      </c>
      <c r="M33" s="35">
        <f>+I33</f>
        <v>800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18.349999999999998</v>
      </c>
      <c r="L36" s="37"/>
      <c r="M36" s="40"/>
      <c r="N36" s="39">
        <f>SUM(N21:N35)</f>
        <v>25.289999999999996</v>
      </c>
      <c r="P36" s="41">
        <f t="shared" si="2"/>
        <v>6.939999999999998</v>
      </c>
      <c r="Q36" s="42">
        <f t="shared" si="3"/>
        <v>0.3782016348773841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0.0073</v>
      </c>
      <c r="I37" s="47">
        <f>+H16</f>
        <v>800</v>
      </c>
      <c r="J37" s="48">
        <f>I37*H37</f>
        <v>5.84</v>
      </c>
      <c r="K37" s="43"/>
      <c r="L37" s="46">
        <v>0.0073</v>
      </c>
      <c r="M37" s="49">
        <f>+I37</f>
        <v>800</v>
      </c>
      <c r="N37" s="48">
        <f>M37*L37</f>
        <v>5.84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0.0057</v>
      </c>
      <c r="I38" s="47">
        <f>I37</f>
        <v>800</v>
      </c>
      <c r="J38" s="48">
        <f>I38*H38</f>
        <v>4.5600000000000005</v>
      </c>
      <c r="K38" s="43"/>
      <c r="L38" s="46">
        <v>0.0057</v>
      </c>
      <c r="M38" s="49">
        <f>M37</f>
        <v>800</v>
      </c>
      <c r="N38" s="48">
        <f>M38*L38</f>
        <v>4.5600000000000005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28.75</v>
      </c>
      <c r="K39" s="57"/>
      <c r="L39" s="58"/>
      <c r="M39" s="59"/>
      <c r="N39" s="56">
        <f>SUM(N36:N38)</f>
        <v>35.69</v>
      </c>
      <c r="O39" s="57"/>
      <c r="P39" s="60">
        <f t="shared" si="2"/>
        <v>6.939999999999998</v>
      </c>
      <c r="Q39" s="61">
        <f t="shared" si="3"/>
        <v>0.24139130434782602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829</v>
      </c>
      <c r="J40" s="64">
        <f>I40*H40</f>
        <v>4.3107999999999995</v>
      </c>
      <c r="K40" s="22"/>
      <c r="L40" s="62">
        <f>+H40</f>
        <v>0.0052</v>
      </c>
      <c r="M40" s="28">
        <f>+I40</f>
        <v>829</v>
      </c>
      <c r="N40" s="64">
        <f>M40*L40</f>
        <v>4.3107999999999995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829</v>
      </c>
      <c r="J41" s="64">
        <f aca="true" t="shared" si="5" ref="J41:J47">I41*H41</f>
        <v>0.9119</v>
      </c>
      <c r="K41" s="22"/>
      <c r="L41" s="62">
        <f>+H41</f>
        <v>0.0011</v>
      </c>
      <c r="M41" s="28">
        <f>+M40</f>
        <v>829</v>
      </c>
      <c r="N41" s="64">
        <f aca="true" t="shared" si="6" ref="N41:N47">M41*L41</f>
        <v>0.9119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800</v>
      </c>
      <c r="J42" s="64">
        <f t="shared" si="5"/>
        <v>0</v>
      </c>
      <c r="K42" s="22"/>
      <c r="L42" s="66"/>
      <c r="M42" s="28">
        <f>M38</f>
        <v>800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800</v>
      </c>
      <c r="J44" s="64">
        <f t="shared" si="5"/>
        <v>5.6000000000000005</v>
      </c>
      <c r="K44" s="22"/>
      <c r="L44" s="62">
        <f>+H44</f>
        <v>0.007</v>
      </c>
      <c r="M44" s="28">
        <f>+M38</f>
        <v>800</v>
      </c>
      <c r="N44" s="64">
        <f t="shared" si="6"/>
        <v>5.6000000000000005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600</v>
      </c>
      <c r="J45" s="64">
        <f t="shared" si="5"/>
        <v>45</v>
      </c>
      <c r="K45" s="22"/>
      <c r="L45" s="62">
        <f>+H45</f>
        <v>0.075</v>
      </c>
      <c r="M45" s="28">
        <f>+I45</f>
        <v>600</v>
      </c>
      <c r="N45" s="64">
        <f t="shared" si="6"/>
        <v>45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229</v>
      </c>
      <c r="J46" s="64">
        <f t="shared" si="5"/>
        <v>20.151999999999997</v>
      </c>
      <c r="K46" s="22"/>
      <c r="L46" s="62">
        <f>+H46</f>
        <v>0.088</v>
      </c>
      <c r="M46" s="69">
        <f>+I46</f>
        <v>229</v>
      </c>
      <c r="N46" s="64">
        <f t="shared" si="6"/>
        <v>20.151999999999997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104.9747</v>
      </c>
      <c r="K48" s="57"/>
      <c r="L48" s="73"/>
      <c r="M48" s="74"/>
      <c r="N48" s="56">
        <f>SUM(N39:N47)</f>
        <v>111.9147</v>
      </c>
      <c r="O48" s="57"/>
      <c r="P48" s="60">
        <f t="shared" si="2"/>
        <v>6.939999999999998</v>
      </c>
      <c r="Q48" s="61">
        <f t="shared" si="3"/>
        <v>0.06611116773851221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13.646711</v>
      </c>
      <c r="K49" s="22"/>
      <c r="L49" s="75">
        <v>0.13</v>
      </c>
      <c r="M49" s="78"/>
      <c r="N49" s="77">
        <f>N48*L49</f>
        <v>14.548911</v>
      </c>
      <c r="O49" s="22"/>
      <c r="P49" s="29">
        <f t="shared" si="2"/>
        <v>0.9022000000000006</v>
      </c>
      <c r="Q49" s="65">
        <f t="shared" si="3"/>
        <v>0.06611116773851228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118.62</v>
      </c>
      <c r="K50" s="57"/>
      <c r="L50" s="58"/>
      <c r="M50" s="59"/>
      <c r="N50" s="56">
        <f>ROUND(SUM(N48:N49),2)</f>
        <v>126.46</v>
      </c>
      <c r="O50" s="57"/>
      <c r="P50" s="60">
        <f t="shared" si="2"/>
        <v>7.839999999999989</v>
      </c>
      <c r="Q50" s="61">
        <f t="shared" si="3"/>
        <v>0.06609340751981106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-11.86</v>
      </c>
      <c r="K51" s="57"/>
      <c r="L51" s="58"/>
      <c r="M51" s="59"/>
      <c r="N51" s="56">
        <f>ROUND(-N50*10%,2)</f>
        <v>-12.65</v>
      </c>
      <c r="O51" s="57"/>
      <c r="P51" s="60">
        <f t="shared" si="2"/>
        <v>-0.7900000000000009</v>
      </c>
      <c r="Q51" s="61">
        <f t="shared" si="3"/>
        <v>0.0666104553119731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106.76</v>
      </c>
      <c r="K52" s="57"/>
      <c r="L52" s="84"/>
      <c r="M52" s="85"/>
      <c r="N52" s="83">
        <f>N50+N51</f>
        <v>113.80999999999999</v>
      </c>
      <c r="O52" s="57"/>
      <c r="P52" s="86">
        <f t="shared" si="2"/>
        <v>7.049999999999983</v>
      </c>
      <c r="Q52" s="87">
        <f t="shared" si="3"/>
        <v>0.06603596852753824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21:F35 F37:F38 F40:F47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7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56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2000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39.93</v>
      </c>
      <c r="I21" s="26">
        <v>1</v>
      </c>
      <c r="J21" s="27">
        <f>I21*H21</f>
        <v>39.93</v>
      </c>
      <c r="K21" s="22"/>
      <c r="L21" s="25">
        <v>43.88</v>
      </c>
      <c r="M21" s="28">
        <v>1</v>
      </c>
      <c r="N21" s="27">
        <f>M21*L21</f>
        <v>43.88</v>
      </c>
      <c r="O21" s="22"/>
      <c r="P21" s="29">
        <f>N21-J21</f>
        <v>3.950000000000003</v>
      </c>
      <c r="Q21" s="30">
        <f>IF((J21)=0,"",(P21/J21))</f>
        <v>0.09892311545204115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0.0116</v>
      </c>
      <c r="I25" s="26">
        <f>H16</f>
        <v>2000</v>
      </c>
      <c r="J25" s="27">
        <f t="shared" si="0"/>
        <v>23.2</v>
      </c>
      <c r="K25" s="22"/>
      <c r="L25" s="31">
        <v>0.0133</v>
      </c>
      <c r="M25" s="28">
        <f>H16</f>
        <v>2000</v>
      </c>
      <c r="N25" s="27">
        <f t="shared" si="1"/>
        <v>26.599999999999998</v>
      </c>
      <c r="O25" s="22"/>
      <c r="P25" s="29">
        <f t="shared" si="2"/>
        <v>3.3999999999999986</v>
      </c>
      <c r="Q25" s="30">
        <f t="shared" si="3"/>
        <v>0.14655172413793097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2000</v>
      </c>
      <c r="J26" s="27">
        <f t="shared" si="0"/>
        <v>0</v>
      </c>
      <c r="K26" s="22"/>
      <c r="L26" s="31">
        <v>0.0002</v>
      </c>
      <c r="M26" s="28">
        <f>M25</f>
        <v>2000</v>
      </c>
      <c r="N26" s="27">
        <f t="shared" si="1"/>
        <v>0.4</v>
      </c>
      <c r="O26" s="22"/>
      <c r="P26" s="29">
        <f t="shared" si="2"/>
        <v>0.4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2000</v>
      </c>
      <c r="J27" s="27">
        <f t="shared" si="0"/>
        <v>0</v>
      </c>
      <c r="K27" s="22"/>
      <c r="L27" s="31"/>
      <c r="M27" s="28">
        <f>M26</f>
        <v>2000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2000</v>
      </c>
      <c r="J28" s="27">
        <f t="shared" si="0"/>
        <v>0</v>
      </c>
      <c r="K28" s="22"/>
      <c r="L28" s="31"/>
      <c r="M28" s="28">
        <f>M27</f>
        <v>2000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>
        <f t="shared" si="4"/>
        <v>2000</v>
      </c>
      <c r="J29" s="27">
        <f t="shared" si="0"/>
        <v>0</v>
      </c>
      <c r="K29" s="22"/>
      <c r="L29" s="25">
        <v>0.63</v>
      </c>
      <c r="M29" s="28">
        <v>1</v>
      </c>
      <c r="N29" s="27">
        <f t="shared" si="1"/>
        <v>0.63</v>
      </c>
      <c r="O29" s="22"/>
      <c r="P29" s="29">
        <f t="shared" si="2"/>
        <v>0.63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0.0002</v>
      </c>
      <c r="I30" s="26">
        <f t="shared" si="4"/>
        <v>2000</v>
      </c>
      <c r="J30" s="27">
        <f t="shared" si="0"/>
        <v>0.4</v>
      </c>
      <c r="K30" s="22"/>
      <c r="L30" s="31">
        <v>0.0002</v>
      </c>
      <c r="M30" s="28">
        <f>+I30</f>
        <v>2000</v>
      </c>
      <c r="N30" s="27">
        <f t="shared" si="1"/>
        <v>0.4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-0.0015</v>
      </c>
      <c r="I31" s="26">
        <f t="shared" si="4"/>
        <v>2000</v>
      </c>
      <c r="J31" s="27">
        <f t="shared" si="0"/>
        <v>-3</v>
      </c>
      <c r="K31" s="22"/>
      <c r="L31" s="31">
        <v>-0.0048000000000000004</v>
      </c>
      <c r="M31" s="28">
        <f>+I31</f>
        <v>2000</v>
      </c>
      <c r="N31" s="27">
        <f t="shared" si="1"/>
        <v>-9.600000000000001</v>
      </c>
      <c r="O31" s="22"/>
      <c r="P31" s="29">
        <f t="shared" si="2"/>
        <v>-6.600000000000001</v>
      </c>
      <c r="Q31" s="30">
        <f t="shared" si="3"/>
        <v>2.2000000000000006</v>
      </c>
    </row>
    <row r="32" spans="4:17" ht="12.75">
      <c r="D32" s="33" t="s">
        <v>27</v>
      </c>
      <c r="E32" s="22"/>
      <c r="F32" s="23" t="s">
        <v>15</v>
      </c>
      <c r="G32" s="24"/>
      <c r="H32" s="31"/>
      <c r="I32" s="34"/>
      <c r="J32" s="27">
        <f t="shared" si="0"/>
        <v>0</v>
      </c>
      <c r="K32" s="22"/>
      <c r="L32" s="25">
        <v>3.4</v>
      </c>
      <c r="M32" s="35">
        <v>1</v>
      </c>
      <c r="N32" s="27">
        <f t="shared" si="1"/>
        <v>3.4</v>
      </c>
      <c r="O32" s="22"/>
      <c r="P32" s="29">
        <f t="shared" si="2"/>
        <v>3.4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-0.0003</v>
      </c>
      <c r="I33" s="34">
        <f>+I31</f>
        <v>2000</v>
      </c>
      <c r="J33" s="27">
        <f t="shared" si="0"/>
        <v>-0.6</v>
      </c>
      <c r="K33" s="22"/>
      <c r="L33" s="31">
        <v>0</v>
      </c>
      <c r="M33" s="35">
        <f>+I33</f>
        <v>2000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59.92999999999999</v>
      </c>
      <c r="L36" s="37"/>
      <c r="M36" s="40"/>
      <c r="N36" s="39">
        <f>SUM(N21:N35)</f>
        <v>65.71000000000001</v>
      </c>
      <c r="P36" s="41">
        <f t="shared" si="2"/>
        <v>5.780000000000015</v>
      </c>
      <c r="Q36" s="42">
        <f t="shared" si="3"/>
        <v>0.0964458534957453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2000</v>
      </c>
      <c r="J37" s="48">
        <f>I37*H37</f>
        <v>13.6</v>
      </c>
      <c r="K37" s="43"/>
      <c r="L37" s="46">
        <v>0.0068</v>
      </c>
      <c r="M37" s="49">
        <f>+I37</f>
        <v>2000</v>
      </c>
      <c r="N37" s="48">
        <f>M37*L37</f>
        <v>13.6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2000</v>
      </c>
      <c r="J38" s="48">
        <f>I38*H38</f>
        <v>10.4</v>
      </c>
      <c r="K38" s="43"/>
      <c r="L38" s="46">
        <v>0.0052</v>
      </c>
      <c r="M38" s="49">
        <f>M37</f>
        <v>2000</v>
      </c>
      <c r="N38" s="48">
        <f>M38*L38</f>
        <v>10.4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83.92999999999999</v>
      </c>
      <c r="K39" s="57"/>
      <c r="L39" s="58"/>
      <c r="M39" s="59"/>
      <c r="N39" s="56">
        <f>SUM(N36:N38)</f>
        <v>89.71000000000001</v>
      </c>
      <c r="O39" s="57"/>
      <c r="P39" s="60">
        <f t="shared" si="2"/>
        <v>5.780000000000015</v>
      </c>
      <c r="Q39" s="61">
        <f t="shared" si="3"/>
        <v>0.06886691290361034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2072</v>
      </c>
      <c r="J40" s="64">
        <f>I40*H40</f>
        <v>10.7744</v>
      </c>
      <c r="K40" s="22"/>
      <c r="L40" s="62">
        <f>+H40</f>
        <v>0.0052</v>
      </c>
      <c r="M40" s="28">
        <f>+I40</f>
        <v>2072</v>
      </c>
      <c r="N40" s="64">
        <f>M40*L40</f>
        <v>10.7744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2072</v>
      </c>
      <c r="J41" s="64">
        <f aca="true" t="shared" si="5" ref="J41:J47">I41*H41</f>
        <v>2.2792000000000003</v>
      </c>
      <c r="K41" s="22"/>
      <c r="L41" s="62">
        <f>+H41</f>
        <v>0.0011</v>
      </c>
      <c r="M41" s="28">
        <f>+M40</f>
        <v>2072</v>
      </c>
      <c r="N41" s="64">
        <f aca="true" t="shared" si="6" ref="N41:N47">M41*L41</f>
        <v>2.2792000000000003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2000</v>
      </c>
      <c r="J42" s="64">
        <f t="shared" si="5"/>
        <v>0</v>
      </c>
      <c r="K42" s="22"/>
      <c r="L42" s="66"/>
      <c r="M42" s="28">
        <f>M38</f>
        <v>2000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2000</v>
      </c>
      <c r="J44" s="64">
        <f t="shared" si="5"/>
        <v>14</v>
      </c>
      <c r="K44" s="22"/>
      <c r="L44" s="62">
        <f>+H44</f>
        <v>0.007</v>
      </c>
      <c r="M44" s="28">
        <f>+M38</f>
        <v>2000</v>
      </c>
      <c r="N44" s="64">
        <f t="shared" si="6"/>
        <v>14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>+H45</f>
        <v>0.075</v>
      </c>
      <c r="M45" s="28">
        <f>+I45</f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1322</v>
      </c>
      <c r="J46" s="64">
        <f t="shared" si="5"/>
        <v>116.336</v>
      </c>
      <c r="K46" s="22"/>
      <c r="L46" s="62">
        <f>+H46</f>
        <v>0.088</v>
      </c>
      <c r="M46" s="69">
        <f>+I46</f>
        <v>1322</v>
      </c>
      <c r="N46" s="64">
        <f t="shared" si="6"/>
        <v>116.336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283.8196</v>
      </c>
      <c r="K48" s="57"/>
      <c r="L48" s="73"/>
      <c r="M48" s="74"/>
      <c r="N48" s="56">
        <f>SUM(N39:N47)</f>
        <v>289.5996</v>
      </c>
      <c r="O48" s="57"/>
      <c r="P48" s="60">
        <f t="shared" si="2"/>
        <v>5.78000000000003</v>
      </c>
      <c r="Q48" s="61">
        <f t="shared" si="3"/>
        <v>0.020365048784509704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36.896547999999996</v>
      </c>
      <c r="K49" s="22"/>
      <c r="L49" s="75">
        <v>0.13</v>
      </c>
      <c r="M49" s="78"/>
      <c r="N49" s="77">
        <f>N48*L49</f>
        <v>37.647948</v>
      </c>
      <c r="O49" s="22"/>
      <c r="P49" s="29">
        <f t="shared" si="2"/>
        <v>0.7514000000000038</v>
      </c>
      <c r="Q49" s="65">
        <f t="shared" si="3"/>
        <v>0.020365048784509704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320.72</v>
      </c>
      <c r="K50" s="57"/>
      <c r="L50" s="58"/>
      <c r="M50" s="59"/>
      <c r="N50" s="56">
        <f>ROUND(SUM(N48:N49),2)</f>
        <v>327.25</v>
      </c>
      <c r="O50" s="57"/>
      <c r="P50" s="60">
        <f t="shared" si="2"/>
        <v>6.529999999999973</v>
      </c>
      <c r="Q50" s="61">
        <f t="shared" si="3"/>
        <v>0.02036043901222241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-32.07</v>
      </c>
      <c r="K51" s="57"/>
      <c r="L51" s="58"/>
      <c r="M51" s="59"/>
      <c r="N51" s="56">
        <f>ROUND(-N50*10%,2)</f>
        <v>-32.73</v>
      </c>
      <c r="O51" s="57"/>
      <c r="P51" s="60">
        <f t="shared" si="2"/>
        <v>-0.6599999999999966</v>
      </c>
      <c r="Q51" s="61">
        <f t="shared" si="3"/>
        <v>0.020579981290925992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288.65000000000003</v>
      </c>
      <c r="K52" s="57"/>
      <c r="L52" s="84"/>
      <c r="M52" s="85"/>
      <c r="N52" s="83">
        <f>N50+N51</f>
        <v>294.52</v>
      </c>
      <c r="O52" s="57"/>
      <c r="P52" s="86">
        <f t="shared" si="2"/>
        <v>5.869999999999948</v>
      </c>
      <c r="Q52" s="87">
        <f t="shared" si="3"/>
        <v>0.020336047115884104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21:F35 F37:F38 F40:F47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57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2000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39.93</v>
      </c>
      <c r="I21" s="26">
        <v>1</v>
      </c>
      <c r="J21" s="27">
        <f>I21*H21</f>
        <v>39.93</v>
      </c>
      <c r="K21" s="22"/>
      <c r="L21" s="25">
        <v>43.88</v>
      </c>
      <c r="M21" s="28">
        <v>1</v>
      </c>
      <c r="N21" s="27">
        <f>M21*L21</f>
        <v>43.88</v>
      </c>
      <c r="O21" s="22"/>
      <c r="P21" s="29">
        <f>N21-J21</f>
        <v>3.950000000000003</v>
      </c>
      <c r="Q21" s="30">
        <f>IF((J21)=0,"",(P21/J21))</f>
        <v>0.09892311545204115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0.0116</v>
      </c>
      <c r="I25" s="26">
        <f>H16</f>
        <v>2000</v>
      </c>
      <c r="J25" s="27">
        <f t="shared" si="0"/>
        <v>23.2</v>
      </c>
      <c r="K25" s="22"/>
      <c r="L25" s="31">
        <v>0.0133</v>
      </c>
      <c r="M25" s="28">
        <f>H16</f>
        <v>2000</v>
      </c>
      <c r="N25" s="27">
        <f t="shared" si="1"/>
        <v>26.599999999999998</v>
      </c>
      <c r="O25" s="22"/>
      <c r="P25" s="29">
        <f t="shared" si="2"/>
        <v>3.3999999999999986</v>
      </c>
      <c r="Q25" s="30">
        <f t="shared" si="3"/>
        <v>0.14655172413793097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2000</v>
      </c>
      <c r="J26" s="27">
        <f t="shared" si="0"/>
        <v>0</v>
      </c>
      <c r="K26" s="22"/>
      <c r="L26" s="31">
        <v>0.0002</v>
      </c>
      <c r="M26" s="28">
        <f>M25</f>
        <v>2000</v>
      </c>
      <c r="N26" s="27">
        <f t="shared" si="1"/>
        <v>0.4</v>
      </c>
      <c r="O26" s="22"/>
      <c r="P26" s="29">
        <f t="shared" si="2"/>
        <v>0.4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2000</v>
      </c>
      <c r="J27" s="27">
        <f t="shared" si="0"/>
        <v>0</v>
      </c>
      <c r="K27" s="22"/>
      <c r="L27" s="31"/>
      <c r="M27" s="28">
        <f>M26</f>
        <v>2000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2000</v>
      </c>
      <c r="J28" s="27">
        <f t="shared" si="0"/>
        <v>0</v>
      </c>
      <c r="K28" s="22"/>
      <c r="L28" s="31"/>
      <c r="M28" s="28">
        <f>M27</f>
        <v>2000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>
        <f t="shared" si="4"/>
        <v>2000</v>
      </c>
      <c r="J29" s="27">
        <f t="shared" si="0"/>
        <v>0</v>
      </c>
      <c r="K29" s="22"/>
      <c r="L29" s="25">
        <v>0.63</v>
      </c>
      <c r="M29" s="28">
        <v>1</v>
      </c>
      <c r="N29" s="27">
        <f t="shared" si="1"/>
        <v>0.63</v>
      </c>
      <c r="O29" s="22"/>
      <c r="P29" s="29">
        <f t="shared" si="2"/>
        <v>0.63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0.0002</v>
      </c>
      <c r="I30" s="26">
        <f t="shared" si="4"/>
        <v>2000</v>
      </c>
      <c r="J30" s="27">
        <f t="shared" si="0"/>
        <v>0.4</v>
      </c>
      <c r="K30" s="22"/>
      <c r="L30" s="31">
        <v>0.0002</v>
      </c>
      <c r="M30" s="28">
        <f>+I30</f>
        <v>2000</v>
      </c>
      <c r="N30" s="27">
        <f t="shared" si="1"/>
        <v>0.4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20</v>
      </c>
      <c r="G31" s="24"/>
      <c r="H31" s="31">
        <v>-0.0037</v>
      </c>
      <c r="I31" s="26">
        <f t="shared" si="4"/>
        <v>2000</v>
      </c>
      <c r="J31" s="27">
        <f t="shared" si="0"/>
        <v>-7.4</v>
      </c>
      <c r="K31" s="22"/>
      <c r="L31" s="31">
        <v>-0.006500000000000001</v>
      </c>
      <c r="M31" s="28">
        <f>+I31</f>
        <v>2000</v>
      </c>
      <c r="N31" s="27">
        <f t="shared" si="1"/>
        <v>-13.000000000000002</v>
      </c>
      <c r="O31" s="22"/>
      <c r="P31" s="29">
        <f t="shared" si="2"/>
        <v>-5.600000000000001</v>
      </c>
      <c r="Q31" s="30">
        <f t="shared" si="3"/>
        <v>0.7567567567567569</v>
      </c>
    </row>
    <row r="32" spans="4:17" ht="12.75">
      <c r="D32" s="33" t="s">
        <v>27</v>
      </c>
      <c r="E32" s="22"/>
      <c r="F32" s="23" t="s">
        <v>15</v>
      </c>
      <c r="G32" s="24"/>
      <c r="H32" s="31"/>
      <c r="I32" s="34"/>
      <c r="J32" s="27">
        <f t="shared" si="0"/>
        <v>0</v>
      </c>
      <c r="K32" s="22"/>
      <c r="L32" s="25">
        <v>3.4</v>
      </c>
      <c r="M32" s="35">
        <v>1</v>
      </c>
      <c r="N32" s="27">
        <f t="shared" si="1"/>
        <v>3.4</v>
      </c>
      <c r="O32" s="22"/>
      <c r="P32" s="29">
        <f t="shared" si="2"/>
        <v>3.4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-0.0003</v>
      </c>
      <c r="I33" s="34">
        <f>+I31</f>
        <v>2000</v>
      </c>
      <c r="J33" s="27">
        <f t="shared" si="0"/>
        <v>-0.6</v>
      </c>
      <c r="K33" s="22"/>
      <c r="L33" s="31">
        <v>0</v>
      </c>
      <c r="M33" s="35">
        <f>+I33</f>
        <v>2000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55.529999999999994</v>
      </c>
      <c r="L36" s="37"/>
      <c r="M36" s="40"/>
      <c r="N36" s="39">
        <f>SUM(N21:N35)</f>
        <v>62.31000000000001</v>
      </c>
      <c r="P36" s="41">
        <f t="shared" si="2"/>
        <v>6.780000000000015</v>
      </c>
      <c r="Q36" s="42">
        <f t="shared" si="3"/>
        <v>0.12209616423554864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2000</v>
      </c>
      <c r="J37" s="48">
        <f>I37*H37</f>
        <v>13.6</v>
      </c>
      <c r="K37" s="43"/>
      <c r="L37" s="46">
        <v>0.0068</v>
      </c>
      <c r="M37" s="49">
        <f>+I37</f>
        <v>2000</v>
      </c>
      <c r="N37" s="48">
        <f>M37*L37</f>
        <v>13.6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2000</v>
      </c>
      <c r="J38" s="48">
        <f>I38*H38</f>
        <v>10.4</v>
      </c>
      <c r="K38" s="43"/>
      <c r="L38" s="46">
        <v>0.0052</v>
      </c>
      <c r="M38" s="49">
        <f>M37</f>
        <v>2000</v>
      </c>
      <c r="N38" s="48">
        <f>M38*L38</f>
        <v>10.4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79.53</v>
      </c>
      <c r="K39" s="57"/>
      <c r="L39" s="58"/>
      <c r="M39" s="59"/>
      <c r="N39" s="56">
        <f>SUM(N36:N38)</f>
        <v>86.31000000000002</v>
      </c>
      <c r="O39" s="57"/>
      <c r="P39" s="60">
        <f t="shared" si="2"/>
        <v>6.780000000000015</v>
      </c>
      <c r="Q39" s="61">
        <f t="shared" si="3"/>
        <v>0.0852508487363261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2072</v>
      </c>
      <c r="J40" s="64">
        <f>I40*H40</f>
        <v>10.7744</v>
      </c>
      <c r="K40" s="22"/>
      <c r="L40" s="62">
        <f>+H40</f>
        <v>0.0052</v>
      </c>
      <c r="M40" s="28">
        <f>+I40</f>
        <v>2072</v>
      </c>
      <c r="N40" s="64">
        <f>M40*L40</f>
        <v>10.7744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2072</v>
      </c>
      <c r="J41" s="64">
        <f aca="true" t="shared" si="5" ref="J41:J47">I41*H41</f>
        <v>2.2792000000000003</v>
      </c>
      <c r="K41" s="22"/>
      <c r="L41" s="62">
        <f>+H41</f>
        <v>0.0011</v>
      </c>
      <c r="M41" s="28">
        <f>+M40</f>
        <v>2072</v>
      </c>
      <c r="N41" s="64">
        <f aca="true" t="shared" si="6" ref="N41:N47">M41*L41</f>
        <v>2.2792000000000003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2000</v>
      </c>
      <c r="J42" s="64">
        <f t="shared" si="5"/>
        <v>0</v>
      </c>
      <c r="K42" s="22"/>
      <c r="L42" s="66"/>
      <c r="M42" s="28">
        <f>M38</f>
        <v>2000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2000</v>
      </c>
      <c r="J44" s="64">
        <f t="shared" si="5"/>
        <v>14</v>
      </c>
      <c r="K44" s="22"/>
      <c r="L44" s="62">
        <f>+H44</f>
        <v>0.007</v>
      </c>
      <c r="M44" s="28">
        <f>+M38</f>
        <v>2000</v>
      </c>
      <c r="N44" s="64">
        <f t="shared" si="6"/>
        <v>14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>+H45</f>
        <v>0.075</v>
      </c>
      <c r="M45" s="28">
        <f>+I45</f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1322</v>
      </c>
      <c r="J46" s="64">
        <f t="shared" si="5"/>
        <v>116.336</v>
      </c>
      <c r="K46" s="22"/>
      <c r="L46" s="62">
        <f>+H46</f>
        <v>0.088</v>
      </c>
      <c r="M46" s="69">
        <f>+I46</f>
        <v>1322</v>
      </c>
      <c r="N46" s="64">
        <f t="shared" si="6"/>
        <v>116.336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279.4196</v>
      </c>
      <c r="K48" s="57"/>
      <c r="L48" s="73"/>
      <c r="M48" s="74"/>
      <c r="N48" s="56">
        <f>SUM(N39:N47)</f>
        <v>286.19960000000003</v>
      </c>
      <c r="O48" s="57"/>
      <c r="P48" s="60">
        <f t="shared" si="2"/>
        <v>6.78000000000003</v>
      </c>
      <c r="Q48" s="61">
        <f t="shared" si="3"/>
        <v>0.02426458272791182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36.324548</v>
      </c>
      <c r="K49" s="22"/>
      <c r="L49" s="75">
        <v>0.13</v>
      </c>
      <c r="M49" s="78"/>
      <c r="N49" s="77">
        <f>N48*L49</f>
        <v>37.20594800000001</v>
      </c>
      <c r="O49" s="22"/>
      <c r="P49" s="29">
        <f t="shared" si="2"/>
        <v>0.8814000000000064</v>
      </c>
      <c r="Q49" s="65">
        <f t="shared" si="3"/>
        <v>0.02426458272791189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315.74</v>
      </c>
      <c r="K50" s="57"/>
      <c r="L50" s="58"/>
      <c r="M50" s="59"/>
      <c r="N50" s="56">
        <f>ROUND(SUM(N48:N49),2)</f>
        <v>323.41</v>
      </c>
      <c r="O50" s="57"/>
      <c r="P50" s="60">
        <f t="shared" si="2"/>
        <v>7.670000000000016</v>
      </c>
      <c r="Q50" s="61">
        <f t="shared" si="3"/>
        <v>0.024292139101792665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-31.57</v>
      </c>
      <c r="K51" s="57"/>
      <c r="L51" s="58"/>
      <c r="M51" s="59"/>
      <c r="N51" s="56">
        <f>ROUND(-N50*10%,2)</f>
        <v>-32.34</v>
      </c>
      <c r="O51" s="57"/>
      <c r="P51" s="60">
        <f t="shared" si="2"/>
        <v>-0.7700000000000031</v>
      </c>
      <c r="Q51" s="61">
        <f t="shared" si="3"/>
        <v>0.024390243902439122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284.17</v>
      </c>
      <c r="K52" s="57"/>
      <c r="L52" s="84"/>
      <c r="M52" s="85"/>
      <c r="N52" s="83">
        <f>N50+N51</f>
        <v>291.07000000000005</v>
      </c>
      <c r="O52" s="57"/>
      <c r="P52" s="86">
        <f t="shared" si="2"/>
        <v>6.900000000000034</v>
      </c>
      <c r="Q52" s="87">
        <f t="shared" si="3"/>
        <v>0.02428124010275551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0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9.7109375" style="6" customWidth="1"/>
    <col min="11" max="11" width="2.8515625" style="6" customWidth="1"/>
    <col min="12" max="12" width="12.140625" style="6" customWidth="1"/>
    <col min="13" max="13" width="8.57421875" style="6" customWidth="1"/>
    <col min="14" max="14" width="9.7109375" style="6" customWidth="1"/>
    <col min="15" max="15" width="2.8515625" style="6" customWidth="1"/>
    <col min="16" max="16" width="8.8515625" style="6" customWidth="1"/>
    <col min="17" max="17" width="10.00390625" style="6" bestFit="1" customWidth="1"/>
    <col min="18" max="18" width="3.8515625" style="6" customWidth="1"/>
    <col min="19" max="16384" width="9.140625" style="6" customWidth="1"/>
  </cols>
  <sheetData>
    <row r="1" spans="1:18" s="1" customFormat="1" ht="15" customHeight="1">
      <c r="A1" s="1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58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9" ht="12.75">
      <c r="B16" s="7"/>
      <c r="D16" s="11"/>
      <c r="F16" s="12" t="s">
        <v>4</v>
      </c>
      <c r="G16" s="12"/>
      <c r="H16" s="13">
        <v>300</v>
      </c>
      <c r="I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10.69</v>
      </c>
      <c r="I21" s="26">
        <v>1</v>
      </c>
      <c r="J21" s="27">
        <f>I21*H21</f>
        <v>10.69</v>
      </c>
      <c r="K21" s="22"/>
      <c r="L21" s="25">
        <v>9.03</v>
      </c>
      <c r="M21" s="28">
        <v>1</v>
      </c>
      <c r="N21" s="27">
        <f>M21*L21</f>
        <v>9.03</v>
      </c>
      <c r="O21" s="22"/>
      <c r="P21" s="29">
        <f>N21-J21</f>
        <v>-1.6600000000000001</v>
      </c>
      <c r="Q21" s="30">
        <f>IF((J21)=0,"",(P21/J21))</f>
        <v>-0.15528531337698787</v>
      </c>
    </row>
    <row r="22" spans="4:17" ht="12.75">
      <c r="D22" s="22" t="s">
        <v>16</v>
      </c>
      <c r="E22" s="22"/>
      <c r="F22" s="23" t="s">
        <v>15</v>
      </c>
      <c r="G22" s="24"/>
      <c r="H22" s="25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20</v>
      </c>
      <c r="G25" s="24"/>
      <c r="H25" s="31">
        <v>0.0195</v>
      </c>
      <c r="I25" s="26">
        <f>H16</f>
        <v>300</v>
      </c>
      <c r="J25" s="27">
        <f t="shared" si="0"/>
        <v>5.85</v>
      </c>
      <c r="K25" s="22"/>
      <c r="L25" s="31">
        <v>0.0172</v>
      </c>
      <c r="M25" s="28">
        <f>H16</f>
        <v>300</v>
      </c>
      <c r="N25" s="27">
        <f t="shared" si="1"/>
        <v>5.16</v>
      </c>
      <c r="O25" s="22"/>
      <c r="P25" s="29">
        <f t="shared" si="2"/>
        <v>-0.6899999999999995</v>
      </c>
      <c r="Q25" s="30">
        <f t="shared" si="3"/>
        <v>-0.11794871794871788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300</v>
      </c>
      <c r="J26" s="27">
        <f t="shared" si="0"/>
        <v>0</v>
      </c>
      <c r="K26" s="22"/>
      <c r="L26" s="31">
        <v>0.0002</v>
      </c>
      <c r="M26" s="28">
        <f>M25</f>
        <v>300</v>
      </c>
      <c r="N26" s="27">
        <f t="shared" si="1"/>
        <v>0.060000000000000005</v>
      </c>
      <c r="O26" s="22"/>
      <c r="P26" s="29">
        <f t="shared" si="2"/>
        <v>0.060000000000000005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300</v>
      </c>
      <c r="J27" s="27">
        <f t="shared" si="0"/>
        <v>0</v>
      </c>
      <c r="K27" s="22"/>
      <c r="L27" s="31"/>
      <c r="M27" s="28">
        <f>M26</f>
        <v>300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300</v>
      </c>
      <c r="J28" s="27">
        <f t="shared" si="0"/>
        <v>0</v>
      </c>
      <c r="K28" s="22"/>
      <c r="L28" s="31"/>
      <c r="M28" s="28">
        <f>M27</f>
        <v>300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>
        <f t="shared" si="4"/>
        <v>300</v>
      </c>
      <c r="J29" s="27">
        <f t="shared" si="0"/>
        <v>0</v>
      </c>
      <c r="K29" s="22"/>
      <c r="L29" s="25">
        <v>0</v>
      </c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20</v>
      </c>
      <c r="G30" s="24"/>
      <c r="H30" s="31">
        <v>0</v>
      </c>
      <c r="I30" s="26">
        <f t="shared" si="4"/>
        <v>300</v>
      </c>
      <c r="J30" s="27">
        <f t="shared" si="0"/>
        <v>0</v>
      </c>
      <c r="K30" s="22"/>
      <c r="L30" s="31">
        <v>0</v>
      </c>
      <c r="M30" s="28">
        <f>+I30</f>
        <v>300</v>
      </c>
      <c r="N30" s="27">
        <f t="shared" si="1"/>
        <v>0</v>
      </c>
      <c r="O30" s="22"/>
      <c r="P30" s="29">
        <f t="shared" si="2"/>
        <v>0</v>
      </c>
      <c r="Q30" s="30">
        <f t="shared" si="3"/>
      </c>
    </row>
    <row r="31" spans="4:17" ht="25.5">
      <c r="D31" s="32" t="s">
        <v>26</v>
      </c>
      <c r="E31" s="22"/>
      <c r="F31" s="23" t="s">
        <v>20</v>
      </c>
      <c r="G31" s="24"/>
      <c r="H31" s="31">
        <v>-0.0021</v>
      </c>
      <c r="I31" s="26">
        <f t="shared" si="4"/>
        <v>300</v>
      </c>
      <c r="J31" s="27">
        <f t="shared" si="0"/>
        <v>-0.63</v>
      </c>
      <c r="K31" s="22"/>
      <c r="L31" s="31">
        <v>-0.0078</v>
      </c>
      <c r="M31" s="28">
        <f>+I31</f>
        <v>300</v>
      </c>
      <c r="N31" s="27">
        <f t="shared" si="1"/>
        <v>-2.34</v>
      </c>
      <c r="O31" s="22"/>
      <c r="P31" s="29">
        <f t="shared" si="2"/>
        <v>-1.71</v>
      </c>
      <c r="Q31" s="30">
        <f t="shared" si="3"/>
        <v>2.7142857142857144</v>
      </c>
    </row>
    <row r="32" spans="4:17" ht="12.75">
      <c r="D32" s="33"/>
      <c r="E32" s="22"/>
      <c r="F32" s="23"/>
      <c r="G32" s="24"/>
      <c r="H32" s="31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20</v>
      </c>
      <c r="G33" s="24"/>
      <c r="H33" s="31">
        <v>-0.0007</v>
      </c>
      <c r="I33" s="34">
        <f>+H16</f>
        <v>300</v>
      </c>
      <c r="J33" s="27">
        <f t="shared" si="0"/>
        <v>-0.21</v>
      </c>
      <c r="K33" s="22"/>
      <c r="L33" s="31">
        <v>0</v>
      </c>
      <c r="M33" s="35">
        <f>+I33</f>
        <v>300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15.699999999999998</v>
      </c>
      <c r="L36" s="37"/>
      <c r="M36" s="40"/>
      <c r="N36" s="39">
        <f>SUM(N21:N35)</f>
        <v>11.91</v>
      </c>
      <c r="P36" s="41">
        <f t="shared" si="2"/>
        <v>-3.7899999999999974</v>
      </c>
      <c r="Q36" s="42">
        <f t="shared" si="3"/>
        <v>-0.24140127388535018</v>
      </c>
    </row>
    <row r="37" spans="4:17" ht="12.75">
      <c r="D37" s="43" t="s">
        <v>30</v>
      </c>
      <c r="E37" s="43"/>
      <c r="F37" s="44" t="s">
        <v>20</v>
      </c>
      <c r="G37" s="45"/>
      <c r="H37" s="46">
        <v>0.0068</v>
      </c>
      <c r="I37" s="47">
        <f>+H16</f>
        <v>300</v>
      </c>
      <c r="J37" s="48">
        <f>I37*H37</f>
        <v>2.04</v>
      </c>
      <c r="K37" s="43"/>
      <c r="L37" s="46">
        <v>0.0068</v>
      </c>
      <c r="M37" s="49">
        <f>+I37</f>
        <v>300</v>
      </c>
      <c r="N37" s="48">
        <f>M37*L37</f>
        <v>2.04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44" t="s">
        <v>20</v>
      </c>
      <c r="G38" s="45"/>
      <c r="H38" s="46">
        <v>0.0052</v>
      </c>
      <c r="I38" s="47">
        <f>I37</f>
        <v>300</v>
      </c>
      <c r="J38" s="48">
        <f>I38*H38</f>
        <v>1.5599999999999998</v>
      </c>
      <c r="K38" s="43"/>
      <c r="L38" s="46">
        <v>0.0052</v>
      </c>
      <c r="M38" s="49">
        <f>M37</f>
        <v>300</v>
      </c>
      <c r="N38" s="48">
        <f>M38*L38</f>
        <v>1.5599999999999998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19.299999999999997</v>
      </c>
      <c r="K39" s="57"/>
      <c r="L39" s="58"/>
      <c r="M39" s="59"/>
      <c r="N39" s="56">
        <f>SUM(N36:N38)</f>
        <v>15.51</v>
      </c>
      <c r="O39" s="57"/>
      <c r="P39" s="60">
        <f t="shared" si="2"/>
        <v>-3.7899999999999974</v>
      </c>
      <c r="Q39" s="61">
        <f t="shared" si="3"/>
        <v>-0.19637305699481855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ROUND(H16*(1+H54),0)</f>
        <v>311</v>
      </c>
      <c r="J40" s="64">
        <f>I40*H40</f>
        <v>1.6172</v>
      </c>
      <c r="K40" s="22"/>
      <c r="L40" s="62">
        <f>+H40</f>
        <v>0.0052</v>
      </c>
      <c r="M40" s="28">
        <f>+I40</f>
        <v>311</v>
      </c>
      <c r="N40" s="64">
        <f>M40*L40</f>
        <v>1.6172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311</v>
      </c>
      <c r="J41" s="64">
        <f aca="true" t="shared" si="5" ref="J41:J47">I41*H41</f>
        <v>0.3421</v>
      </c>
      <c r="K41" s="22"/>
      <c r="L41" s="62">
        <f>+H41</f>
        <v>0.0011</v>
      </c>
      <c r="M41" s="28">
        <f>+M40</f>
        <v>311</v>
      </c>
      <c r="N41" s="64">
        <f aca="true" t="shared" si="6" ref="N41:N47">M41*L41</f>
        <v>0.3421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I38</f>
        <v>300</v>
      </c>
      <c r="J42" s="64">
        <f t="shared" si="5"/>
        <v>0</v>
      </c>
      <c r="K42" s="22"/>
      <c r="L42" s="66"/>
      <c r="M42" s="28">
        <f>M38</f>
        <v>300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+I38</f>
        <v>300</v>
      </c>
      <c r="J44" s="64">
        <f t="shared" si="5"/>
        <v>2.1</v>
      </c>
      <c r="K44" s="22"/>
      <c r="L44" s="62">
        <f>+H44</f>
        <v>0.007</v>
      </c>
      <c r="M44" s="28">
        <f>+M38</f>
        <v>300</v>
      </c>
      <c r="N44" s="64">
        <f t="shared" si="6"/>
        <v>2.1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f>ROUND(I41,0)</f>
        <v>311</v>
      </c>
      <c r="J45" s="64">
        <f t="shared" si="5"/>
        <v>23.325</v>
      </c>
      <c r="K45" s="22"/>
      <c r="L45" s="62">
        <f>+H45</f>
        <v>0.075</v>
      </c>
      <c r="M45" s="28">
        <f>+I45</f>
        <v>311</v>
      </c>
      <c r="N45" s="64">
        <f t="shared" si="6"/>
        <v>23.325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0</v>
      </c>
      <c r="J46" s="64">
        <f t="shared" si="5"/>
        <v>0</v>
      </c>
      <c r="K46" s="22"/>
      <c r="L46" s="62">
        <f>+H46</f>
        <v>0.088</v>
      </c>
      <c r="M46" s="69">
        <f>+I46</f>
        <v>0</v>
      </c>
      <c r="N46" s="64">
        <f t="shared" si="6"/>
        <v>0</v>
      </c>
      <c r="O46" s="22"/>
      <c r="P46" s="29">
        <f t="shared" si="2"/>
        <v>0</v>
      </c>
      <c r="Q46" s="65">
        <f t="shared" si="3"/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46.93429999999999</v>
      </c>
      <c r="K48" s="57"/>
      <c r="L48" s="73"/>
      <c r="M48" s="74"/>
      <c r="N48" s="56">
        <f>SUM(N39:N47)</f>
        <v>43.1443</v>
      </c>
      <c r="O48" s="57"/>
      <c r="P48" s="60">
        <f t="shared" si="2"/>
        <v>-3.789999999999992</v>
      </c>
      <c r="Q48" s="61">
        <f t="shared" si="3"/>
        <v>-0.08075117771011803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6.101458999999999</v>
      </c>
      <c r="K49" s="22"/>
      <c r="L49" s="75">
        <v>0.13</v>
      </c>
      <c r="M49" s="78"/>
      <c r="N49" s="77">
        <f>N48*L49</f>
        <v>5.608759</v>
      </c>
      <c r="O49" s="22"/>
      <c r="P49" s="29">
        <f t="shared" si="2"/>
        <v>-0.49269999999999925</v>
      </c>
      <c r="Q49" s="65">
        <f t="shared" si="3"/>
        <v>-0.08075117771011807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53.04</v>
      </c>
      <c r="K50" s="57"/>
      <c r="L50" s="58"/>
      <c r="M50" s="59"/>
      <c r="N50" s="56">
        <f>ROUND(SUM(N48:N49),2)</f>
        <v>48.75</v>
      </c>
      <c r="O50" s="57"/>
      <c r="P50" s="60">
        <f t="shared" si="2"/>
        <v>-4.289999999999999</v>
      </c>
      <c r="Q50" s="61">
        <f t="shared" si="3"/>
        <v>-0.08088235294117646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f>ROUND(-J50*10%,2)</f>
        <v>-5.3</v>
      </c>
      <c r="K51" s="57"/>
      <c r="L51" s="58"/>
      <c r="M51" s="59"/>
      <c r="N51" s="56">
        <f>ROUND(-N50*10%,2)</f>
        <v>-4.88</v>
      </c>
      <c r="O51" s="57"/>
      <c r="P51" s="60">
        <f t="shared" si="2"/>
        <v>0.41999999999999993</v>
      </c>
      <c r="Q51" s="61">
        <f t="shared" si="3"/>
        <v>-0.0792452830188679</v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47.74</v>
      </c>
      <c r="K52" s="57"/>
      <c r="L52" s="84"/>
      <c r="M52" s="85"/>
      <c r="N52" s="83">
        <f>N50+N51</f>
        <v>43.87</v>
      </c>
      <c r="O52" s="57"/>
      <c r="P52" s="86">
        <f t="shared" si="2"/>
        <v>-3.8700000000000045</v>
      </c>
      <c r="Q52" s="87">
        <f t="shared" si="3"/>
        <v>-0.08106409719312954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21:F35 F37:F38 F40:F47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7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59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230</v>
      </c>
      <c r="I16" s="12" t="s">
        <v>60</v>
      </c>
      <c r="L16" s="13">
        <v>100000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69.86</v>
      </c>
      <c r="I21" s="26">
        <v>1</v>
      </c>
      <c r="J21" s="27">
        <f>I21*H21</f>
        <v>69.86</v>
      </c>
      <c r="K21" s="22"/>
      <c r="L21" s="25">
        <v>77.05</v>
      </c>
      <c r="M21" s="28">
        <v>1</v>
      </c>
      <c r="N21" s="27">
        <f>M21*L21</f>
        <v>77.05</v>
      </c>
      <c r="O21" s="22"/>
      <c r="P21" s="29">
        <f>N21-J21</f>
        <v>7.189999999999998</v>
      </c>
      <c r="Q21" s="30">
        <f>IF((J21)=0,"",(P21/J21))</f>
        <v>0.10292012596621812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4.2044</v>
      </c>
      <c r="I25" s="26">
        <f>H16</f>
        <v>230</v>
      </c>
      <c r="J25" s="27">
        <f t="shared" si="0"/>
        <v>967.012</v>
      </c>
      <c r="K25" s="22"/>
      <c r="L25" s="31">
        <v>4.718</v>
      </c>
      <c r="M25" s="28">
        <f>H16</f>
        <v>230</v>
      </c>
      <c r="N25" s="27">
        <f t="shared" si="1"/>
        <v>1085.14</v>
      </c>
      <c r="O25" s="22"/>
      <c r="P25" s="29">
        <f t="shared" si="2"/>
        <v>118.12800000000016</v>
      </c>
      <c r="Q25" s="30">
        <f t="shared" si="3"/>
        <v>0.12215773951098866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230</v>
      </c>
      <c r="J26" s="27">
        <f t="shared" si="0"/>
        <v>0</v>
      </c>
      <c r="K26" s="22"/>
      <c r="L26" s="31">
        <v>0.0805</v>
      </c>
      <c r="M26" s="28">
        <f>M25</f>
        <v>230</v>
      </c>
      <c r="N26" s="27">
        <f t="shared" si="1"/>
        <v>18.515</v>
      </c>
      <c r="O26" s="22"/>
      <c r="P26" s="29">
        <f t="shared" si="2"/>
        <v>18.515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230</v>
      </c>
      <c r="J27" s="27">
        <f t="shared" si="0"/>
        <v>0</v>
      </c>
      <c r="K27" s="22"/>
      <c r="L27" s="31"/>
      <c r="M27" s="28">
        <f>M26</f>
        <v>230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230</v>
      </c>
      <c r="J28" s="27">
        <f t="shared" si="0"/>
        <v>0</v>
      </c>
      <c r="K28" s="22"/>
      <c r="L28" s="31"/>
      <c r="M28" s="28">
        <f>M27</f>
        <v>230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 t="s">
        <v>15</v>
      </c>
      <c r="G29" s="24"/>
      <c r="H29" s="31"/>
      <c r="I29" s="26"/>
      <c r="J29" s="27">
        <f t="shared" si="0"/>
        <v>0</v>
      </c>
      <c r="K29" s="22"/>
      <c r="L29" s="25">
        <v>0.63</v>
      </c>
      <c r="M29" s="28">
        <v>1</v>
      </c>
      <c r="N29" s="27">
        <f t="shared" si="1"/>
        <v>0.63</v>
      </c>
      <c r="O29" s="22"/>
      <c r="P29" s="29">
        <f t="shared" si="2"/>
        <v>0.63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0.0281</v>
      </c>
      <c r="I30" s="26">
        <f>+I28</f>
        <v>230</v>
      </c>
      <c r="J30" s="27">
        <f t="shared" si="0"/>
        <v>6.463</v>
      </c>
      <c r="K30" s="22"/>
      <c r="L30" s="31">
        <v>0.0281</v>
      </c>
      <c r="M30" s="28">
        <f>+I30</f>
        <v>230</v>
      </c>
      <c r="N30" s="27">
        <f t="shared" si="1"/>
        <v>6.463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61</v>
      </c>
      <c r="G31" s="24"/>
      <c r="H31" s="31">
        <v>-1.1807</v>
      </c>
      <c r="I31" s="26">
        <f t="shared" si="4"/>
        <v>230</v>
      </c>
      <c r="J31" s="27">
        <f t="shared" si="0"/>
        <v>-271.56100000000004</v>
      </c>
      <c r="K31" s="22"/>
      <c r="L31" s="31">
        <v>-1.7612</v>
      </c>
      <c r="M31" s="28">
        <f>+I31</f>
        <v>230</v>
      </c>
      <c r="N31" s="27">
        <f t="shared" si="1"/>
        <v>-405.076</v>
      </c>
      <c r="O31" s="22"/>
      <c r="P31" s="29">
        <f t="shared" si="2"/>
        <v>-133.515</v>
      </c>
      <c r="Q31" s="30">
        <f t="shared" si="3"/>
        <v>0.4916574913187091</v>
      </c>
    </row>
    <row r="32" spans="4:17" ht="12.75">
      <c r="D32" s="33" t="s">
        <v>27</v>
      </c>
      <c r="E32" s="22"/>
      <c r="F32" s="23" t="s">
        <v>15</v>
      </c>
      <c r="G32" s="24"/>
      <c r="H32" s="31"/>
      <c r="I32" s="34"/>
      <c r="J32" s="27">
        <f t="shared" si="0"/>
        <v>0</v>
      </c>
      <c r="K32" s="22"/>
      <c r="L32" s="25">
        <v>1.22</v>
      </c>
      <c r="M32" s="35">
        <v>1</v>
      </c>
      <c r="N32" s="27">
        <f t="shared" si="1"/>
        <v>1.22</v>
      </c>
      <c r="O32" s="22"/>
      <c r="P32" s="29">
        <f t="shared" si="2"/>
        <v>1.22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-0.0626</v>
      </c>
      <c r="I33" s="34">
        <f>+I31</f>
        <v>230</v>
      </c>
      <c r="J33" s="27">
        <f t="shared" si="0"/>
        <v>-14.398000000000001</v>
      </c>
      <c r="K33" s="22"/>
      <c r="L33" s="31">
        <v>0</v>
      </c>
      <c r="M33" s="35">
        <f>+I33</f>
        <v>230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757.3759999999997</v>
      </c>
      <c r="L36" s="37"/>
      <c r="M36" s="40"/>
      <c r="N36" s="39">
        <f>SUM(N21:N35)</f>
        <v>783.9420000000002</v>
      </c>
      <c r="P36" s="41">
        <f t="shared" si="2"/>
        <v>26.566000000000486</v>
      </c>
      <c r="Q36" s="42">
        <f t="shared" si="3"/>
        <v>0.03507636893696195</v>
      </c>
    </row>
    <row r="37" spans="4:17" ht="12.75">
      <c r="D37" s="43" t="s">
        <v>30</v>
      </c>
      <c r="E37" s="43"/>
      <c r="F37" s="23" t="s">
        <v>61</v>
      </c>
      <c r="G37" s="45"/>
      <c r="H37" s="46">
        <v>2.616</v>
      </c>
      <c r="I37" s="47">
        <f>+H16</f>
        <v>230</v>
      </c>
      <c r="J37" s="48">
        <f>I37*H37</f>
        <v>601.6800000000001</v>
      </c>
      <c r="K37" s="43"/>
      <c r="L37" s="46">
        <v>2.616</v>
      </c>
      <c r="M37" s="49">
        <f>+I37</f>
        <v>230</v>
      </c>
      <c r="N37" s="48">
        <f>M37*L37</f>
        <v>601.6800000000001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2.0283</v>
      </c>
      <c r="I38" s="47">
        <f>I37</f>
        <v>230</v>
      </c>
      <c r="J38" s="48">
        <f>I38*H38</f>
        <v>466.50900000000007</v>
      </c>
      <c r="K38" s="43"/>
      <c r="L38" s="46">
        <v>2.0283</v>
      </c>
      <c r="M38" s="49">
        <f>M37</f>
        <v>230</v>
      </c>
      <c r="N38" s="48">
        <f>M38*L38</f>
        <v>466.50900000000007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1825.5649999999998</v>
      </c>
      <c r="K39" s="57"/>
      <c r="L39" s="58"/>
      <c r="M39" s="59"/>
      <c r="N39" s="56">
        <f>SUM(N36:N38)</f>
        <v>1852.1310000000003</v>
      </c>
      <c r="O39" s="57"/>
      <c r="P39" s="60">
        <f t="shared" si="2"/>
        <v>26.566000000000486</v>
      </c>
      <c r="Q39" s="61">
        <f t="shared" si="3"/>
        <v>0.01455220712491776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ROUND(L16*(1+H54),0)+1</f>
        <v>103601</v>
      </c>
      <c r="J40" s="64">
        <f>I40*H40</f>
        <v>538.7252</v>
      </c>
      <c r="K40" s="22"/>
      <c r="L40" s="62">
        <f>+H40</f>
        <v>0.0052</v>
      </c>
      <c r="M40" s="28">
        <f>+I40</f>
        <v>103601</v>
      </c>
      <c r="N40" s="64">
        <f>M40*L40</f>
        <v>538.7252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103601</v>
      </c>
      <c r="J41" s="64">
        <f aca="true" t="shared" si="5" ref="J41:J47">I41*H41</f>
        <v>113.9611</v>
      </c>
      <c r="K41" s="22"/>
      <c r="L41" s="62">
        <f>+H41</f>
        <v>0.0011</v>
      </c>
      <c r="M41" s="28">
        <f>+M40</f>
        <v>103601</v>
      </c>
      <c r="N41" s="64">
        <f aca="true" t="shared" si="6" ref="N41:N47">M41*L41</f>
        <v>113.9611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103601</v>
      </c>
      <c r="J42" s="64">
        <f t="shared" si="5"/>
        <v>0</v>
      </c>
      <c r="K42" s="22"/>
      <c r="L42" s="66"/>
      <c r="M42" s="28">
        <f>M38</f>
        <v>230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100000</v>
      </c>
      <c r="J44" s="64">
        <f t="shared" si="5"/>
        <v>700</v>
      </c>
      <c r="K44" s="22"/>
      <c r="L44" s="62">
        <f aca="true" t="shared" si="7" ref="L44:M46">+H44</f>
        <v>0.007</v>
      </c>
      <c r="M44" s="28">
        <f t="shared" si="7"/>
        <v>100000</v>
      </c>
      <c r="N44" s="64">
        <f t="shared" si="6"/>
        <v>700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102851</v>
      </c>
      <c r="J46" s="64">
        <f t="shared" si="5"/>
        <v>9050.887999999999</v>
      </c>
      <c r="K46" s="22"/>
      <c r="L46" s="62">
        <f t="shared" si="7"/>
        <v>0.088</v>
      </c>
      <c r="M46" s="69">
        <f t="shared" si="7"/>
        <v>102851</v>
      </c>
      <c r="N46" s="64">
        <f t="shared" si="6"/>
        <v>9050.887999999999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12285.639299999999</v>
      </c>
      <c r="K48" s="57"/>
      <c r="L48" s="73"/>
      <c r="M48" s="74"/>
      <c r="N48" s="56">
        <f>SUM(N39:N47)</f>
        <v>12312.2053</v>
      </c>
      <c r="O48" s="57"/>
      <c r="P48" s="60">
        <f t="shared" si="2"/>
        <v>26.566000000000713</v>
      </c>
      <c r="Q48" s="61">
        <f t="shared" si="3"/>
        <v>0.002162362035160898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1597.1331089999999</v>
      </c>
      <c r="K49" s="22"/>
      <c r="L49" s="75">
        <v>0.13</v>
      </c>
      <c r="M49" s="78"/>
      <c r="N49" s="77">
        <f>N48*L49</f>
        <v>1600.586689</v>
      </c>
      <c r="O49" s="22"/>
      <c r="P49" s="29">
        <f t="shared" si="2"/>
        <v>3.453580000000102</v>
      </c>
      <c r="Q49" s="65">
        <f t="shared" si="3"/>
        <v>0.0021623620351609043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13882.77</v>
      </c>
      <c r="K50" s="57"/>
      <c r="L50" s="58"/>
      <c r="M50" s="59"/>
      <c r="N50" s="56">
        <f>ROUND(SUM(N48:N49),2)</f>
        <v>13912.79</v>
      </c>
      <c r="O50" s="57"/>
      <c r="P50" s="60">
        <f t="shared" si="2"/>
        <v>30.020000000000437</v>
      </c>
      <c r="Q50" s="61">
        <f t="shared" si="3"/>
        <v>0.0021623926637119564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13882.77</v>
      </c>
      <c r="K52" s="57"/>
      <c r="L52" s="84"/>
      <c r="M52" s="85"/>
      <c r="N52" s="83">
        <f>N50+N51</f>
        <v>13912.79</v>
      </c>
      <c r="O52" s="57"/>
      <c r="P52" s="86">
        <f t="shared" si="2"/>
        <v>30.020000000000437</v>
      </c>
      <c r="Q52" s="87">
        <f t="shared" si="3"/>
        <v>0.0021623926637119564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21:F35 F37:F38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62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2250</v>
      </c>
      <c r="I16" s="12" t="s">
        <v>60</v>
      </c>
      <c r="L16" s="13">
        <v>400000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1538.27</v>
      </c>
      <c r="I21" s="26">
        <v>1</v>
      </c>
      <c r="J21" s="27">
        <f>I21*H21</f>
        <v>1538.27</v>
      </c>
      <c r="K21" s="22"/>
      <c r="L21" s="25">
        <v>1662.15</v>
      </c>
      <c r="M21" s="28">
        <v>1</v>
      </c>
      <c r="N21" s="27">
        <f>M21*L21</f>
        <v>1662.15</v>
      </c>
      <c r="O21" s="22"/>
      <c r="P21" s="29">
        <f>N21-J21</f>
        <v>123.88000000000011</v>
      </c>
      <c r="Q21" s="30">
        <f>IF((J21)=0,"",(P21/J21))</f>
        <v>0.08053202623726662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2.0981</v>
      </c>
      <c r="I25" s="26">
        <f>H16</f>
        <v>2250</v>
      </c>
      <c r="J25" s="27">
        <f t="shared" si="0"/>
        <v>4720.725</v>
      </c>
      <c r="K25" s="22"/>
      <c r="L25" s="31">
        <v>2.3298</v>
      </c>
      <c r="M25" s="28">
        <f>H16</f>
        <v>2250</v>
      </c>
      <c r="N25" s="27">
        <f t="shared" si="1"/>
        <v>5242.05</v>
      </c>
      <c r="O25" s="22"/>
      <c r="P25" s="29">
        <f t="shared" si="2"/>
        <v>521.3249999999998</v>
      </c>
      <c r="Q25" s="30">
        <f t="shared" si="3"/>
        <v>0.11043324913016533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2250</v>
      </c>
      <c r="J26" s="27">
        <f t="shared" si="0"/>
        <v>0</v>
      </c>
      <c r="K26" s="22"/>
      <c r="L26" s="31">
        <v>0.0788</v>
      </c>
      <c r="M26" s="28">
        <f>M25</f>
        <v>2250</v>
      </c>
      <c r="N26" s="27">
        <f t="shared" si="1"/>
        <v>177.29999999999998</v>
      </c>
      <c r="O26" s="22"/>
      <c r="P26" s="29">
        <f t="shared" si="2"/>
        <v>177.29999999999998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2250</v>
      </c>
      <c r="J27" s="27">
        <f t="shared" si="0"/>
        <v>0</v>
      </c>
      <c r="K27" s="22"/>
      <c r="L27" s="31"/>
      <c r="M27" s="28">
        <f>M26</f>
        <v>2250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2250</v>
      </c>
      <c r="J28" s="27">
        <f t="shared" si="0"/>
        <v>0</v>
      </c>
      <c r="K28" s="22"/>
      <c r="L28" s="31"/>
      <c r="M28" s="28">
        <f>M27</f>
        <v>2250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31"/>
      <c r="I29" s="26">
        <f t="shared" si="4"/>
        <v>2250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0.0111</v>
      </c>
      <c r="I30" s="26">
        <f t="shared" si="4"/>
        <v>2250</v>
      </c>
      <c r="J30" s="27">
        <f t="shared" si="0"/>
        <v>24.975</v>
      </c>
      <c r="K30" s="22"/>
      <c r="L30" s="31">
        <v>0.0111</v>
      </c>
      <c r="M30" s="28">
        <f>+I30</f>
        <v>2250</v>
      </c>
      <c r="N30" s="27">
        <f t="shared" si="1"/>
        <v>24.975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61</v>
      </c>
      <c r="G31" s="24"/>
      <c r="H31" s="31">
        <v>-1.4778</v>
      </c>
      <c r="I31" s="26">
        <f t="shared" si="4"/>
        <v>2250</v>
      </c>
      <c r="J31" s="27">
        <f t="shared" si="0"/>
        <v>-3325.05</v>
      </c>
      <c r="K31" s="22"/>
      <c r="L31" s="31">
        <v>-1.9415</v>
      </c>
      <c r="M31" s="28">
        <f>+I31</f>
        <v>2250</v>
      </c>
      <c r="N31" s="27">
        <f t="shared" si="1"/>
        <v>-4368.375</v>
      </c>
      <c r="O31" s="22"/>
      <c r="P31" s="29">
        <f t="shared" si="2"/>
        <v>-1043.3249999999998</v>
      </c>
      <c r="Q31" s="30">
        <f t="shared" si="3"/>
        <v>0.3137772364325348</v>
      </c>
    </row>
    <row r="32" spans="4:17" ht="12.75">
      <c r="D32" s="33"/>
      <c r="E32" s="22"/>
      <c r="F32" s="23"/>
      <c r="G32" s="24"/>
      <c r="H32" s="31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-0.0494</v>
      </c>
      <c r="I33" s="34">
        <f>+I31</f>
        <v>2250</v>
      </c>
      <c r="J33" s="27">
        <f t="shared" si="0"/>
        <v>-111.15</v>
      </c>
      <c r="K33" s="22"/>
      <c r="L33" s="31">
        <v>0</v>
      </c>
      <c r="M33" s="35">
        <f>+I33</f>
        <v>2250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2847.770000000001</v>
      </c>
      <c r="L36" s="37"/>
      <c r="M36" s="40"/>
      <c r="N36" s="39">
        <f>SUM(N21:N35)</f>
        <v>2738.1000000000013</v>
      </c>
      <c r="P36" s="41">
        <f t="shared" si="2"/>
        <v>-109.66999999999962</v>
      </c>
      <c r="Q36" s="42">
        <f t="shared" si="3"/>
        <v>-0.03851083479354006</v>
      </c>
    </row>
    <row r="37" spans="4:17" ht="12.75">
      <c r="D37" s="43" t="s">
        <v>30</v>
      </c>
      <c r="E37" s="43"/>
      <c r="F37" s="23" t="s">
        <v>61</v>
      </c>
      <c r="G37" s="45"/>
      <c r="H37" s="46">
        <v>2.5309</v>
      </c>
      <c r="I37" s="47">
        <f>+H16</f>
        <v>2250</v>
      </c>
      <c r="J37" s="48">
        <f>I37*H37</f>
        <v>5694.525</v>
      </c>
      <c r="K37" s="43"/>
      <c r="L37" s="46">
        <v>2.5309</v>
      </c>
      <c r="M37" s="49">
        <f>+I37</f>
        <v>2250</v>
      </c>
      <c r="N37" s="48">
        <f>M37*L37</f>
        <v>5694.525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1.9847</v>
      </c>
      <c r="I38" s="47">
        <f>I37</f>
        <v>2250</v>
      </c>
      <c r="J38" s="48">
        <f>I38*H38</f>
        <v>4465.575</v>
      </c>
      <c r="K38" s="43"/>
      <c r="L38" s="46">
        <v>1.9847</v>
      </c>
      <c r="M38" s="49">
        <f>M37</f>
        <v>2250</v>
      </c>
      <c r="N38" s="48">
        <f>M38*L38</f>
        <v>4465.575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13007.869999999999</v>
      </c>
      <c r="K39" s="57"/>
      <c r="L39" s="58"/>
      <c r="M39" s="59"/>
      <c r="N39" s="56">
        <f>SUM(N36:N38)</f>
        <v>12898.2</v>
      </c>
      <c r="O39" s="57"/>
      <c r="P39" s="60">
        <f t="shared" si="2"/>
        <v>-109.66999999999825</v>
      </c>
      <c r="Q39" s="61">
        <f t="shared" si="3"/>
        <v>-0.00843104981830217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ROUND(L16*(1+H54),0)+1</f>
        <v>414401</v>
      </c>
      <c r="J40" s="64">
        <f>I40*H40</f>
        <v>2154.8851999999997</v>
      </c>
      <c r="K40" s="22"/>
      <c r="L40" s="62">
        <f>+H40</f>
        <v>0.0052</v>
      </c>
      <c r="M40" s="28">
        <f>+I40</f>
        <v>414401</v>
      </c>
      <c r="N40" s="64">
        <f>M40*L40</f>
        <v>2154.8851999999997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414401</v>
      </c>
      <c r="J41" s="64">
        <f aca="true" t="shared" si="5" ref="J41:J47">I41*H41</f>
        <v>455.84110000000004</v>
      </c>
      <c r="K41" s="22"/>
      <c r="L41" s="62">
        <f>+H41</f>
        <v>0.0011</v>
      </c>
      <c r="M41" s="28">
        <f>+M40</f>
        <v>414401</v>
      </c>
      <c r="N41" s="64">
        <f aca="true" t="shared" si="6" ref="N41:N47">M41*L41</f>
        <v>455.84110000000004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414401</v>
      </c>
      <c r="J42" s="64">
        <f t="shared" si="5"/>
        <v>0</v>
      </c>
      <c r="K42" s="22"/>
      <c r="L42" s="66"/>
      <c r="M42" s="28">
        <f>M38</f>
        <v>2250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400000</v>
      </c>
      <c r="J44" s="64">
        <f t="shared" si="5"/>
        <v>2800</v>
      </c>
      <c r="K44" s="22"/>
      <c r="L44" s="62">
        <f aca="true" t="shared" si="7" ref="L44:M46">+H44</f>
        <v>0.007</v>
      </c>
      <c r="M44" s="28">
        <f t="shared" si="7"/>
        <v>400000</v>
      </c>
      <c r="N44" s="64">
        <f t="shared" si="6"/>
        <v>2800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413651</v>
      </c>
      <c r="J46" s="64">
        <f t="shared" si="5"/>
        <v>36401.288</v>
      </c>
      <c r="K46" s="22"/>
      <c r="L46" s="62">
        <f t="shared" si="7"/>
        <v>0.088</v>
      </c>
      <c r="M46" s="69">
        <f t="shared" si="7"/>
        <v>413651</v>
      </c>
      <c r="N46" s="64">
        <f t="shared" si="6"/>
        <v>36401.288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54876.3843</v>
      </c>
      <c r="K48" s="57"/>
      <c r="L48" s="73"/>
      <c r="M48" s="74"/>
      <c r="N48" s="56">
        <f>SUM(N39:N47)</f>
        <v>54766.7143</v>
      </c>
      <c r="O48" s="57"/>
      <c r="P48" s="60">
        <f t="shared" si="2"/>
        <v>-109.66999999999825</v>
      </c>
      <c r="Q48" s="61">
        <f t="shared" si="3"/>
        <v>-0.001998491726431004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7133.929959</v>
      </c>
      <c r="K49" s="22"/>
      <c r="L49" s="75">
        <v>0.13</v>
      </c>
      <c r="M49" s="78"/>
      <c r="N49" s="77">
        <f>N48*L49</f>
        <v>7119.672859</v>
      </c>
      <c r="O49" s="22"/>
      <c r="P49" s="29">
        <f t="shared" si="2"/>
        <v>-14.25709999999981</v>
      </c>
      <c r="Q49" s="65">
        <f t="shared" si="3"/>
        <v>-0.0019984917264310093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62010.31</v>
      </c>
      <c r="K50" s="57"/>
      <c r="L50" s="58"/>
      <c r="M50" s="59"/>
      <c r="N50" s="56">
        <f>ROUND(SUM(N48:N49),2)</f>
        <v>61886.39</v>
      </c>
      <c r="O50" s="57"/>
      <c r="P50" s="60">
        <f t="shared" si="2"/>
        <v>-123.91999999999825</v>
      </c>
      <c r="Q50" s="61">
        <f t="shared" si="3"/>
        <v>-0.0019983773666023964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62010.31</v>
      </c>
      <c r="K52" s="57"/>
      <c r="L52" s="84"/>
      <c r="M52" s="85"/>
      <c r="N52" s="83">
        <f>N50+N51</f>
        <v>61886.39</v>
      </c>
      <c r="O52" s="57"/>
      <c r="P52" s="86">
        <f t="shared" si="2"/>
        <v>-123.91999999999825</v>
      </c>
      <c r="Q52" s="87">
        <f t="shared" si="3"/>
        <v>-0.0019983773666023964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prompt="Select Charge Unit - monthly, per kWh, per kW" sqref="F40:F47 F21:F35 F37:F38">
      <formula1>"Monthly, per kWh, per kW"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sqref="G37:G38 G40:G47 G21:G35">
      <formula1>$B$14:$B$19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1">
      <selection activeCell="L18" sqref="L18:N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2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2.28125" style="6" bestFit="1" customWidth="1"/>
    <col min="15" max="15" width="2.8515625" style="6" customWidth="1"/>
    <col min="16" max="16" width="10.28125" style="6" bestFit="1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63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5000</v>
      </c>
      <c r="I16" s="12" t="s">
        <v>60</v>
      </c>
      <c r="L16" s="13">
        <v>3000000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13856.9</v>
      </c>
      <c r="I21" s="26">
        <v>1</v>
      </c>
      <c r="J21" s="27">
        <f>I21*H21</f>
        <v>13856.9</v>
      </c>
      <c r="K21" s="22"/>
      <c r="L21" s="25">
        <v>12533.37</v>
      </c>
      <c r="M21" s="28">
        <v>1</v>
      </c>
      <c r="N21" s="27">
        <f>M21*L21</f>
        <v>12533.37</v>
      </c>
      <c r="O21" s="22"/>
      <c r="P21" s="29">
        <f>N21-J21</f>
        <v>-1323.5299999999988</v>
      </c>
      <c r="Q21" s="30">
        <f>IF((J21)=0,"",(P21/J21))</f>
        <v>-0.09551414818610215</v>
      </c>
    </row>
    <row r="22" spans="4:17" ht="12.75">
      <c r="D22" s="22" t="s">
        <v>16</v>
      </c>
      <c r="E22" s="22"/>
      <c r="F22" s="23" t="s">
        <v>15</v>
      </c>
      <c r="G22" s="24"/>
      <c r="H22" s="25">
        <v>0</v>
      </c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2.9225</v>
      </c>
      <c r="I25" s="26">
        <f>H16</f>
        <v>5000</v>
      </c>
      <c r="J25" s="27">
        <f t="shared" si="0"/>
        <v>14612.5</v>
      </c>
      <c r="K25" s="22"/>
      <c r="L25" s="31">
        <v>2.6963</v>
      </c>
      <c r="M25" s="28">
        <f>H16</f>
        <v>5000</v>
      </c>
      <c r="N25" s="27">
        <f t="shared" si="1"/>
        <v>13481.5</v>
      </c>
      <c r="O25" s="22"/>
      <c r="P25" s="29">
        <f t="shared" si="2"/>
        <v>-1131</v>
      </c>
      <c r="Q25" s="30">
        <f t="shared" si="3"/>
        <v>-0.0773994867408041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5000</v>
      </c>
      <c r="J26" s="27">
        <f t="shared" si="0"/>
        <v>0</v>
      </c>
      <c r="K26" s="22"/>
      <c r="L26" s="31">
        <v>0.0841</v>
      </c>
      <c r="M26" s="28">
        <f>M25</f>
        <v>5000</v>
      </c>
      <c r="N26" s="27">
        <f t="shared" si="1"/>
        <v>420.49999999999994</v>
      </c>
      <c r="O26" s="22"/>
      <c r="P26" s="29">
        <f t="shared" si="2"/>
        <v>420.49999999999994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5000</v>
      </c>
      <c r="J27" s="27">
        <f t="shared" si="0"/>
        <v>0</v>
      </c>
      <c r="K27" s="22"/>
      <c r="L27" s="31"/>
      <c r="M27" s="28">
        <f>M26</f>
        <v>5000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5000</v>
      </c>
      <c r="J28" s="27">
        <f t="shared" si="0"/>
        <v>0</v>
      </c>
      <c r="K28" s="22"/>
      <c r="L28" s="31"/>
      <c r="M28" s="28">
        <f>M27</f>
        <v>5000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31"/>
      <c r="I29" s="26">
        <f t="shared" si="4"/>
        <v>5000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0.0035</v>
      </c>
      <c r="I30" s="26">
        <f t="shared" si="4"/>
        <v>5000</v>
      </c>
      <c r="J30" s="27">
        <f t="shared" si="0"/>
        <v>17.5</v>
      </c>
      <c r="K30" s="22"/>
      <c r="L30" s="31">
        <v>0.0035</v>
      </c>
      <c r="M30" s="28">
        <f>+I30</f>
        <v>5000</v>
      </c>
      <c r="N30" s="27">
        <f t="shared" si="1"/>
        <v>17.5</v>
      </c>
      <c r="O30" s="22"/>
      <c r="P30" s="29">
        <f t="shared" si="2"/>
        <v>0</v>
      </c>
      <c r="Q30" s="30">
        <f t="shared" si="3"/>
        <v>0</v>
      </c>
    </row>
    <row r="31" spans="4:17" ht="25.5">
      <c r="D31" s="32" t="s">
        <v>26</v>
      </c>
      <c r="E31" s="22"/>
      <c r="F31" s="23" t="s">
        <v>61</v>
      </c>
      <c r="G31" s="24"/>
      <c r="H31" s="31">
        <v>-1.9673</v>
      </c>
      <c r="I31" s="26">
        <f t="shared" si="4"/>
        <v>5000</v>
      </c>
      <c r="J31" s="27">
        <f t="shared" si="0"/>
        <v>-9836.5</v>
      </c>
      <c r="K31" s="22"/>
      <c r="L31" s="31">
        <v>-2.5068</v>
      </c>
      <c r="M31" s="28">
        <f>+I31</f>
        <v>5000</v>
      </c>
      <c r="N31" s="27">
        <f t="shared" si="1"/>
        <v>-12534</v>
      </c>
      <c r="O31" s="22"/>
      <c r="P31" s="29">
        <f t="shared" si="2"/>
        <v>-2697.5</v>
      </c>
      <c r="Q31" s="30">
        <f t="shared" si="3"/>
        <v>0.274233721343974</v>
      </c>
    </row>
    <row r="32" spans="4:17" ht="12.75">
      <c r="D32" s="33"/>
      <c r="E32" s="22"/>
      <c r="F32" s="23"/>
      <c r="G32" s="24"/>
      <c r="H32" s="31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-0.0502</v>
      </c>
      <c r="I33" s="34">
        <f>+I31</f>
        <v>5000</v>
      </c>
      <c r="J33" s="27">
        <f t="shared" si="0"/>
        <v>-251</v>
      </c>
      <c r="K33" s="22"/>
      <c r="L33" s="31">
        <v>0</v>
      </c>
      <c r="M33" s="35">
        <f>+I33</f>
        <v>5000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18399.4</v>
      </c>
      <c r="L36" s="37"/>
      <c r="M36" s="40"/>
      <c r="N36" s="39">
        <f>SUM(N21:N35)</f>
        <v>13918.870000000003</v>
      </c>
      <c r="P36" s="41">
        <f t="shared" si="2"/>
        <v>-4480.529999999999</v>
      </c>
      <c r="Q36" s="42">
        <f t="shared" si="3"/>
        <v>-0.24351500592410613</v>
      </c>
    </row>
    <row r="37" spans="4:17" ht="12.75">
      <c r="D37" s="43" t="s">
        <v>30</v>
      </c>
      <c r="E37" s="43"/>
      <c r="F37" s="23" t="s">
        <v>61</v>
      </c>
      <c r="G37" s="45"/>
      <c r="H37" s="46">
        <v>2.7007</v>
      </c>
      <c r="I37" s="47">
        <f>+H16</f>
        <v>5000</v>
      </c>
      <c r="J37" s="48">
        <f>I37*H37</f>
        <v>13503.5</v>
      </c>
      <c r="K37" s="43"/>
      <c r="L37" s="46">
        <v>2.7007</v>
      </c>
      <c r="M37" s="49">
        <f>+I37</f>
        <v>5000</v>
      </c>
      <c r="N37" s="48">
        <f>M37*L37</f>
        <v>13503.5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2.1197</v>
      </c>
      <c r="I38" s="47">
        <f>I37</f>
        <v>5000</v>
      </c>
      <c r="J38" s="48">
        <f>I38*H38</f>
        <v>10598.5</v>
      </c>
      <c r="K38" s="43"/>
      <c r="L38" s="46">
        <v>2.1197</v>
      </c>
      <c r="M38" s="49">
        <f>M37</f>
        <v>5000</v>
      </c>
      <c r="N38" s="48">
        <f>M38*L38</f>
        <v>10598.5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42501.4</v>
      </c>
      <c r="K39" s="57"/>
      <c r="L39" s="58"/>
      <c r="M39" s="59"/>
      <c r="N39" s="56">
        <f>SUM(N36:N38)</f>
        <v>38020.87</v>
      </c>
      <c r="O39" s="57"/>
      <c r="P39" s="60">
        <f t="shared" si="2"/>
        <v>-4480.529999999999</v>
      </c>
      <c r="Q39" s="61">
        <f t="shared" si="3"/>
        <v>-0.10542076261017282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</f>
        <v>3043500</v>
      </c>
      <c r="J40" s="64">
        <f>I40*H40</f>
        <v>15826.199999999999</v>
      </c>
      <c r="K40" s="22"/>
      <c r="L40" s="62">
        <f>+H40</f>
        <v>0.0052</v>
      </c>
      <c r="M40" s="28">
        <f>+I40</f>
        <v>3043500</v>
      </c>
      <c r="N40" s="64">
        <f>M40*L40</f>
        <v>15826.199999999999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3043500</v>
      </c>
      <c r="J41" s="64">
        <f aca="true" t="shared" si="5" ref="J41:J47">I41*H41</f>
        <v>3347.8500000000004</v>
      </c>
      <c r="K41" s="22"/>
      <c r="L41" s="62">
        <f>+H41</f>
        <v>0.0011</v>
      </c>
      <c r="M41" s="28">
        <f>+M40</f>
        <v>3043500</v>
      </c>
      <c r="N41" s="64">
        <f aca="true" t="shared" si="6" ref="N41:N47">M41*L41</f>
        <v>3347.8500000000004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3043500</v>
      </c>
      <c r="J42" s="64">
        <f t="shared" si="5"/>
        <v>0</v>
      </c>
      <c r="K42" s="22"/>
      <c r="L42" s="66"/>
      <c r="M42" s="28">
        <f>M38</f>
        <v>5000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+L16</f>
        <v>3000000</v>
      </c>
      <c r="J44" s="64">
        <f t="shared" si="5"/>
        <v>21000</v>
      </c>
      <c r="K44" s="22"/>
      <c r="L44" s="62">
        <f aca="true" t="shared" si="7" ref="L44:M46">+H44</f>
        <v>0.007</v>
      </c>
      <c r="M44" s="28">
        <f t="shared" si="7"/>
        <v>3000000</v>
      </c>
      <c r="N44" s="64">
        <f t="shared" si="6"/>
        <v>21000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v>750</v>
      </c>
      <c r="J45" s="64">
        <f t="shared" si="5"/>
        <v>56.25</v>
      </c>
      <c r="K45" s="22"/>
      <c r="L45" s="62">
        <f t="shared" si="7"/>
        <v>0.075</v>
      </c>
      <c r="M45" s="28">
        <f t="shared" si="7"/>
        <v>750</v>
      </c>
      <c r="N45" s="64">
        <f t="shared" si="6"/>
        <v>56.25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f>+ROUND(I41-I45,0)</f>
        <v>3042750</v>
      </c>
      <c r="J46" s="64">
        <f t="shared" si="5"/>
        <v>267762</v>
      </c>
      <c r="K46" s="22"/>
      <c r="L46" s="62">
        <f t="shared" si="7"/>
        <v>0.088</v>
      </c>
      <c r="M46" s="69">
        <f t="shared" si="7"/>
        <v>3042750</v>
      </c>
      <c r="N46" s="64">
        <f t="shared" si="6"/>
        <v>267762</v>
      </c>
      <c r="O46" s="22"/>
      <c r="P46" s="29">
        <f t="shared" si="2"/>
        <v>0</v>
      </c>
      <c r="Q46" s="65">
        <f t="shared" si="3"/>
        <v>0</v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350493.95</v>
      </c>
      <c r="K48" s="57"/>
      <c r="L48" s="73"/>
      <c r="M48" s="74"/>
      <c r="N48" s="56">
        <f>SUM(N39:N47)</f>
        <v>346013.42</v>
      </c>
      <c r="O48" s="57"/>
      <c r="P48" s="60">
        <f t="shared" si="2"/>
        <v>-4480.530000000028</v>
      </c>
      <c r="Q48" s="61">
        <f t="shared" si="3"/>
        <v>-0.01278347315267504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45564.213500000005</v>
      </c>
      <c r="K49" s="22"/>
      <c r="L49" s="75">
        <v>0.13</v>
      </c>
      <c r="M49" s="78"/>
      <c r="N49" s="77">
        <f>N48*L49</f>
        <v>44981.7446</v>
      </c>
      <c r="O49" s="22"/>
      <c r="P49" s="29">
        <f t="shared" si="2"/>
        <v>-582.4689000000071</v>
      </c>
      <c r="Q49" s="65">
        <f t="shared" si="3"/>
        <v>-0.012783473152675116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396058.16</v>
      </c>
      <c r="K50" s="57"/>
      <c r="L50" s="58"/>
      <c r="M50" s="59"/>
      <c r="N50" s="56">
        <f>ROUND(SUM(N48:N49),2)</f>
        <v>390995.16</v>
      </c>
      <c r="O50" s="57"/>
      <c r="P50" s="60">
        <f t="shared" si="2"/>
        <v>-5063</v>
      </c>
      <c r="Q50" s="61">
        <f t="shared" si="3"/>
        <v>-0.012783476043013482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396058.16</v>
      </c>
      <c r="K52" s="57"/>
      <c r="L52" s="84"/>
      <c r="M52" s="85"/>
      <c r="N52" s="83">
        <f>N50+N51</f>
        <v>390995.16</v>
      </c>
      <c r="O52" s="57"/>
      <c r="P52" s="86">
        <f t="shared" si="2"/>
        <v>-5063</v>
      </c>
      <c r="Q52" s="87">
        <f t="shared" si="3"/>
        <v>-0.012783476043013482</v>
      </c>
    </row>
    <row r="53" ht="10.5" customHeight="1"/>
    <row r="54" spans="4:12" ht="12.75">
      <c r="D54" s="12" t="s">
        <v>44</v>
      </c>
      <c r="H54" s="91">
        <v>0.0145</v>
      </c>
      <c r="L54" s="91">
        <f>+H54</f>
        <v>0.0145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21:F35 F37:F38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68"/>
  <sheetViews>
    <sheetView showGridLines="0" zoomScalePageLayoutView="0" workbookViewId="0" topLeftCell="A1">
      <selection activeCell="K18" sqref="K18"/>
    </sheetView>
  </sheetViews>
  <sheetFormatPr defaultColWidth="9.140625" defaultRowHeight="12.75"/>
  <cols>
    <col min="1" max="1" width="2.7109375" style="6" customWidth="1"/>
    <col min="2" max="2" width="0.9921875" style="6" customWidth="1"/>
    <col min="3" max="3" width="1.28515625" style="6" customWidth="1"/>
    <col min="4" max="4" width="26.57421875" style="6" customWidth="1"/>
    <col min="5" max="5" width="1.28515625" style="6" customWidth="1"/>
    <col min="6" max="6" width="11.28125" style="6" customWidth="1"/>
    <col min="7" max="7" width="1.28515625" style="6" customWidth="1"/>
    <col min="8" max="8" width="12.28125" style="6" customWidth="1"/>
    <col min="9" max="9" width="8.57421875" style="6" customWidth="1"/>
    <col min="10" max="10" width="11.28125" style="6" bestFit="1" customWidth="1"/>
    <col min="11" max="11" width="2.8515625" style="6" customWidth="1"/>
    <col min="12" max="12" width="12.140625" style="6" customWidth="1"/>
    <col min="13" max="13" width="8.57421875" style="6" customWidth="1"/>
    <col min="14" max="14" width="11.28125" style="6" bestFit="1" customWidth="1"/>
    <col min="15" max="15" width="2.8515625" style="6" customWidth="1"/>
    <col min="16" max="16" width="8.8515625" style="6" customWidth="1"/>
    <col min="17" max="17" width="8.7109375" style="6" customWidth="1"/>
    <col min="18" max="18" width="3.8515625" style="6" customWidth="1"/>
    <col min="19" max="16384" width="9.140625" style="6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2"/>
      <c r="O1" s="92"/>
      <c r="P1" s="93"/>
      <c r="Q1" s="93"/>
      <c r="R1" s="92"/>
    </row>
    <row r="2" spans="3:18" s="1" customFormat="1" ht="1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2"/>
      <c r="O2" s="92"/>
      <c r="P2" s="93"/>
      <c r="Q2" s="93"/>
      <c r="R2" s="92"/>
    </row>
    <row r="3" spans="3:18" s="1" customFormat="1" ht="1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2"/>
      <c r="O3" s="92"/>
      <c r="P3" s="93"/>
      <c r="Q3" s="93"/>
      <c r="R3" s="92"/>
    </row>
    <row r="4" spans="3:18" s="1" customFormat="1" ht="15" customHeight="1"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92"/>
      <c r="O4" s="92"/>
      <c r="P4" s="93"/>
      <c r="Q4" s="93"/>
      <c r="R4" s="92"/>
    </row>
    <row r="5" spans="5:18" s="1" customFormat="1" ht="15" customHeight="1">
      <c r="E5" s="5"/>
      <c r="F5" s="5"/>
      <c r="G5" s="5"/>
      <c r="N5" s="92"/>
      <c r="O5" s="92"/>
      <c r="P5" s="93"/>
      <c r="Q5" s="93"/>
      <c r="R5" s="92"/>
    </row>
    <row r="6" spans="14:18" s="1" customFormat="1" ht="9" customHeight="1">
      <c r="N6" s="92"/>
      <c r="O6" s="92"/>
      <c r="P6" s="92"/>
      <c r="Q6" s="92"/>
      <c r="R6" s="92"/>
    </row>
    <row r="7" spans="14:18" s="1" customFormat="1" ht="12.75">
      <c r="N7" s="92"/>
      <c r="O7" s="92"/>
      <c r="P7" s="93"/>
      <c r="Q7" s="93"/>
      <c r="R7" s="92"/>
    </row>
    <row r="8" s="1" customFormat="1" ht="15" customHeight="1">
      <c r="R8" s="92"/>
    </row>
    <row r="9" spans="14:18" ht="7.5" customHeight="1">
      <c r="N9" s="92"/>
      <c r="O9" s="92"/>
      <c r="P9" s="92"/>
      <c r="Q9" s="92"/>
      <c r="R9" s="92"/>
    </row>
    <row r="10" spans="4:18" ht="18.75" customHeight="1">
      <c r="D10" s="101" t="s">
        <v>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2"/>
    </row>
    <row r="11" spans="4:18" ht="18.75" customHeight="1">
      <c r="D11" s="101" t="s">
        <v>65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2"/>
    </row>
    <row r="12" spans="14:18" ht="7.5" customHeight="1">
      <c r="N12" s="92"/>
      <c r="O12" s="92"/>
      <c r="P12" s="92"/>
      <c r="Q12" s="92"/>
      <c r="R12" s="92"/>
    </row>
    <row r="13" spans="14:18" ht="7.5" customHeight="1">
      <c r="N13" s="92"/>
      <c r="O13" s="92"/>
      <c r="P13" s="92"/>
      <c r="Q13" s="92"/>
      <c r="R13" s="92"/>
    </row>
    <row r="14" spans="2:17" ht="15.75">
      <c r="B14" s="7"/>
      <c r="D14" s="8" t="s">
        <v>2</v>
      </c>
      <c r="F14" s="102" t="s">
        <v>64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7.5" customHeight="1">
      <c r="B15" s="7"/>
      <c r="D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3" ht="12.75">
      <c r="B16" s="7"/>
      <c r="D16" s="11"/>
      <c r="F16" s="12" t="s">
        <v>4</v>
      </c>
      <c r="G16" s="12"/>
      <c r="H16" s="13">
        <v>0.1</v>
      </c>
      <c r="I16" s="12" t="s">
        <v>60</v>
      </c>
      <c r="L16" s="13">
        <v>33</v>
      </c>
      <c r="M16" s="12" t="s">
        <v>5</v>
      </c>
    </row>
    <row r="17" spans="2:4" ht="10.5" customHeight="1">
      <c r="B17" s="7"/>
      <c r="D17" s="11"/>
    </row>
    <row r="18" spans="2:17" ht="12.75">
      <c r="B18" s="14"/>
      <c r="D18" s="11"/>
      <c r="F18" s="15"/>
      <c r="G18" s="15"/>
      <c r="H18" s="103" t="s">
        <v>66</v>
      </c>
      <c r="I18" s="104"/>
      <c r="J18" s="105"/>
      <c r="L18" s="106" t="s">
        <v>67</v>
      </c>
      <c r="M18" s="107"/>
      <c r="N18" s="108"/>
      <c r="P18" s="106" t="s">
        <v>6</v>
      </c>
      <c r="Q18" s="108"/>
    </row>
    <row r="19" spans="2:17" ht="12.75">
      <c r="B19" s="14"/>
      <c r="D19" s="11"/>
      <c r="F19" s="95" t="s">
        <v>7</v>
      </c>
      <c r="G19" s="16"/>
      <c r="H19" s="17" t="s">
        <v>8</v>
      </c>
      <c r="I19" s="17" t="s">
        <v>9</v>
      </c>
      <c r="J19" s="18" t="s">
        <v>10</v>
      </c>
      <c r="L19" s="17" t="s">
        <v>8</v>
      </c>
      <c r="M19" s="19" t="s">
        <v>9</v>
      </c>
      <c r="N19" s="18" t="s">
        <v>10</v>
      </c>
      <c r="P19" s="97" t="s">
        <v>11</v>
      </c>
      <c r="Q19" s="99" t="s">
        <v>12</v>
      </c>
    </row>
    <row r="20" spans="2:17" ht="12.75">
      <c r="B20" s="14"/>
      <c r="D20" s="11"/>
      <c r="F20" s="96"/>
      <c r="G20" s="16"/>
      <c r="H20" s="20" t="s">
        <v>13</v>
      </c>
      <c r="I20" s="20"/>
      <c r="J20" s="21" t="s">
        <v>13</v>
      </c>
      <c r="L20" s="20" t="s">
        <v>13</v>
      </c>
      <c r="M20" s="21"/>
      <c r="N20" s="21" t="s">
        <v>13</v>
      </c>
      <c r="P20" s="98"/>
      <c r="Q20" s="100"/>
    </row>
    <row r="21" spans="4:17" ht="12.75">
      <c r="D21" s="22" t="s">
        <v>14</v>
      </c>
      <c r="E21" s="22"/>
      <c r="F21" s="23" t="s">
        <v>15</v>
      </c>
      <c r="G21" s="24"/>
      <c r="H21" s="25">
        <v>1.34</v>
      </c>
      <c r="I21" s="26">
        <v>1</v>
      </c>
      <c r="J21" s="27">
        <f>I21*H21</f>
        <v>1.34</v>
      </c>
      <c r="K21" s="22"/>
      <c r="L21" s="25">
        <v>1.53</v>
      </c>
      <c r="M21" s="28">
        <v>1</v>
      </c>
      <c r="N21" s="27">
        <f>M21*L21</f>
        <v>1.53</v>
      </c>
      <c r="O21" s="22"/>
      <c r="P21" s="29">
        <f>N21-J21</f>
        <v>0.18999999999999995</v>
      </c>
      <c r="Q21" s="30">
        <f>IF((J21)=0,"",(P21/J21))</f>
        <v>0.14179104477611937</v>
      </c>
    </row>
    <row r="22" spans="4:17" ht="12.75">
      <c r="D22" s="22" t="s">
        <v>16</v>
      </c>
      <c r="E22" s="22"/>
      <c r="F22" s="23"/>
      <c r="G22" s="24"/>
      <c r="H22" s="25"/>
      <c r="I22" s="26">
        <v>1</v>
      </c>
      <c r="J22" s="27">
        <f aca="true" t="shared" si="0" ref="J22:J35">I22*H22</f>
        <v>0</v>
      </c>
      <c r="K22" s="22"/>
      <c r="L22" s="31"/>
      <c r="M22" s="28">
        <v>1</v>
      </c>
      <c r="N22" s="27">
        <f>M22*L22</f>
        <v>0</v>
      </c>
      <c r="O22" s="22"/>
      <c r="P22" s="29">
        <f>N22-J22</f>
        <v>0</v>
      </c>
      <c r="Q22" s="30">
        <f>IF((J22)=0,"",(P22/J22))</f>
      </c>
    </row>
    <row r="23" spans="4:17" ht="12.75">
      <c r="D23" s="22" t="s">
        <v>17</v>
      </c>
      <c r="E23" s="22"/>
      <c r="F23" s="23"/>
      <c r="G23" s="24"/>
      <c r="H23" s="31"/>
      <c r="I23" s="26">
        <v>1</v>
      </c>
      <c r="J23" s="27">
        <f t="shared" si="0"/>
        <v>0</v>
      </c>
      <c r="K23" s="22"/>
      <c r="L23" s="31"/>
      <c r="M23" s="28">
        <v>1</v>
      </c>
      <c r="N23" s="27">
        <f aca="true" t="shared" si="1" ref="N23:N35">M23*L23</f>
        <v>0</v>
      </c>
      <c r="O23" s="22"/>
      <c r="P23" s="29">
        <f aca="true" t="shared" si="2" ref="P23:P52">N23-J23</f>
        <v>0</v>
      </c>
      <c r="Q23" s="30">
        <f aca="true" t="shared" si="3" ref="Q23:Q52">IF((J23)=0,"",(P23/J23))</f>
      </c>
    </row>
    <row r="24" spans="4:17" ht="12.75">
      <c r="D24" s="22" t="s">
        <v>18</v>
      </c>
      <c r="E24" s="22"/>
      <c r="F24" s="23"/>
      <c r="G24" s="24"/>
      <c r="H24" s="31"/>
      <c r="I24" s="26">
        <v>1</v>
      </c>
      <c r="J24" s="27">
        <f t="shared" si="0"/>
        <v>0</v>
      </c>
      <c r="K24" s="22"/>
      <c r="L24" s="31"/>
      <c r="M24" s="28">
        <v>1</v>
      </c>
      <c r="N24" s="27">
        <f t="shared" si="1"/>
        <v>0</v>
      </c>
      <c r="O24" s="22"/>
      <c r="P24" s="29">
        <f t="shared" si="2"/>
        <v>0</v>
      </c>
      <c r="Q24" s="30">
        <f t="shared" si="3"/>
      </c>
    </row>
    <row r="25" spans="4:17" ht="12.75">
      <c r="D25" s="22" t="s">
        <v>19</v>
      </c>
      <c r="E25" s="22"/>
      <c r="F25" s="23" t="s">
        <v>61</v>
      </c>
      <c r="G25" s="24"/>
      <c r="H25" s="31">
        <v>10.2587</v>
      </c>
      <c r="I25" s="26">
        <f>H16</f>
        <v>0.1</v>
      </c>
      <c r="J25" s="27">
        <f t="shared" si="0"/>
        <v>1.02587</v>
      </c>
      <c r="K25" s="22"/>
      <c r="L25" s="31">
        <v>12.1694</v>
      </c>
      <c r="M25" s="28">
        <f>H16</f>
        <v>0.1</v>
      </c>
      <c r="N25" s="27">
        <f t="shared" si="1"/>
        <v>1.2169400000000001</v>
      </c>
      <c r="O25" s="22"/>
      <c r="P25" s="29">
        <f t="shared" si="2"/>
        <v>0.19107000000000007</v>
      </c>
      <c r="Q25" s="30">
        <f t="shared" si="3"/>
        <v>0.18625166931482554</v>
      </c>
    </row>
    <row r="26" spans="4:17" ht="12.75">
      <c r="D26" s="22" t="s">
        <v>21</v>
      </c>
      <c r="E26" s="22"/>
      <c r="F26" s="23"/>
      <c r="G26" s="24"/>
      <c r="H26" s="31"/>
      <c r="I26" s="26">
        <f aca="true" t="shared" si="4" ref="I26:I31">I25</f>
        <v>0.1</v>
      </c>
      <c r="J26" s="27">
        <f t="shared" si="0"/>
        <v>0</v>
      </c>
      <c r="K26" s="22"/>
      <c r="L26" s="31">
        <v>0.0582</v>
      </c>
      <c r="M26" s="28">
        <f>M25</f>
        <v>0.1</v>
      </c>
      <c r="N26" s="27">
        <f t="shared" si="1"/>
        <v>0.0058200000000000005</v>
      </c>
      <c r="O26" s="22"/>
      <c r="P26" s="29">
        <f t="shared" si="2"/>
        <v>0.0058200000000000005</v>
      </c>
      <c r="Q26" s="30">
        <f t="shared" si="3"/>
      </c>
    </row>
    <row r="27" spans="4:17" ht="12.75">
      <c r="D27" s="22" t="s">
        <v>22</v>
      </c>
      <c r="E27" s="22"/>
      <c r="F27" s="23"/>
      <c r="G27" s="24"/>
      <c r="H27" s="31"/>
      <c r="I27" s="26">
        <f t="shared" si="4"/>
        <v>0.1</v>
      </c>
      <c r="J27" s="27">
        <f t="shared" si="0"/>
        <v>0</v>
      </c>
      <c r="K27" s="22"/>
      <c r="L27" s="31"/>
      <c r="M27" s="28">
        <f>M26</f>
        <v>0.1</v>
      </c>
      <c r="N27" s="27">
        <f t="shared" si="1"/>
        <v>0</v>
      </c>
      <c r="O27" s="22"/>
      <c r="P27" s="29">
        <f t="shared" si="2"/>
        <v>0</v>
      </c>
      <c r="Q27" s="30">
        <f t="shared" si="3"/>
      </c>
    </row>
    <row r="28" spans="4:17" ht="12.75">
      <c r="D28" s="22" t="s">
        <v>23</v>
      </c>
      <c r="E28" s="22"/>
      <c r="F28" s="23"/>
      <c r="G28" s="24"/>
      <c r="H28" s="31"/>
      <c r="I28" s="26">
        <f t="shared" si="4"/>
        <v>0.1</v>
      </c>
      <c r="J28" s="27">
        <f t="shared" si="0"/>
        <v>0</v>
      </c>
      <c r="K28" s="22"/>
      <c r="L28" s="31"/>
      <c r="M28" s="28">
        <f>M27</f>
        <v>0.1</v>
      </c>
      <c r="N28" s="27">
        <f t="shared" si="1"/>
        <v>0</v>
      </c>
      <c r="O28" s="22"/>
      <c r="P28" s="29">
        <f t="shared" si="2"/>
        <v>0</v>
      </c>
      <c r="Q28" s="30">
        <f t="shared" si="3"/>
      </c>
    </row>
    <row r="29" spans="4:17" ht="12.75">
      <c r="D29" s="22" t="s">
        <v>24</v>
      </c>
      <c r="E29" s="22"/>
      <c r="F29" s="23"/>
      <c r="G29" s="24"/>
      <c r="H29" s="31"/>
      <c r="I29" s="26">
        <f t="shared" si="4"/>
        <v>0.1</v>
      </c>
      <c r="J29" s="27">
        <f t="shared" si="0"/>
        <v>0</v>
      </c>
      <c r="K29" s="22"/>
      <c r="L29" s="25"/>
      <c r="M29" s="28">
        <v>1</v>
      </c>
      <c r="N29" s="27">
        <f t="shared" si="1"/>
        <v>0</v>
      </c>
      <c r="O29" s="22"/>
      <c r="P29" s="29">
        <f t="shared" si="2"/>
        <v>0</v>
      </c>
      <c r="Q29" s="30">
        <f t="shared" si="3"/>
      </c>
    </row>
    <row r="30" spans="4:17" ht="12.75">
      <c r="D30" s="22" t="s">
        <v>25</v>
      </c>
      <c r="E30" s="22"/>
      <c r="F30" s="23" t="s">
        <v>61</v>
      </c>
      <c r="G30" s="24"/>
      <c r="H30" s="31">
        <v>0</v>
      </c>
      <c r="I30" s="26">
        <f t="shared" si="4"/>
        <v>0.1</v>
      </c>
      <c r="J30" s="27">
        <f t="shared" si="0"/>
        <v>0</v>
      </c>
      <c r="K30" s="22"/>
      <c r="L30" s="31">
        <v>0</v>
      </c>
      <c r="M30" s="28">
        <f>+I30</f>
        <v>0.1</v>
      </c>
      <c r="N30" s="27">
        <f t="shared" si="1"/>
        <v>0</v>
      </c>
      <c r="O30" s="22"/>
      <c r="P30" s="29">
        <f t="shared" si="2"/>
        <v>0</v>
      </c>
      <c r="Q30" s="30">
        <f t="shared" si="3"/>
      </c>
    </row>
    <row r="31" spans="4:17" ht="25.5">
      <c r="D31" s="32" t="s">
        <v>26</v>
      </c>
      <c r="E31" s="22"/>
      <c r="F31" s="23" t="s">
        <v>61</v>
      </c>
      <c r="G31" s="24"/>
      <c r="H31" s="31">
        <v>-1.4262000000000001</v>
      </c>
      <c r="I31" s="26">
        <f t="shared" si="4"/>
        <v>0.1</v>
      </c>
      <c r="J31" s="27">
        <f t="shared" si="0"/>
        <v>-0.14262000000000002</v>
      </c>
      <c r="K31" s="22"/>
      <c r="L31" s="31">
        <v>-3.1014</v>
      </c>
      <c r="M31" s="28">
        <f>+I31</f>
        <v>0.1</v>
      </c>
      <c r="N31" s="27">
        <f t="shared" si="1"/>
        <v>-0.31014</v>
      </c>
      <c r="O31" s="22"/>
      <c r="P31" s="29">
        <f t="shared" si="2"/>
        <v>-0.16752</v>
      </c>
      <c r="Q31" s="30">
        <f t="shared" si="3"/>
        <v>1.1745898190997053</v>
      </c>
    </row>
    <row r="32" spans="4:17" ht="12.75">
      <c r="D32" s="33"/>
      <c r="E32" s="22"/>
      <c r="F32" s="23"/>
      <c r="G32" s="24"/>
      <c r="H32" s="31"/>
      <c r="I32" s="34"/>
      <c r="J32" s="27">
        <f t="shared" si="0"/>
        <v>0</v>
      </c>
      <c r="K32" s="22"/>
      <c r="L32" s="25"/>
      <c r="M32" s="35"/>
      <c r="N32" s="27">
        <f t="shared" si="1"/>
        <v>0</v>
      </c>
      <c r="O32" s="22"/>
      <c r="P32" s="29">
        <f t="shared" si="2"/>
        <v>0</v>
      </c>
      <c r="Q32" s="30">
        <f t="shared" si="3"/>
      </c>
    </row>
    <row r="33" spans="4:17" ht="12.75">
      <c r="D33" s="33" t="s">
        <v>28</v>
      </c>
      <c r="E33" s="22"/>
      <c r="F33" s="23" t="s">
        <v>61</v>
      </c>
      <c r="G33" s="24"/>
      <c r="H33" s="31">
        <v>-0.2253</v>
      </c>
      <c r="I33" s="34">
        <f>+I31</f>
        <v>0.1</v>
      </c>
      <c r="J33" s="27">
        <f t="shared" si="0"/>
        <v>-0.02253</v>
      </c>
      <c r="K33" s="22"/>
      <c r="L33" s="31">
        <v>0</v>
      </c>
      <c r="M33" s="35">
        <f>+I33</f>
        <v>0.1</v>
      </c>
      <c r="N33" s="27">
        <f t="shared" si="1"/>
        <v>0</v>
      </c>
      <c r="O33" s="22"/>
      <c r="P33" s="29"/>
      <c r="Q33" s="30"/>
    </row>
    <row r="34" spans="4:17" ht="12.75">
      <c r="D34" s="33"/>
      <c r="E34" s="22"/>
      <c r="F34" s="23"/>
      <c r="G34" s="24"/>
      <c r="H34" s="31"/>
      <c r="I34" s="34"/>
      <c r="J34" s="27">
        <f t="shared" si="0"/>
        <v>0</v>
      </c>
      <c r="K34" s="22"/>
      <c r="L34" s="31"/>
      <c r="M34" s="35"/>
      <c r="N34" s="27">
        <f t="shared" si="1"/>
        <v>0</v>
      </c>
      <c r="O34" s="22"/>
      <c r="P34" s="29">
        <f t="shared" si="2"/>
        <v>0</v>
      </c>
      <c r="Q34" s="30">
        <f t="shared" si="3"/>
      </c>
    </row>
    <row r="35" spans="4:17" ht="13.5" thickBot="1">
      <c r="D35" s="33"/>
      <c r="E35" s="22"/>
      <c r="F35" s="23"/>
      <c r="G35" s="24"/>
      <c r="H35" s="31"/>
      <c r="I35" s="34"/>
      <c r="J35" s="27">
        <f t="shared" si="0"/>
        <v>0</v>
      </c>
      <c r="K35" s="22"/>
      <c r="L35" s="31"/>
      <c r="M35" s="35"/>
      <c r="N35" s="27">
        <f t="shared" si="1"/>
        <v>0</v>
      </c>
      <c r="O35" s="22"/>
      <c r="P35" s="29">
        <f t="shared" si="2"/>
        <v>0</v>
      </c>
      <c r="Q35" s="30">
        <f t="shared" si="3"/>
      </c>
    </row>
    <row r="36" spans="4:17" ht="13.5" thickBot="1">
      <c r="D36" s="12" t="s">
        <v>29</v>
      </c>
      <c r="G36" s="36"/>
      <c r="H36" s="37"/>
      <c r="I36" s="38"/>
      <c r="J36" s="39">
        <f>SUM(J21:J35)</f>
        <v>2.20072</v>
      </c>
      <c r="L36" s="37"/>
      <c r="M36" s="40"/>
      <c r="N36" s="39">
        <f>SUM(N21:N35)</f>
        <v>2.4426200000000002</v>
      </c>
      <c r="P36" s="41">
        <f t="shared" si="2"/>
        <v>0.24190000000000023</v>
      </c>
      <c r="Q36" s="42">
        <f t="shared" si="3"/>
        <v>0.10991857210367527</v>
      </c>
    </row>
    <row r="37" spans="4:17" ht="12.75">
      <c r="D37" s="43" t="s">
        <v>30</v>
      </c>
      <c r="E37" s="43"/>
      <c r="F37" s="23" t="s">
        <v>61</v>
      </c>
      <c r="G37" s="45"/>
      <c r="H37" s="46">
        <v>1.8116</v>
      </c>
      <c r="I37" s="47">
        <f>+H16</f>
        <v>0.1</v>
      </c>
      <c r="J37" s="48">
        <f>I37*H37</f>
        <v>0.18116000000000002</v>
      </c>
      <c r="K37" s="43"/>
      <c r="L37" s="46">
        <v>1.8116</v>
      </c>
      <c r="M37" s="49">
        <f>+I37</f>
        <v>0.1</v>
      </c>
      <c r="N37" s="48">
        <f>M37*L37</f>
        <v>0.18116000000000002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31</v>
      </c>
      <c r="E38" s="43"/>
      <c r="F38" s="23" t="s">
        <v>61</v>
      </c>
      <c r="G38" s="45"/>
      <c r="H38" s="46">
        <v>1.4666</v>
      </c>
      <c r="I38" s="47">
        <f>I37</f>
        <v>0.1</v>
      </c>
      <c r="J38" s="48">
        <f>I38*H38</f>
        <v>0.14665999999999998</v>
      </c>
      <c r="K38" s="43"/>
      <c r="L38" s="46">
        <v>1.4666</v>
      </c>
      <c r="M38" s="49">
        <f>M37</f>
        <v>0.1</v>
      </c>
      <c r="N38" s="48">
        <f>M38*L38</f>
        <v>0.14665999999999998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32</v>
      </c>
      <c r="E39" s="22"/>
      <c r="F39" s="22"/>
      <c r="G39" s="24"/>
      <c r="H39" s="54"/>
      <c r="I39" s="55"/>
      <c r="J39" s="56">
        <f>SUM(J36:J38)</f>
        <v>2.52854</v>
      </c>
      <c r="K39" s="57"/>
      <c r="L39" s="58"/>
      <c r="M39" s="59"/>
      <c r="N39" s="56">
        <f>SUM(N36:N38)</f>
        <v>2.7704400000000002</v>
      </c>
      <c r="O39" s="57"/>
      <c r="P39" s="60">
        <f t="shared" si="2"/>
        <v>0.24190000000000023</v>
      </c>
      <c r="Q39" s="61">
        <f t="shared" si="3"/>
        <v>0.09566785575865924</v>
      </c>
    </row>
    <row r="40" spans="4:17" ht="25.5">
      <c r="D40" s="32" t="s">
        <v>33</v>
      </c>
      <c r="E40" s="22"/>
      <c r="F40" s="23" t="s">
        <v>20</v>
      </c>
      <c r="G40" s="24"/>
      <c r="H40" s="62">
        <v>0.0052</v>
      </c>
      <c r="I40" s="63">
        <f>ROUND(L16*(1+H54),0)</f>
        <v>34</v>
      </c>
      <c r="J40" s="64">
        <f>I40*H40</f>
        <v>0.17679999999999998</v>
      </c>
      <c r="K40" s="22"/>
      <c r="L40" s="62">
        <f>+H40</f>
        <v>0.0052</v>
      </c>
      <c r="M40" s="28">
        <f>+I40</f>
        <v>34</v>
      </c>
      <c r="N40" s="64">
        <f>M40*L40</f>
        <v>0.17679999999999998</v>
      </c>
      <c r="O40" s="22"/>
      <c r="P40" s="29">
        <f t="shared" si="2"/>
        <v>0</v>
      </c>
      <c r="Q40" s="65">
        <f t="shared" si="3"/>
        <v>0</v>
      </c>
    </row>
    <row r="41" spans="4:17" ht="25.5">
      <c r="D41" s="32" t="s">
        <v>34</v>
      </c>
      <c r="E41" s="22"/>
      <c r="F41" s="23" t="s">
        <v>20</v>
      </c>
      <c r="G41" s="24"/>
      <c r="H41" s="62">
        <v>0.0011</v>
      </c>
      <c r="I41" s="26">
        <f>+I40</f>
        <v>34</v>
      </c>
      <c r="J41" s="64">
        <f aca="true" t="shared" si="5" ref="J41:J47">I41*H41</f>
        <v>0.0374</v>
      </c>
      <c r="K41" s="22"/>
      <c r="L41" s="62">
        <f>+H41</f>
        <v>0.0011</v>
      </c>
      <c r="M41" s="28">
        <f>+M40</f>
        <v>34</v>
      </c>
      <c r="N41" s="64">
        <f aca="true" t="shared" si="6" ref="N41:N47">M41*L41</f>
        <v>0.0374</v>
      </c>
      <c r="O41" s="22"/>
      <c r="P41" s="29">
        <f t="shared" si="2"/>
        <v>0</v>
      </c>
      <c r="Q41" s="65">
        <f t="shared" si="3"/>
        <v>0</v>
      </c>
    </row>
    <row r="42" spans="4:17" ht="12.75">
      <c r="D42" s="32" t="s">
        <v>35</v>
      </c>
      <c r="E42" s="22"/>
      <c r="F42" s="23"/>
      <c r="G42" s="24"/>
      <c r="H42" s="66"/>
      <c r="I42" s="26">
        <f>+I41</f>
        <v>34</v>
      </c>
      <c r="J42" s="64">
        <f t="shared" si="5"/>
        <v>0</v>
      </c>
      <c r="K42" s="22"/>
      <c r="L42" s="66"/>
      <c r="M42" s="28">
        <f>M38</f>
        <v>0.1</v>
      </c>
      <c r="N42" s="64">
        <f t="shared" si="6"/>
        <v>0</v>
      </c>
      <c r="O42" s="22"/>
      <c r="P42" s="29">
        <f t="shared" si="2"/>
        <v>0</v>
      </c>
      <c r="Q42" s="65">
        <f t="shared" si="3"/>
      </c>
    </row>
    <row r="43" spans="4:17" ht="12.75">
      <c r="D43" s="22" t="s">
        <v>36</v>
      </c>
      <c r="E43" s="22"/>
      <c r="F43" s="23" t="s">
        <v>15</v>
      </c>
      <c r="G43" s="24"/>
      <c r="H43" s="62">
        <v>0.25</v>
      </c>
      <c r="I43" s="26">
        <v>1</v>
      </c>
      <c r="J43" s="64">
        <f t="shared" si="5"/>
        <v>0.25</v>
      </c>
      <c r="K43" s="22"/>
      <c r="L43" s="62">
        <v>0.25</v>
      </c>
      <c r="M43" s="28">
        <v>1</v>
      </c>
      <c r="N43" s="64">
        <f t="shared" si="6"/>
        <v>0.25</v>
      </c>
      <c r="O43" s="22"/>
      <c r="P43" s="29">
        <f t="shared" si="2"/>
        <v>0</v>
      </c>
      <c r="Q43" s="65">
        <f t="shared" si="3"/>
        <v>0</v>
      </c>
    </row>
    <row r="44" spans="4:17" ht="12.75">
      <c r="D44" s="22" t="s">
        <v>37</v>
      </c>
      <c r="E44" s="22"/>
      <c r="F44" s="23" t="s">
        <v>20</v>
      </c>
      <c r="G44" s="24"/>
      <c r="H44" s="62">
        <v>0.007</v>
      </c>
      <c r="I44" s="26">
        <f>+I42</f>
        <v>34</v>
      </c>
      <c r="J44" s="64">
        <f t="shared" si="5"/>
        <v>0.23800000000000002</v>
      </c>
      <c r="K44" s="22"/>
      <c r="L44" s="62">
        <f aca="true" t="shared" si="7" ref="L44:M46">+H44</f>
        <v>0.007</v>
      </c>
      <c r="M44" s="28">
        <f t="shared" si="7"/>
        <v>34</v>
      </c>
      <c r="N44" s="64">
        <f t="shared" si="6"/>
        <v>0.23800000000000002</v>
      </c>
      <c r="O44" s="22"/>
      <c r="P44" s="29">
        <f t="shared" si="2"/>
        <v>0</v>
      </c>
      <c r="Q44" s="65">
        <f t="shared" si="3"/>
        <v>0</v>
      </c>
    </row>
    <row r="45" spans="4:17" ht="12.75">
      <c r="D45" s="22" t="s">
        <v>38</v>
      </c>
      <c r="E45" s="22"/>
      <c r="F45" s="23" t="s">
        <v>20</v>
      </c>
      <c r="G45" s="24"/>
      <c r="H45" s="62">
        <v>0.075</v>
      </c>
      <c r="I45" s="26">
        <f>+I42</f>
        <v>34</v>
      </c>
      <c r="J45" s="64">
        <f t="shared" si="5"/>
        <v>2.55</v>
      </c>
      <c r="K45" s="22"/>
      <c r="L45" s="62">
        <f t="shared" si="7"/>
        <v>0.075</v>
      </c>
      <c r="M45" s="28">
        <f t="shared" si="7"/>
        <v>34</v>
      </c>
      <c r="N45" s="64">
        <f t="shared" si="6"/>
        <v>2.55</v>
      </c>
      <c r="O45" s="22"/>
      <c r="P45" s="29">
        <f t="shared" si="2"/>
        <v>0</v>
      </c>
      <c r="Q45" s="65">
        <f t="shared" si="3"/>
        <v>0</v>
      </c>
    </row>
    <row r="46" spans="4:17" ht="12.75">
      <c r="D46" s="67" t="s">
        <v>38</v>
      </c>
      <c r="E46" s="22"/>
      <c r="F46" s="23" t="s">
        <v>20</v>
      </c>
      <c r="G46" s="24"/>
      <c r="H46" s="62">
        <v>0.088</v>
      </c>
      <c r="I46" s="68">
        <v>0</v>
      </c>
      <c r="J46" s="64">
        <f t="shared" si="5"/>
        <v>0</v>
      </c>
      <c r="K46" s="22"/>
      <c r="L46" s="62">
        <f t="shared" si="7"/>
        <v>0.088</v>
      </c>
      <c r="M46" s="69">
        <f t="shared" si="7"/>
        <v>0</v>
      </c>
      <c r="N46" s="64">
        <f t="shared" si="6"/>
        <v>0</v>
      </c>
      <c r="O46" s="22"/>
      <c r="P46" s="29">
        <f t="shared" si="2"/>
        <v>0</v>
      </c>
      <c r="Q46" s="65">
        <f t="shared" si="3"/>
      </c>
    </row>
    <row r="47" spans="4:17" ht="13.5" thickBot="1">
      <c r="D47" s="33"/>
      <c r="E47" s="22"/>
      <c r="F47" s="23"/>
      <c r="G47" s="24"/>
      <c r="H47" s="62"/>
      <c r="I47" s="34"/>
      <c r="J47" s="64">
        <f t="shared" si="5"/>
        <v>0</v>
      </c>
      <c r="K47" s="22"/>
      <c r="L47" s="62"/>
      <c r="M47" s="35"/>
      <c r="N47" s="64">
        <f t="shared" si="6"/>
        <v>0</v>
      </c>
      <c r="O47" s="22"/>
      <c r="P47" s="29">
        <f t="shared" si="2"/>
        <v>0</v>
      </c>
      <c r="Q47" s="65">
        <f t="shared" si="3"/>
      </c>
    </row>
    <row r="48" spans="4:17" ht="13.5" thickBot="1">
      <c r="D48" s="70" t="s">
        <v>39</v>
      </c>
      <c r="E48" s="22"/>
      <c r="F48" s="22"/>
      <c r="G48" s="22"/>
      <c r="H48" s="71"/>
      <c r="I48" s="72"/>
      <c r="J48" s="56">
        <f>SUM(J39:J47)</f>
        <v>5.78074</v>
      </c>
      <c r="K48" s="57"/>
      <c r="L48" s="73"/>
      <c r="M48" s="74"/>
      <c r="N48" s="56">
        <f>SUM(N39:N47)</f>
        <v>6.02264</v>
      </c>
      <c r="O48" s="57"/>
      <c r="P48" s="60">
        <f t="shared" si="2"/>
        <v>0.24190000000000023</v>
      </c>
      <c r="Q48" s="61">
        <f t="shared" si="3"/>
        <v>0.041845853645035104</v>
      </c>
    </row>
    <row r="49" spans="4:17" ht="13.5" thickBot="1">
      <c r="D49" s="24" t="s">
        <v>40</v>
      </c>
      <c r="E49" s="22"/>
      <c r="F49" s="22"/>
      <c r="G49" s="22"/>
      <c r="H49" s="75">
        <v>0.13</v>
      </c>
      <c r="I49" s="76"/>
      <c r="J49" s="77">
        <f>J48*H49</f>
        <v>0.7514962</v>
      </c>
      <c r="K49" s="22"/>
      <c r="L49" s="75">
        <v>0.13</v>
      </c>
      <c r="M49" s="78"/>
      <c r="N49" s="77">
        <f>N48*L49</f>
        <v>0.7829432000000001</v>
      </c>
      <c r="O49" s="22"/>
      <c r="P49" s="29">
        <f t="shared" si="2"/>
        <v>0.031447000000000114</v>
      </c>
      <c r="Q49" s="65">
        <f t="shared" si="3"/>
        <v>0.04184585364503522</v>
      </c>
    </row>
    <row r="50" spans="4:17" ht="26.25" thickBot="1">
      <c r="D50" s="53" t="s">
        <v>41</v>
      </c>
      <c r="E50" s="22"/>
      <c r="F50" s="22"/>
      <c r="G50" s="22"/>
      <c r="H50" s="54"/>
      <c r="I50" s="55"/>
      <c r="J50" s="56">
        <f>ROUND(SUM(J48:J49),2)</f>
        <v>6.53</v>
      </c>
      <c r="K50" s="57"/>
      <c r="L50" s="58"/>
      <c r="M50" s="59"/>
      <c r="N50" s="56">
        <f>ROUND(SUM(N48:N49),2)</f>
        <v>6.81</v>
      </c>
      <c r="O50" s="57"/>
      <c r="P50" s="60">
        <f t="shared" si="2"/>
        <v>0.27999999999999936</v>
      </c>
      <c r="Q50" s="61">
        <f t="shared" si="3"/>
        <v>0.04287901990811629</v>
      </c>
    </row>
    <row r="51" spans="4:17" ht="27.75" thickBot="1">
      <c r="D51" s="79" t="s">
        <v>42</v>
      </c>
      <c r="E51" s="22"/>
      <c r="F51" s="22"/>
      <c r="G51" s="22"/>
      <c r="H51" s="54"/>
      <c r="I51" s="80"/>
      <c r="J51" s="56">
        <v>0</v>
      </c>
      <c r="K51" s="57"/>
      <c r="L51" s="58"/>
      <c r="M51" s="59"/>
      <c r="N51" s="56">
        <v>0</v>
      </c>
      <c r="O51" s="57"/>
      <c r="P51" s="60">
        <f t="shared" si="2"/>
        <v>0</v>
      </c>
      <c r="Q51" s="61">
        <f t="shared" si="3"/>
      </c>
    </row>
    <row r="52" spans="4:17" ht="13.5" thickBot="1">
      <c r="D52" s="53" t="s">
        <v>43</v>
      </c>
      <c r="E52" s="22"/>
      <c r="F52" s="22"/>
      <c r="G52" s="22"/>
      <c r="H52" s="81"/>
      <c r="I52" s="82"/>
      <c r="J52" s="83">
        <f>J50+J51</f>
        <v>6.53</v>
      </c>
      <c r="K52" s="57"/>
      <c r="L52" s="84"/>
      <c r="M52" s="85"/>
      <c r="N52" s="83">
        <f>N50+N51</f>
        <v>6.81</v>
      </c>
      <c r="O52" s="57"/>
      <c r="P52" s="86">
        <f t="shared" si="2"/>
        <v>0.27999999999999936</v>
      </c>
      <c r="Q52" s="87">
        <f t="shared" si="3"/>
        <v>0.04287901990811629</v>
      </c>
    </row>
    <row r="53" ht="10.5" customHeight="1"/>
    <row r="54" spans="4:12" ht="12.75">
      <c r="D54" s="12" t="s">
        <v>44</v>
      </c>
      <c r="H54" s="88">
        <v>0.036</v>
      </c>
      <c r="L54" s="89">
        <f>+H54</f>
        <v>0.036</v>
      </c>
    </row>
    <row r="55" ht="10.5" customHeight="1"/>
    <row r="56" ht="10.5" customHeight="1">
      <c r="C56" s="90" t="s">
        <v>45</v>
      </c>
    </row>
    <row r="57" ht="10.5" customHeight="1"/>
    <row r="58" spans="2:3" ht="12.75">
      <c r="B58" s="12"/>
      <c r="C58" s="6" t="s">
        <v>46</v>
      </c>
    </row>
    <row r="59" ht="12.75">
      <c r="C59" s="6" t="s">
        <v>47</v>
      </c>
    </row>
    <row r="61" ht="12.75">
      <c r="C61" s="6" t="s">
        <v>48</v>
      </c>
    </row>
    <row r="62" ht="12.75">
      <c r="C62" s="6" t="s">
        <v>49</v>
      </c>
    </row>
    <row r="64" ht="12.75">
      <c r="C64" s="6" t="s">
        <v>50</v>
      </c>
    </row>
    <row r="65" ht="12.75">
      <c r="C65" s="6" t="s">
        <v>51</v>
      </c>
    </row>
    <row r="66" ht="12.75">
      <c r="C66" s="6" t="s">
        <v>52</v>
      </c>
    </row>
    <row r="67" ht="12.75">
      <c r="C67" s="6" t="s">
        <v>53</v>
      </c>
    </row>
    <row r="68" ht="12.75">
      <c r="C68" s="6" t="s">
        <v>54</v>
      </c>
    </row>
  </sheetData>
  <sheetProtection selectLockedCells="1"/>
  <mergeCells count="16">
    <mergeCell ref="F19:F20"/>
    <mergeCell ref="P19:P20"/>
    <mergeCell ref="Q19:Q20"/>
    <mergeCell ref="P7:Q7"/>
    <mergeCell ref="D10:Q10"/>
    <mergeCell ref="D11:Q11"/>
    <mergeCell ref="F14:Q14"/>
    <mergeCell ref="H18:J18"/>
    <mergeCell ref="L18:N18"/>
    <mergeCell ref="P18:Q18"/>
    <mergeCell ref="P5:Q5"/>
    <mergeCell ref="P1:Q1"/>
    <mergeCell ref="P2:Q2"/>
    <mergeCell ref="C3:M3"/>
    <mergeCell ref="P3:Q3"/>
    <mergeCell ref="P4:Q4"/>
  </mergeCells>
  <dataValidations count="3">
    <dataValidation type="list" allowBlank="1" showInputMessage="1" showErrorMessage="1" sqref="G37:G38 G40:G47 G21:G35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40:F47 F21:F35 F37:F38">
      <formula1>"Monthly, per kWh, per kW"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8" r:id="rId1"/>
  <headerFooter alignWithMargins="0">
    <oddHeader>&amp;REnersource Hydro Mississauga Inc.
EB-2012-0033
Filed:  April 27, 2012
Exhibit 8
Tab 9
Appendix 2-V
Page &amp;P of &amp;N</oddHead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Sultana</dc:creator>
  <cp:keywords/>
  <dc:description/>
  <cp:lastModifiedBy>Nicki Pellegrini</cp:lastModifiedBy>
  <cp:lastPrinted>2012-05-16T15:00:27Z</cp:lastPrinted>
  <dcterms:created xsi:type="dcterms:W3CDTF">2012-04-13T20:42:34Z</dcterms:created>
  <dcterms:modified xsi:type="dcterms:W3CDTF">2012-05-17T20:56:42Z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0x010100AFBF57F8A7F554449F969537F233EE23</vt:lpwstr>
  </property>
</Properties>
</file>