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20" windowHeight="12345" activeTab="0"/>
  </bookViews>
  <sheets>
    <sheet name="App.2-U_Rev_Reconciliation" sheetId="1" r:id="rId1"/>
  </sheets>
  <definedNames>
    <definedName name="_xlnm.Print_Area" localSheetId="0">'App.2-U_Rev_Reconciliation'!$A$1:$Q$31</definedName>
  </definedNames>
  <calcPr fullCalcOnLoad="1"/>
</workbook>
</file>

<file path=xl/sharedStrings.xml><?xml version="1.0" encoding="utf-8"?>
<sst xmlns="http://schemas.openxmlformats.org/spreadsheetml/2006/main" count="36" uniqueCount="28">
  <si>
    <t>Appendix 2-U</t>
  </si>
  <si>
    <t>Revenue Reconciliation</t>
  </si>
  <si>
    <t>Rate Class</t>
  </si>
  <si>
    <t>Customers/ Connections</t>
  </si>
  <si>
    <t>Number of Customers/Connections</t>
  </si>
  <si>
    <t>Test Year Consumption</t>
  </si>
  <si>
    <t>Proposed Rates</t>
  </si>
  <si>
    <t>Revenues at Proposed Rates</t>
  </si>
  <si>
    <t>Service Revenue Requirement</t>
  </si>
  <si>
    <t>Transformer Allowance Credit</t>
  </si>
  <si>
    <t>Total</t>
  </si>
  <si>
    <t>Difference</t>
  </si>
  <si>
    <t>Start of Test Year</t>
  </si>
  <si>
    <t>End of Test Year</t>
  </si>
  <si>
    <t>Average</t>
  </si>
  <si>
    <t>kWh</t>
  </si>
  <si>
    <t>kW</t>
  </si>
  <si>
    <t>Monthly Service Charge</t>
  </si>
  <si>
    <t>Volumetric</t>
  </si>
  <si>
    <t>Residential</t>
  </si>
  <si>
    <t>GS &lt; 50 kW</t>
  </si>
  <si>
    <t>Large Use</t>
  </si>
  <si>
    <t>Streetlighting</t>
  </si>
  <si>
    <t>Unmetered Scattered Load</t>
  </si>
  <si>
    <t>GS 50 to 499 kW</t>
  </si>
  <si>
    <t>GS 500 to 4,999 kW</t>
  </si>
  <si>
    <t>Customers</t>
  </si>
  <si>
    <t>Connections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</si>
</sst>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??_-;_-@_-"/>
    <numFmt numFmtId="171" formatCode="_-&quot;$&quot;* #,##0.0000_-;\-&quot;$&quot;* #,##0.0000_-;_-&quot;$&quot;* &quot;-&quot;??_-;_-@_-"/>
    <numFmt numFmtId="172" formatCode="_-&quot;$&quot;* #,##0_-;\-&quot;$&quot;* #,##0_-;_-&quot;$&quot;* &quot;-&quot;??_-;_-@_-"/>
    <numFmt numFmtId="173" formatCode="#,##0.0000_);\(#,##0.0000\)"/>
    <numFmt numFmtId="174" formatCode="_(* #,##0_);_(* \(#,##0\);_(* &quot;-&quot;??_);_(@_)"/>
    <numFmt numFmtId="175" formatCode="#,##0.0"/>
    <numFmt numFmtId="176" formatCode="_(&quot;$&quot;* #,##0_);_(&quot;$&quot;* \(#,##0\);_(&quot;$&quot;* &quot;-&quot;??_);_(@_)"/>
    <numFmt numFmtId="177" formatCode="_(* #,##0.0_);_(* \(#,##0.0\);_(* &quot;-&quot;??_);_(@_)"/>
    <numFmt numFmtId="178" formatCode="&quot;£ &quot;#,##0.00;[Red]\-&quot;£ &quot;#,##0.00"/>
    <numFmt numFmtId="179" formatCode="##\-#"/>
    <numFmt numFmtId="180" formatCode="mm/dd/yyyy"/>
    <numFmt numFmtId="181" formatCode="0\-0"/>
    <numFmt numFmtId="182" formatCode="0.000%"/>
    <numFmt numFmtId="183" formatCode="_([$€-2]* #,##0.00_);_([$€-2]* \(#,##0.00\);_([$€-2]* &quot;-&quot;??_)"/>
    <numFmt numFmtId="184" formatCode="&quot;$&quot;#,##0\ ;\(&quot;$&quot;#,##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Helv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24"/>
      <name val="Courier New"/>
      <family val="3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u val="single"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0" fontId="61" fillId="2" borderId="0" applyNumberFormat="0" applyBorder="0" applyAlignment="0" applyProtection="0"/>
    <xf numFmtId="0" fontId="8" fillId="3" borderId="0" applyNumberFormat="0" applyBorder="0" applyAlignment="0" applyProtection="0"/>
    <xf numFmtId="0" fontId="19" fillId="3" borderId="0" applyNumberFormat="0" applyBorder="0" applyAlignment="0" applyProtection="0"/>
    <xf numFmtId="0" fontId="61" fillId="4" borderId="0" applyNumberFormat="0" applyBorder="0" applyAlignment="0" applyProtection="0"/>
    <xf numFmtId="0" fontId="8" fillId="5" borderId="0" applyNumberFormat="0" applyBorder="0" applyAlignment="0" applyProtection="0"/>
    <xf numFmtId="0" fontId="19" fillId="5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19" fillId="7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19" fillId="9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1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19" fillId="13" borderId="0" applyNumberFormat="0" applyBorder="0" applyAlignment="0" applyProtection="0"/>
    <xf numFmtId="0" fontId="61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5" borderId="0" applyNumberFormat="0" applyBorder="0" applyAlignment="0" applyProtection="0"/>
    <xf numFmtId="0" fontId="61" fillId="16" borderId="0" applyNumberFormat="0" applyBorder="0" applyAlignment="0" applyProtection="0"/>
    <xf numFmtId="0" fontId="8" fillId="17" borderId="0" applyNumberFormat="0" applyBorder="0" applyAlignment="0" applyProtection="0"/>
    <xf numFmtId="0" fontId="19" fillId="17" borderId="0" applyNumberFormat="0" applyBorder="0" applyAlignment="0" applyProtection="0"/>
    <xf numFmtId="0" fontId="61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19" borderId="0" applyNumberFormat="0" applyBorder="0" applyAlignment="0" applyProtection="0"/>
    <xf numFmtId="0" fontId="61" fillId="20" borderId="0" applyNumberFormat="0" applyBorder="0" applyAlignment="0" applyProtection="0"/>
    <xf numFmtId="0" fontId="8" fillId="9" borderId="0" applyNumberFormat="0" applyBorder="0" applyAlignment="0" applyProtection="0"/>
    <xf numFmtId="0" fontId="19" fillId="9" borderId="0" applyNumberFormat="0" applyBorder="0" applyAlignment="0" applyProtection="0"/>
    <xf numFmtId="0" fontId="61" fillId="21" borderId="0" applyNumberFormat="0" applyBorder="0" applyAlignment="0" applyProtection="0"/>
    <xf numFmtId="0" fontId="8" fillId="15" borderId="0" applyNumberFormat="0" applyBorder="0" applyAlignment="0" applyProtection="0"/>
    <xf numFmtId="0" fontId="19" fillId="15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3" borderId="0" applyNumberFormat="0" applyBorder="0" applyAlignment="0" applyProtection="0"/>
    <xf numFmtId="0" fontId="62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5" borderId="0" applyNumberFormat="0" applyBorder="0" applyAlignment="0" applyProtection="0"/>
    <xf numFmtId="0" fontId="62" fillId="26" borderId="0" applyNumberFormat="0" applyBorder="0" applyAlignment="0" applyProtection="0"/>
    <xf numFmtId="0" fontId="4" fillId="17" borderId="0" applyNumberFormat="0" applyBorder="0" applyAlignment="0" applyProtection="0"/>
    <xf numFmtId="0" fontId="20" fillId="17" borderId="0" applyNumberFormat="0" applyBorder="0" applyAlignment="0" applyProtection="0"/>
    <xf numFmtId="0" fontId="62" fillId="27" borderId="0" applyNumberFormat="0" applyBorder="0" applyAlignment="0" applyProtection="0"/>
    <xf numFmtId="0" fontId="4" fillId="19" borderId="0" applyNumberFormat="0" applyBorder="0" applyAlignment="0" applyProtection="0"/>
    <xf numFmtId="0" fontId="20" fillId="19" borderId="0" applyNumberFormat="0" applyBorder="0" applyAlignment="0" applyProtection="0"/>
    <xf numFmtId="0" fontId="62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29" borderId="0" applyNumberFormat="0" applyBorder="0" applyAlignment="0" applyProtection="0"/>
    <xf numFmtId="0" fontId="62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1" borderId="0" applyNumberFormat="0" applyBorder="0" applyAlignment="0" applyProtection="0"/>
    <xf numFmtId="0" fontId="62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3" borderId="0" applyNumberFormat="0" applyBorder="0" applyAlignment="0" applyProtection="0"/>
    <xf numFmtId="0" fontId="62" fillId="34" borderId="0" applyNumberFormat="0" applyBorder="0" applyAlignment="0" applyProtection="0"/>
    <xf numFmtId="0" fontId="4" fillId="35" borderId="0" applyNumberFormat="0" applyBorder="0" applyAlignment="0" applyProtection="0"/>
    <xf numFmtId="0" fontId="20" fillId="35" borderId="0" applyNumberFormat="0" applyBorder="0" applyAlignment="0" applyProtection="0"/>
    <xf numFmtId="0" fontId="62" fillId="36" borderId="0" applyNumberFormat="0" applyBorder="0" applyAlignment="0" applyProtection="0"/>
    <xf numFmtId="0" fontId="4" fillId="37" borderId="0" applyNumberFormat="0" applyBorder="0" applyAlignment="0" applyProtection="0"/>
    <xf numFmtId="0" fontId="20" fillId="37" borderId="0" applyNumberFormat="0" applyBorder="0" applyAlignment="0" applyProtection="0"/>
    <xf numFmtId="0" fontId="62" fillId="38" borderId="0" applyNumberFormat="0" applyBorder="0" applyAlignment="0" applyProtection="0"/>
    <xf numFmtId="0" fontId="4" fillId="39" borderId="0" applyNumberFormat="0" applyBorder="0" applyAlignment="0" applyProtection="0"/>
    <xf numFmtId="0" fontId="20" fillId="39" borderId="0" applyNumberFormat="0" applyBorder="0" applyAlignment="0" applyProtection="0"/>
    <xf numFmtId="0" fontId="62" fillId="40" borderId="0" applyNumberFormat="0" applyBorder="0" applyAlignment="0" applyProtection="0"/>
    <xf numFmtId="0" fontId="4" fillId="29" borderId="0" applyNumberFormat="0" applyBorder="0" applyAlignment="0" applyProtection="0"/>
    <xf numFmtId="0" fontId="20" fillId="29" borderId="0" applyNumberFormat="0" applyBorder="0" applyAlignment="0" applyProtection="0"/>
    <xf numFmtId="0" fontId="62" fillId="41" borderId="0" applyNumberFormat="0" applyBorder="0" applyAlignment="0" applyProtection="0"/>
    <xf numFmtId="0" fontId="4" fillId="31" borderId="0" applyNumberFormat="0" applyBorder="0" applyAlignment="0" applyProtection="0"/>
    <xf numFmtId="0" fontId="20" fillId="31" borderId="0" applyNumberFormat="0" applyBorder="0" applyAlignment="0" applyProtection="0"/>
    <xf numFmtId="0" fontId="62" fillId="42" borderId="0" applyNumberFormat="0" applyBorder="0" applyAlignment="0" applyProtection="0"/>
    <xf numFmtId="0" fontId="4" fillId="43" borderId="0" applyNumberFormat="0" applyBorder="0" applyAlignment="0" applyProtection="0"/>
    <xf numFmtId="0" fontId="20" fillId="43" borderId="0" applyNumberFormat="0" applyBorder="0" applyAlignment="0" applyProtection="0"/>
    <xf numFmtId="0" fontId="63" fillId="44" borderId="0" applyNumberFormat="0" applyBorder="0" applyAlignment="0" applyProtection="0"/>
    <xf numFmtId="0" fontId="36" fillId="5" borderId="0" applyNumberFormat="0" applyBorder="0" applyAlignment="0" applyProtection="0"/>
    <xf numFmtId="0" fontId="21" fillId="5" borderId="0" applyNumberFormat="0" applyBorder="0" applyAlignment="0" applyProtection="0"/>
    <xf numFmtId="0" fontId="64" fillId="45" borderId="1" applyNumberFormat="0" applyAlignment="0" applyProtection="0"/>
    <xf numFmtId="0" fontId="37" fillId="46" borderId="2" applyNumberFormat="0" applyAlignment="0" applyProtection="0"/>
    <xf numFmtId="0" fontId="37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65" fillId="47" borderId="3" applyNumberFormat="0" applyAlignment="0" applyProtection="0"/>
    <xf numFmtId="0" fontId="12" fillId="48" borderId="4" applyNumberFormat="0" applyAlignment="0" applyProtection="0"/>
    <xf numFmtId="0" fontId="2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24" fillId="0" borderId="0" applyFont="0" applyFill="0" applyBorder="0" applyAlignment="0" applyProtection="0"/>
    <xf numFmtId="4" fontId="15" fillId="0" borderId="0">
      <alignment/>
      <protection/>
    </xf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67" fillId="49" borderId="0" applyNumberFormat="0" applyBorder="0" applyAlignment="0" applyProtection="0"/>
    <xf numFmtId="0" fontId="17" fillId="7" borderId="0" applyNumberFormat="0" applyBorder="0" applyAlignment="0" applyProtection="0"/>
    <xf numFmtId="0" fontId="26" fillId="7" borderId="0" applyNumberFormat="0" applyBorder="0" applyAlignment="0" applyProtection="0"/>
    <xf numFmtId="38" fontId="5" fillId="46" borderId="0" applyNumberFormat="0" applyBorder="0" applyAlignment="0" applyProtection="0"/>
    <xf numFmtId="38" fontId="5" fillId="46" borderId="0" applyNumberFormat="0" applyBorder="0" applyAlignment="0" applyProtection="0"/>
    <xf numFmtId="0" fontId="16" fillId="0" borderId="0">
      <alignment/>
      <protection/>
    </xf>
    <xf numFmtId="0" fontId="6" fillId="0" borderId="5" applyNumberFormat="0" applyAlignment="0" applyProtection="0"/>
    <xf numFmtId="0" fontId="6" fillId="0" borderId="6">
      <alignment horizontal="left" vertical="center"/>
      <protection/>
    </xf>
    <xf numFmtId="0" fontId="6" fillId="0" borderId="6">
      <alignment horizontal="left" vertical="center"/>
      <protection/>
    </xf>
    <xf numFmtId="0" fontId="6" fillId="0" borderId="6">
      <alignment horizontal="left" vertical="center"/>
      <protection/>
    </xf>
    <xf numFmtId="0" fontId="6" fillId="0" borderId="6">
      <alignment horizontal="left" vertical="center"/>
      <protection/>
    </xf>
    <xf numFmtId="0" fontId="68" fillId="0" borderId="7" applyNumberFormat="0" applyFill="0" applyAlignment="0" applyProtection="0"/>
    <xf numFmtId="0" fontId="9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39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ont="0" applyFill="0" applyAlignment="0" applyProtection="0"/>
    <xf numFmtId="0" fontId="69" fillId="0" borderId="9" applyNumberFormat="0" applyFill="0" applyAlignment="0" applyProtection="0"/>
    <xf numFmtId="0" fontId="6" fillId="0" borderId="0" applyNumberFormat="0" applyFont="0" applyFill="0" applyAlignment="0" applyProtection="0"/>
    <xf numFmtId="0" fontId="40" fillId="0" borderId="10" applyNumberForma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Alignment="0" applyProtection="0"/>
    <xf numFmtId="0" fontId="70" fillId="0" borderId="11" applyNumberFormat="0" applyFill="0" applyAlignment="0" applyProtection="0"/>
    <xf numFmtId="0" fontId="41" fillId="0" borderId="12" applyNumberFormat="0" applyFill="0" applyAlignment="0" applyProtection="0"/>
    <xf numFmtId="0" fontId="29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50" borderId="1" applyNumberFormat="0" applyAlignment="0" applyProtection="0"/>
    <xf numFmtId="10" fontId="5" fillId="51" borderId="13" applyNumberFormat="0" applyBorder="0" applyAlignment="0" applyProtection="0"/>
    <xf numFmtId="10" fontId="5" fillId="51" borderId="13" applyNumberFormat="0" applyBorder="0" applyAlignment="0" applyProtection="0"/>
    <xf numFmtId="10" fontId="5" fillId="51" borderId="13" applyNumberFormat="0" applyBorder="0" applyAlignment="0" applyProtection="0"/>
    <xf numFmtId="10" fontId="5" fillId="51" borderId="13" applyNumberFormat="0" applyBorder="0" applyAlignment="0" applyProtection="0"/>
    <xf numFmtId="0" fontId="42" fillId="13" borderId="2" applyNumberFormat="0" applyAlignment="0" applyProtection="0"/>
    <xf numFmtId="0" fontId="42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42" fillId="13" borderId="2" applyNumberFormat="0" applyAlignment="0" applyProtection="0"/>
    <xf numFmtId="0" fontId="72" fillId="0" borderId="14" applyNumberFormat="0" applyFill="0" applyAlignment="0" applyProtection="0"/>
    <xf numFmtId="0" fontId="43" fillId="0" borderId="15" applyNumberFormat="0" applyFill="0" applyAlignment="0" applyProtection="0"/>
    <xf numFmtId="0" fontId="31" fillId="0" borderId="15" applyNumberFormat="0" applyFill="0" applyAlignment="0" applyProtection="0"/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73" fillId="52" borderId="0" applyNumberFormat="0" applyBorder="0" applyAlignment="0" applyProtection="0"/>
    <xf numFmtId="0" fontId="44" fillId="53" borderId="0" applyNumberFormat="0" applyBorder="0" applyAlignment="0" applyProtection="0"/>
    <xf numFmtId="0" fontId="32" fillId="53" borderId="0" applyNumberFormat="0" applyBorder="0" applyAlignment="0" applyProtection="0"/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54" borderId="16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15" fillId="51" borderId="17" applyNumberFormat="0" applyFont="0" applyAlignment="0" applyProtection="0"/>
    <xf numFmtId="0" fontId="74" fillId="45" borderId="18" applyNumberFormat="0" applyAlignment="0" applyProtection="0"/>
    <xf numFmtId="0" fontId="45" fillId="46" borderId="19" applyNumberFormat="0" applyAlignment="0" applyProtection="0"/>
    <xf numFmtId="0" fontId="45" fillId="46" borderId="19" applyNumberFormat="0" applyAlignment="0" applyProtection="0"/>
    <xf numFmtId="0" fontId="33" fillId="46" borderId="19" applyNumberFormat="0" applyAlignment="0" applyProtection="0"/>
    <xf numFmtId="0" fontId="12" fillId="55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0" fillId="0" borderId="21" applyNumberFormat="0" applyFont="0" applyBorder="0" applyAlignment="0" applyProtection="0"/>
    <xf numFmtId="0" fontId="0" fillId="0" borderId="21" applyNumberFormat="0" applyFont="0" applyBorder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24" fillId="0" borderId="23" applyNumberFormat="0" applyFont="0" applyFill="0" applyAlignment="0" applyProtection="0"/>
    <xf numFmtId="0" fontId="0" fillId="0" borderId="21" applyNumberFormat="0" applyFont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56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56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56" borderId="29" xfId="0" applyFill="1" applyBorder="1" applyAlignment="1">
      <alignment/>
    </xf>
    <xf numFmtId="0" fontId="0" fillId="7" borderId="29" xfId="0" applyFill="1" applyBorder="1" applyAlignment="1">
      <alignment/>
    </xf>
    <xf numFmtId="0" fontId="0" fillId="57" borderId="29" xfId="0" applyFill="1" applyBorder="1" applyAlignment="1">
      <alignment/>
    </xf>
    <xf numFmtId="43" fontId="0" fillId="0" borderId="29" xfId="115" applyBorder="1" applyAlignment="1">
      <alignment/>
    </xf>
    <xf numFmtId="170" fontId="0" fillId="7" borderId="29" xfId="115" applyNumberFormat="1" applyFill="1" applyBorder="1" applyAlignment="1">
      <alignment/>
    </xf>
    <xf numFmtId="170" fontId="0" fillId="7" borderId="30" xfId="115" applyNumberFormat="1" applyFill="1" applyBorder="1" applyAlignment="1">
      <alignment/>
    </xf>
    <xf numFmtId="44" fontId="0" fillId="7" borderId="29" xfId="262" applyFill="1" applyBorder="1" applyAlignment="1">
      <alignment/>
    </xf>
    <xf numFmtId="171" fontId="0" fillId="7" borderId="29" xfId="262" applyNumberFormat="1" applyFill="1" applyBorder="1" applyAlignment="1">
      <alignment/>
    </xf>
    <xf numFmtId="172" fontId="0" fillId="7" borderId="29" xfId="262" applyNumberFormat="1" applyFill="1" applyBorder="1" applyAlignment="1">
      <alignment/>
    </xf>
    <xf numFmtId="172" fontId="0" fillId="0" borderId="29" xfId="262" applyNumberFormat="1" applyBorder="1" applyAlignment="1">
      <alignment/>
    </xf>
    <xf numFmtId="172" fontId="0" fillId="0" borderId="30" xfId="262" applyNumberFormat="1" applyBorder="1" applyAlignment="1">
      <alignment/>
    </xf>
    <xf numFmtId="172" fontId="0" fillId="0" borderId="31" xfId="262" applyNumberFormat="1" applyBorder="1" applyAlignment="1">
      <alignment/>
    </xf>
    <xf numFmtId="0" fontId="0" fillId="0" borderId="32" xfId="0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56" borderId="27" xfId="0" applyFill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4" fillId="0" borderId="0" xfId="0" applyFont="1" applyAlignment="1">
      <alignment/>
    </xf>
    <xf numFmtId="0" fontId="0" fillId="7" borderId="29" xfId="0" applyFill="1" applyBorder="1" applyAlignment="1" quotePrefix="1">
      <alignment horizontal="left"/>
    </xf>
    <xf numFmtId="43" fontId="0" fillId="0" borderId="27" xfId="0" applyNumberFormat="1" applyBorder="1" applyAlignment="1">
      <alignment/>
    </xf>
    <xf numFmtId="170" fontId="0" fillId="0" borderId="27" xfId="0" applyNumberFormat="1" applyBorder="1" applyAlignment="1">
      <alignment/>
    </xf>
    <xf numFmtId="170" fontId="0" fillId="0" borderId="29" xfId="0" applyNumberFormat="1" applyBorder="1" applyAlignment="1">
      <alignment/>
    </xf>
    <xf numFmtId="170" fontId="0" fillId="0" borderId="29" xfId="115" applyNumberFormat="1" applyBorder="1" applyAlignment="1">
      <alignment/>
    </xf>
    <xf numFmtId="172" fontId="0" fillId="0" borderId="29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549">
    <cellStyle name="Normal" xfId="0"/>
    <cellStyle name="$" xfId="15"/>
    <cellStyle name="$ 2" xfId="16"/>
    <cellStyle name="$ 2 2" xfId="17"/>
    <cellStyle name="$.00" xfId="18"/>
    <cellStyle name="$.00 2" xfId="19"/>
    <cellStyle name="$.00 2 2" xfId="20"/>
    <cellStyle name="$_CGAAP FA Budget Model v2 james" xfId="21"/>
    <cellStyle name="$_CGAAP FA Budget Model v2 james 2" xfId="22"/>
    <cellStyle name="$_Oct 2010 SM PILs Recognition" xfId="23"/>
    <cellStyle name="$_Xl0000180" xfId="24"/>
    <cellStyle name="$M" xfId="25"/>
    <cellStyle name="$M 2" xfId="26"/>
    <cellStyle name="$M 2 2" xfId="27"/>
    <cellStyle name="$M.00" xfId="28"/>
    <cellStyle name="$M.00 2" xfId="29"/>
    <cellStyle name="$M.00 2 2" xfId="30"/>
    <cellStyle name="$M_CGAAP FA Budget Model v2 james" xfId="31"/>
    <cellStyle name="20% - Accent1" xfId="32"/>
    <cellStyle name="20% - Accent1 2" xfId="33"/>
    <cellStyle name="20% - Accent1 3" xfId="34"/>
    <cellStyle name="20% - Accent2" xfId="35"/>
    <cellStyle name="20% - Accent2 2" xfId="36"/>
    <cellStyle name="20% - Accent2 3" xfId="37"/>
    <cellStyle name="20% - Accent3" xfId="38"/>
    <cellStyle name="20% - Accent3 2" xfId="39"/>
    <cellStyle name="20% - Accent3 3" xfId="40"/>
    <cellStyle name="20% - Accent4" xfId="41"/>
    <cellStyle name="20% - Accent4 2" xfId="42"/>
    <cellStyle name="20% - Accent4 3" xfId="43"/>
    <cellStyle name="20% - Accent5" xfId="44"/>
    <cellStyle name="20% - Accent5 2" xfId="45"/>
    <cellStyle name="20% - Accent5 3" xfId="46"/>
    <cellStyle name="20% - Accent6" xfId="47"/>
    <cellStyle name="20% - Accent6 2" xfId="48"/>
    <cellStyle name="20% - Accent6 3" xfId="49"/>
    <cellStyle name="40% - Accent1" xfId="50"/>
    <cellStyle name="40% - Accent1 2" xfId="51"/>
    <cellStyle name="40% - Accent1 3" xfId="52"/>
    <cellStyle name="40% - Accent2" xfId="53"/>
    <cellStyle name="40% - Accent2 2" xfId="54"/>
    <cellStyle name="40% - Accent2 3" xfId="55"/>
    <cellStyle name="40% - Accent3" xfId="56"/>
    <cellStyle name="40% - Accent3 2" xfId="57"/>
    <cellStyle name="40% - Accent3 3" xfId="58"/>
    <cellStyle name="40% - Accent4" xfId="59"/>
    <cellStyle name="40% - Accent4 2" xfId="60"/>
    <cellStyle name="40% - Accent4 3" xfId="61"/>
    <cellStyle name="40% - Accent5" xfId="62"/>
    <cellStyle name="40% - Accent5 2" xfId="63"/>
    <cellStyle name="40% - Accent5 3" xfId="64"/>
    <cellStyle name="40% - Accent6" xfId="65"/>
    <cellStyle name="40% - Accent6 2" xfId="66"/>
    <cellStyle name="40% - Accent6 3" xfId="67"/>
    <cellStyle name="60% - Accent1" xfId="68"/>
    <cellStyle name="60% - Accent1 2" xfId="69"/>
    <cellStyle name="60% - Accent1 3" xfId="70"/>
    <cellStyle name="60% - Accent2" xfId="71"/>
    <cellStyle name="60% - Accent2 2" xfId="72"/>
    <cellStyle name="60% - Accent2 3" xfId="73"/>
    <cellStyle name="60% - Accent3" xfId="74"/>
    <cellStyle name="60% - Accent3 2" xfId="75"/>
    <cellStyle name="60% - Accent3 3" xfId="76"/>
    <cellStyle name="60% - Accent4" xfId="77"/>
    <cellStyle name="60% - Accent4 2" xfId="78"/>
    <cellStyle name="60% - Accent4 3" xfId="79"/>
    <cellStyle name="60% - Accent5" xfId="80"/>
    <cellStyle name="60% - Accent5 2" xfId="81"/>
    <cellStyle name="60% - Accent5 3" xfId="82"/>
    <cellStyle name="60% - Accent6" xfId="83"/>
    <cellStyle name="60% - Accent6 2" xfId="84"/>
    <cellStyle name="60% - Accent6 3" xfId="85"/>
    <cellStyle name="Accent1" xfId="86"/>
    <cellStyle name="Accent1 2" xfId="87"/>
    <cellStyle name="Accent1 3" xfId="88"/>
    <cellStyle name="Accent2" xfId="89"/>
    <cellStyle name="Accent2 2" xfId="90"/>
    <cellStyle name="Accent2 3" xfId="91"/>
    <cellStyle name="Accent3" xfId="92"/>
    <cellStyle name="Accent3 2" xfId="93"/>
    <cellStyle name="Accent3 3" xfId="94"/>
    <cellStyle name="Accent4" xfId="95"/>
    <cellStyle name="Accent4 2" xfId="96"/>
    <cellStyle name="Accent4 3" xfId="97"/>
    <cellStyle name="Accent5" xfId="98"/>
    <cellStyle name="Accent5 2" xfId="99"/>
    <cellStyle name="Accent5 3" xfId="100"/>
    <cellStyle name="Accent6" xfId="101"/>
    <cellStyle name="Accent6 2" xfId="102"/>
    <cellStyle name="Accent6 3" xfId="103"/>
    <cellStyle name="Bad" xfId="104"/>
    <cellStyle name="Bad 2" xfId="105"/>
    <cellStyle name="Bad 3" xfId="106"/>
    <cellStyle name="Calculation" xfId="107"/>
    <cellStyle name="Calculation 2" xfId="108"/>
    <cellStyle name="Calculation 2 2" xfId="109"/>
    <cellStyle name="Calculation 3" xfId="110"/>
    <cellStyle name="Calculation 4" xfId="111"/>
    <cellStyle name="Check Cell" xfId="112"/>
    <cellStyle name="Check Cell 2" xfId="113"/>
    <cellStyle name="Check Cell 3" xfId="114"/>
    <cellStyle name="Comma" xfId="115"/>
    <cellStyle name="Comma [0]" xfId="116"/>
    <cellStyle name="Comma [0] 2" xfId="117"/>
    <cellStyle name="Comma 10" xfId="118"/>
    <cellStyle name="Comma 10 2" xfId="119"/>
    <cellStyle name="Comma 10 2 2" xfId="120"/>
    <cellStyle name="Comma 10 3" xfId="121"/>
    <cellStyle name="Comma 11" xfId="122"/>
    <cellStyle name="Comma 11 2" xfId="123"/>
    <cellStyle name="Comma 11 2 2" xfId="124"/>
    <cellStyle name="Comma 11 3" xfId="125"/>
    <cellStyle name="Comma 12" xfId="126"/>
    <cellStyle name="Comma 12 2" xfId="127"/>
    <cellStyle name="Comma 12 3" xfId="128"/>
    <cellStyle name="Comma 13" xfId="129"/>
    <cellStyle name="Comma 13 2" xfId="130"/>
    <cellStyle name="Comma 13 3" xfId="131"/>
    <cellStyle name="Comma 14" xfId="132"/>
    <cellStyle name="Comma 14 2" xfId="133"/>
    <cellStyle name="Comma 14 3" xfId="134"/>
    <cellStyle name="Comma 15" xfId="135"/>
    <cellStyle name="Comma 15 2" xfId="136"/>
    <cellStyle name="Comma 15 3" xfId="137"/>
    <cellStyle name="Comma 16" xfId="138"/>
    <cellStyle name="Comma 16 2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3" xfId="146"/>
    <cellStyle name="Comma 2 3 2" xfId="147"/>
    <cellStyle name="Comma 2 4" xfId="148"/>
    <cellStyle name="Comma 2 5" xfId="149"/>
    <cellStyle name="Comma 2 6" xfId="150"/>
    <cellStyle name="Comma 2 7" xfId="151"/>
    <cellStyle name="Comma 2 8" xfId="152"/>
    <cellStyle name="Comma 2 9" xfId="153"/>
    <cellStyle name="Comma 20" xfId="154"/>
    <cellStyle name="Comma 20 2" xfId="155"/>
    <cellStyle name="Comma 21" xfId="156"/>
    <cellStyle name="Comma 22" xfId="157"/>
    <cellStyle name="Comma 23" xfId="158"/>
    <cellStyle name="Comma 24" xfId="159"/>
    <cellStyle name="Comma 25" xfId="160"/>
    <cellStyle name="Comma 26" xfId="161"/>
    <cellStyle name="Comma 27" xfId="162"/>
    <cellStyle name="Comma 28" xfId="163"/>
    <cellStyle name="Comma 29" xfId="164"/>
    <cellStyle name="Comma 3" xfId="165"/>
    <cellStyle name="Comma 3 2" xfId="166"/>
    <cellStyle name="Comma 3 2 2" xfId="167"/>
    <cellStyle name="Comma 3 2 3" xfId="168"/>
    <cellStyle name="Comma 3 3" xfId="169"/>
    <cellStyle name="Comma 3 4" xfId="170"/>
    <cellStyle name="Comma 30" xfId="171"/>
    <cellStyle name="Comma 31" xfId="172"/>
    <cellStyle name="Comma 32" xfId="173"/>
    <cellStyle name="Comma 33" xfId="174"/>
    <cellStyle name="Comma 34" xfId="175"/>
    <cellStyle name="Comma 35" xfId="176"/>
    <cellStyle name="Comma 36" xfId="177"/>
    <cellStyle name="Comma 37" xfId="178"/>
    <cellStyle name="Comma 38" xfId="179"/>
    <cellStyle name="Comma 39" xfId="180"/>
    <cellStyle name="Comma 4" xfId="181"/>
    <cellStyle name="Comma 4 2" xfId="182"/>
    <cellStyle name="Comma 4 2 2" xfId="183"/>
    <cellStyle name="Comma 4 3" xfId="184"/>
    <cellStyle name="Comma 40" xfId="185"/>
    <cellStyle name="Comma 41" xfId="186"/>
    <cellStyle name="Comma 42" xfId="187"/>
    <cellStyle name="Comma 43" xfId="188"/>
    <cellStyle name="Comma 44" xfId="189"/>
    <cellStyle name="Comma 45" xfId="190"/>
    <cellStyle name="Comma 46" xfId="191"/>
    <cellStyle name="Comma 47" xfId="192"/>
    <cellStyle name="Comma 48" xfId="193"/>
    <cellStyle name="Comma 49" xfId="194"/>
    <cellStyle name="Comma 5" xfId="195"/>
    <cellStyle name="Comma 5 2" xfId="196"/>
    <cellStyle name="Comma 50" xfId="197"/>
    <cellStyle name="Comma 51" xfId="198"/>
    <cellStyle name="Comma 52" xfId="199"/>
    <cellStyle name="Comma 53" xfId="200"/>
    <cellStyle name="Comma 54" xfId="201"/>
    <cellStyle name="Comma 55" xfId="202"/>
    <cellStyle name="Comma 56" xfId="203"/>
    <cellStyle name="Comma 57" xfId="204"/>
    <cellStyle name="Comma 58" xfId="205"/>
    <cellStyle name="Comma 59" xfId="206"/>
    <cellStyle name="Comma 6" xfId="207"/>
    <cellStyle name="Comma 6 2" xfId="208"/>
    <cellStyle name="Comma 6 2 2" xfId="209"/>
    <cellStyle name="Comma 6 3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 2" xfId="222"/>
    <cellStyle name="Comma 7 2 2" xfId="223"/>
    <cellStyle name="Comma 7 3" xfId="224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3" xfId="238"/>
    <cellStyle name="Comma 80" xfId="239"/>
    <cellStyle name="Comma 81" xfId="240"/>
    <cellStyle name="Comma 82" xfId="241"/>
    <cellStyle name="Comma 83" xfId="242"/>
    <cellStyle name="Comma 84" xfId="243"/>
    <cellStyle name="Comma 85" xfId="244"/>
    <cellStyle name="Comma 86" xfId="245"/>
    <cellStyle name="Comma 87" xfId="246"/>
    <cellStyle name="Comma 88" xfId="247"/>
    <cellStyle name="Comma 89" xfId="248"/>
    <cellStyle name="Comma 9" xfId="249"/>
    <cellStyle name="Comma 9 2" xfId="250"/>
    <cellStyle name="Comma 9 2 2" xfId="251"/>
    <cellStyle name="Comma 9 2 3" xfId="252"/>
    <cellStyle name="Comma 9 3" xfId="253"/>
    <cellStyle name="Comma 9 4" xfId="254"/>
    <cellStyle name="Comma 90" xfId="255"/>
    <cellStyle name="Comma 91" xfId="256"/>
    <cellStyle name="Comma 92" xfId="257"/>
    <cellStyle name="Comma0" xfId="258"/>
    <cellStyle name="Comma0 2" xfId="259"/>
    <cellStyle name="Comma0 2 2" xfId="260"/>
    <cellStyle name="Comma0 3" xfId="261"/>
    <cellStyle name="Currency" xfId="262"/>
    <cellStyle name="Currency [0]" xfId="263"/>
    <cellStyle name="Currency 10" xfId="264"/>
    <cellStyle name="Currency 11" xfId="265"/>
    <cellStyle name="Currency 11 2" xfId="266"/>
    <cellStyle name="Currency 11 3" xfId="267"/>
    <cellStyle name="Currency 12" xfId="268"/>
    <cellStyle name="Currency 12 2" xfId="269"/>
    <cellStyle name="Currency 12 3" xfId="270"/>
    <cellStyle name="Currency 13" xfId="271"/>
    <cellStyle name="Currency 2" xfId="272"/>
    <cellStyle name="Currency 2 2" xfId="273"/>
    <cellStyle name="Currency 2 2 2" xfId="274"/>
    <cellStyle name="Currency 2 3" xfId="275"/>
    <cellStyle name="Currency 2 3 2" xfId="276"/>
    <cellStyle name="Currency 3" xfId="277"/>
    <cellStyle name="Currency 3 2" xfId="278"/>
    <cellStyle name="Currency 4" xfId="279"/>
    <cellStyle name="Currency 4 2" xfId="280"/>
    <cellStyle name="Currency 4 2 2" xfId="281"/>
    <cellStyle name="Currency 4 3" xfId="282"/>
    <cellStyle name="Currency 5" xfId="283"/>
    <cellStyle name="Currency 5 2" xfId="284"/>
    <cellStyle name="Currency 6" xfId="285"/>
    <cellStyle name="Currency 6 2" xfId="286"/>
    <cellStyle name="Currency 7" xfId="287"/>
    <cellStyle name="Currency 8" xfId="288"/>
    <cellStyle name="Currency 9" xfId="289"/>
    <cellStyle name="Currency0" xfId="290"/>
    <cellStyle name="Currency0 2" xfId="291"/>
    <cellStyle name="Currency0 2 2" xfId="292"/>
    <cellStyle name="Currency0 3" xfId="293"/>
    <cellStyle name="custom" xfId="294"/>
    <cellStyle name="Date" xfId="295"/>
    <cellStyle name="Date 2" xfId="296"/>
    <cellStyle name="Date 2 2" xfId="297"/>
    <cellStyle name="Date 3" xfId="298"/>
    <cellStyle name="Euro" xfId="299"/>
    <cellStyle name="Euro 2" xfId="300"/>
    <cellStyle name="Explanatory Text" xfId="301"/>
    <cellStyle name="Explanatory Text 2" xfId="302"/>
    <cellStyle name="Explanatory Text 3" xfId="303"/>
    <cellStyle name="Fixed" xfId="304"/>
    <cellStyle name="Fixed 2" xfId="305"/>
    <cellStyle name="Fixed 2 2" xfId="306"/>
    <cellStyle name="Fixed 3" xfId="307"/>
    <cellStyle name="Good" xfId="308"/>
    <cellStyle name="Good 2" xfId="309"/>
    <cellStyle name="Good 3" xfId="310"/>
    <cellStyle name="Grey" xfId="311"/>
    <cellStyle name="Grey 2" xfId="312"/>
    <cellStyle name="header" xfId="313"/>
    <cellStyle name="Header1" xfId="314"/>
    <cellStyle name="Header2" xfId="315"/>
    <cellStyle name="Header2 2" xfId="316"/>
    <cellStyle name="Header2 3" xfId="317"/>
    <cellStyle name="Header2 3 2" xfId="318"/>
    <cellStyle name="Heading 1" xfId="319"/>
    <cellStyle name="Heading 1 2" xfId="320"/>
    <cellStyle name="Heading 1 2 2" xfId="321"/>
    <cellStyle name="Heading 1 2 3" xfId="322"/>
    <cellStyle name="Heading 1 3" xfId="323"/>
    <cellStyle name="Heading 1 4" xfId="324"/>
    <cellStyle name="Heading 2" xfId="325"/>
    <cellStyle name="Heading 2 2" xfId="326"/>
    <cellStyle name="Heading 2 2 2" xfId="327"/>
    <cellStyle name="Heading 2 3" xfId="328"/>
    <cellStyle name="Heading 2 3 2" xfId="329"/>
    <cellStyle name="Heading 2 4" xfId="330"/>
    <cellStyle name="Heading 2 5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yperlink 2" xfId="338"/>
    <cellStyle name="Hyperlink 3" xfId="339"/>
    <cellStyle name="Input" xfId="340"/>
    <cellStyle name="Input [yellow]" xfId="341"/>
    <cellStyle name="Input [yellow] 2" xfId="342"/>
    <cellStyle name="Input [yellow] 2 2" xfId="343"/>
    <cellStyle name="Input [yellow] 2 3" xfId="344"/>
    <cellStyle name="Input 2" xfId="345"/>
    <cellStyle name="Input 2 2" xfId="346"/>
    <cellStyle name="Input 3" xfId="347"/>
    <cellStyle name="Input 4" xfId="348"/>
    <cellStyle name="Input 5" xfId="349"/>
    <cellStyle name="Linked Cell" xfId="350"/>
    <cellStyle name="Linked Cell 2" xfId="351"/>
    <cellStyle name="Linked Cell 3" xfId="352"/>
    <cellStyle name="M" xfId="353"/>
    <cellStyle name="M 2" xfId="354"/>
    <cellStyle name="M 2 2" xfId="355"/>
    <cellStyle name="M.00" xfId="356"/>
    <cellStyle name="M.00 2" xfId="357"/>
    <cellStyle name="M.00 2 2" xfId="358"/>
    <cellStyle name="M_CGAAP FA Budget Model v2 james" xfId="359"/>
    <cellStyle name="M_CGAAP FA Budget Model v2 james 2" xfId="360"/>
    <cellStyle name="M_Oct 2010 SM PILs Recognition" xfId="361"/>
    <cellStyle name="M_Xl0000180" xfId="362"/>
    <cellStyle name="Neutral" xfId="363"/>
    <cellStyle name="Neutral 2" xfId="364"/>
    <cellStyle name="Neutral 3" xfId="365"/>
    <cellStyle name="Normal - Style1" xfId="366"/>
    <cellStyle name="Normal - Style1 2" xfId="367"/>
    <cellStyle name="Normal - Style1 2 2" xfId="368"/>
    <cellStyle name="Normal - Style1 3" xfId="369"/>
    <cellStyle name="Normal - Style1 3 2" xfId="370"/>
    <cellStyle name="Normal - Style1 3 3" xfId="371"/>
    <cellStyle name="Normal - Style1 4" xfId="372"/>
    <cellStyle name="Normal - Style1_1595 FIT Support" xfId="373"/>
    <cellStyle name="Normal 10" xfId="374"/>
    <cellStyle name="Normal 10 2" xfId="375"/>
    <cellStyle name="Normal 10 2 2" xfId="376"/>
    <cellStyle name="Normal 10 2 3" xfId="377"/>
    <cellStyle name="Normal 11" xfId="378"/>
    <cellStyle name="Normal 11 2" xfId="379"/>
    <cellStyle name="Normal 11 2 2" xfId="380"/>
    <cellStyle name="Normal 11 2 3" xfId="381"/>
    <cellStyle name="Normal 12" xfId="382"/>
    <cellStyle name="Normal 12 2" xfId="383"/>
    <cellStyle name="Normal 12 2 2" xfId="384"/>
    <cellStyle name="Normal 12 2 3" xfId="385"/>
    <cellStyle name="Normal 13" xfId="386"/>
    <cellStyle name="Normal 13 2" xfId="387"/>
    <cellStyle name="Normal 13 3" xfId="388"/>
    <cellStyle name="Normal 14" xfId="389"/>
    <cellStyle name="Normal 14 2" xfId="390"/>
    <cellStyle name="Normal 14 3" xfId="391"/>
    <cellStyle name="Normal 15" xfId="392"/>
    <cellStyle name="Normal 15 2" xfId="393"/>
    <cellStyle name="Normal 15 3" xfId="394"/>
    <cellStyle name="Normal 16" xfId="395"/>
    <cellStyle name="Normal 17" xfId="396"/>
    <cellStyle name="Normal 18" xfId="397"/>
    <cellStyle name="Normal 18 2" xfId="398"/>
    <cellStyle name="Normal 18 3" xfId="399"/>
    <cellStyle name="Normal 19" xfId="400"/>
    <cellStyle name="Normal 19 2" xfId="401"/>
    <cellStyle name="Normal 19 3" xfId="402"/>
    <cellStyle name="Normal 2" xfId="403"/>
    <cellStyle name="Normal 2 2" xfId="404"/>
    <cellStyle name="Normal 2 2 2" xfId="405"/>
    <cellStyle name="Normal 2 3" xfId="406"/>
    <cellStyle name="Normal 20" xfId="407"/>
    <cellStyle name="Normal 20 2" xfId="408"/>
    <cellStyle name="Normal 20 3" xfId="409"/>
    <cellStyle name="Normal 21" xfId="410"/>
    <cellStyle name="Normal 21 2" xfId="411"/>
    <cellStyle name="Normal 21 3" xfId="412"/>
    <cellStyle name="Normal 22" xfId="413"/>
    <cellStyle name="Normal 22 2" xfId="414"/>
    <cellStyle name="Normal 22 3" xfId="415"/>
    <cellStyle name="Normal 23" xfId="416"/>
    <cellStyle name="Normal 24" xfId="417"/>
    <cellStyle name="Normal 25" xfId="418"/>
    <cellStyle name="Normal 26" xfId="419"/>
    <cellStyle name="Normal 27" xfId="420"/>
    <cellStyle name="Normal 28" xfId="421"/>
    <cellStyle name="Normal 29" xfId="422"/>
    <cellStyle name="Normal 3" xfId="423"/>
    <cellStyle name="Normal 3 2" xfId="424"/>
    <cellStyle name="Normal 3 3" xfId="425"/>
    <cellStyle name="Normal 30" xfId="426"/>
    <cellStyle name="Normal 31" xfId="427"/>
    <cellStyle name="Normal 32" xfId="428"/>
    <cellStyle name="Normal 33" xfId="429"/>
    <cellStyle name="Normal 34" xfId="430"/>
    <cellStyle name="Normal 4" xfId="431"/>
    <cellStyle name="Normal 4 2" xfId="432"/>
    <cellStyle name="Normal 4 2 2" xfId="433"/>
    <cellStyle name="Normal 4 2 3" xfId="434"/>
    <cellStyle name="Normal 4 3" xfId="435"/>
    <cellStyle name="Normal 4 4" xfId="436"/>
    <cellStyle name="Normal 4 5" xfId="437"/>
    <cellStyle name="Normal 5" xfId="438"/>
    <cellStyle name="Normal 5 2" xfId="439"/>
    <cellStyle name="Normal 6" xfId="440"/>
    <cellStyle name="Normal 7" xfId="441"/>
    <cellStyle name="Normal 7 2" xfId="442"/>
    <cellStyle name="Normal 7 2 2" xfId="443"/>
    <cellStyle name="Normal 7 2 3" xfId="444"/>
    <cellStyle name="Normal 8" xfId="445"/>
    <cellStyle name="Normal 8 2" xfId="446"/>
    <cellStyle name="Normal 8 2 2" xfId="447"/>
    <cellStyle name="Normal 8 2 3" xfId="448"/>
    <cellStyle name="Normal 9" xfId="449"/>
    <cellStyle name="Normal 9 2" xfId="450"/>
    <cellStyle name="Normal 9 2 2" xfId="451"/>
    <cellStyle name="Normal 9 2 3" xfId="452"/>
    <cellStyle name="Note" xfId="453"/>
    <cellStyle name="Note 2" xfId="454"/>
    <cellStyle name="Note 2 2" xfId="455"/>
    <cellStyle name="Note 3" xfId="456"/>
    <cellStyle name="Output" xfId="457"/>
    <cellStyle name="Output 2" xfId="458"/>
    <cellStyle name="Output 2 2" xfId="459"/>
    <cellStyle name="Output 3" xfId="460"/>
    <cellStyle name="Output Line Items" xfId="461"/>
    <cellStyle name="Percent" xfId="462"/>
    <cellStyle name="Percent [2]" xfId="463"/>
    <cellStyle name="Percent [2] 2" xfId="464"/>
    <cellStyle name="Percent [2] 2 2" xfId="465"/>
    <cellStyle name="Percent [2] 3" xfId="466"/>
    <cellStyle name="Percent 10" xfId="467"/>
    <cellStyle name="Percent 11" xfId="468"/>
    <cellStyle name="Percent 12" xfId="469"/>
    <cellStyle name="Percent 13" xfId="470"/>
    <cellStyle name="Percent 14" xfId="471"/>
    <cellStyle name="Percent 15" xfId="472"/>
    <cellStyle name="Percent 16" xfId="473"/>
    <cellStyle name="Percent 17" xfId="474"/>
    <cellStyle name="Percent 18" xfId="475"/>
    <cellStyle name="Percent 19" xfId="476"/>
    <cellStyle name="Percent 2" xfId="477"/>
    <cellStyle name="Percent 2 2" xfId="478"/>
    <cellStyle name="Percent 20" xfId="479"/>
    <cellStyle name="Percent 21" xfId="480"/>
    <cellStyle name="Percent 22" xfId="481"/>
    <cellStyle name="Percent 23" xfId="482"/>
    <cellStyle name="Percent 24" xfId="483"/>
    <cellStyle name="Percent 25" xfId="484"/>
    <cellStyle name="Percent 26" xfId="485"/>
    <cellStyle name="Percent 27" xfId="486"/>
    <cellStyle name="Percent 28" xfId="487"/>
    <cellStyle name="Percent 29" xfId="488"/>
    <cellStyle name="Percent 3" xfId="489"/>
    <cellStyle name="Percent 3 2" xfId="490"/>
    <cellStyle name="Percent 3 2 2" xfId="491"/>
    <cellStyle name="Percent 3 3" xfId="492"/>
    <cellStyle name="Percent 30" xfId="493"/>
    <cellStyle name="Percent 31" xfId="494"/>
    <cellStyle name="Percent 32" xfId="495"/>
    <cellStyle name="Percent 33" xfId="496"/>
    <cellStyle name="Percent 34" xfId="497"/>
    <cellStyle name="Percent 35" xfId="498"/>
    <cellStyle name="Percent 36" xfId="499"/>
    <cellStyle name="Percent 37" xfId="500"/>
    <cellStyle name="Percent 38" xfId="501"/>
    <cellStyle name="Percent 39" xfId="502"/>
    <cellStyle name="Percent 4" xfId="503"/>
    <cellStyle name="Percent 4 2" xfId="504"/>
    <cellStyle name="Percent 40" xfId="505"/>
    <cellStyle name="Percent 41" xfId="506"/>
    <cellStyle name="Percent 42" xfId="507"/>
    <cellStyle name="Percent 43" xfId="508"/>
    <cellStyle name="Percent 44" xfId="509"/>
    <cellStyle name="Percent 45" xfId="510"/>
    <cellStyle name="Percent 46" xfId="511"/>
    <cellStyle name="Percent 47" xfId="512"/>
    <cellStyle name="Percent 48" xfId="513"/>
    <cellStyle name="Percent 49" xfId="514"/>
    <cellStyle name="Percent 5" xfId="515"/>
    <cellStyle name="Percent 5 2" xfId="516"/>
    <cellStyle name="Percent 50" xfId="517"/>
    <cellStyle name="Percent 51" xfId="518"/>
    <cellStyle name="Percent 52" xfId="519"/>
    <cellStyle name="Percent 53" xfId="520"/>
    <cellStyle name="Percent 54" xfId="521"/>
    <cellStyle name="Percent 55" xfId="522"/>
    <cellStyle name="Percent 56" xfId="523"/>
    <cellStyle name="Percent 57" xfId="524"/>
    <cellStyle name="Percent 58" xfId="525"/>
    <cellStyle name="Percent 59" xfId="526"/>
    <cellStyle name="Percent 6" xfId="527"/>
    <cellStyle name="Percent 6 2" xfId="528"/>
    <cellStyle name="Percent 60" xfId="529"/>
    <cellStyle name="Percent 61" xfId="530"/>
    <cellStyle name="Percent 62" xfId="531"/>
    <cellStyle name="Percent 63" xfId="532"/>
    <cellStyle name="Percent 64" xfId="533"/>
    <cellStyle name="Percent 65" xfId="534"/>
    <cellStyle name="Percent 66" xfId="535"/>
    <cellStyle name="Percent 67" xfId="536"/>
    <cellStyle name="Percent 68" xfId="537"/>
    <cellStyle name="Percent 69" xfId="538"/>
    <cellStyle name="Percent 7" xfId="539"/>
    <cellStyle name="Percent 70" xfId="540"/>
    <cellStyle name="Percent 71" xfId="541"/>
    <cellStyle name="Percent 72" xfId="542"/>
    <cellStyle name="Percent 73" xfId="543"/>
    <cellStyle name="Percent 74" xfId="544"/>
    <cellStyle name="Percent 75" xfId="545"/>
    <cellStyle name="Percent 76" xfId="546"/>
    <cellStyle name="Percent 77" xfId="547"/>
    <cellStyle name="Percent 78" xfId="548"/>
    <cellStyle name="Percent 8" xfId="549"/>
    <cellStyle name="Percent 9" xfId="550"/>
    <cellStyle name="Title" xfId="551"/>
    <cellStyle name="Title 2" xfId="552"/>
    <cellStyle name="Total" xfId="553"/>
    <cellStyle name="Total 2" xfId="554"/>
    <cellStyle name="Total 2 2" xfId="555"/>
    <cellStyle name="Total 2 3" xfId="556"/>
    <cellStyle name="Total 2 4" xfId="557"/>
    <cellStyle name="Total 3" xfId="558"/>
    <cellStyle name="Total 4" xfId="559"/>
    <cellStyle name="Warning Text" xfId="560"/>
    <cellStyle name="Warning Text 2" xfId="561"/>
    <cellStyle name="Warning Text 3" xfId="5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41"/>
  <sheetViews>
    <sheetView showGridLines="0" tabSelected="1" zoomScalePageLayoutView="0" workbookViewId="0" topLeftCell="A1">
      <selection activeCell="N30" sqref="N30"/>
    </sheetView>
  </sheetViews>
  <sheetFormatPr defaultColWidth="9.140625" defaultRowHeight="12.75"/>
  <cols>
    <col min="1" max="1" width="2.7109375" style="0" customWidth="1"/>
    <col min="2" max="2" width="23.28125" style="0" customWidth="1"/>
    <col min="3" max="3" width="12.7109375" style="0" customWidth="1"/>
    <col min="4" max="5" width="11.7109375" style="0" customWidth="1"/>
    <col min="6" max="6" width="13.7109375" style="0" customWidth="1"/>
    <col min="7" max="7" width="14.00390625" style="0" bestFit="1" customWidth="1"/>
    <col min="8" max="8" width="12.7109375" style="0" customWidth="1"/>
    <col min="9" max="9" width="11.28125" style="0" bestFit="1" customWidth="1"/>
    <col min="10" max="11" width="10.7109375" style="0" customWidth="1"/>
    <col min="12" max="12" width="15.57421875" style="0" customWidth="1"/>
    <col min="13" max="13" width="0.85546875" style="0" customWidth="1"/>
    <col min="14" max="17" width="13.57421875" style="0" customWidth="1"/>
  </cols>
  <sheetData>
    <row r="9" spans="2:17" ht="18">
      <c r="B9" s="43" t="s"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2:17" ht="18">
      <c r="B10" s="43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ht="13.5" thickBot="1"/>
    <row r="12" spans="2:17" ht="13.5" customHeight="1" thickBot="1">
      <c r="B12" s="1" t="s">
        <v>2</v>
      </c>
      <c r="C12" s="44" t="s">
        <v>3</v>
      </c>
      <c r="D12" s="46" t="s">
        <v>4</v>
      </c>
      <c r="E12" s="47"/>
      <c r="F12" s="48"/>
      <c r="G12" s="49" t="s">
        <v>5</v>
      </c>
      <c r="H12" s="50"/>
      <c r="I12" s="51" t="s">
        <v>6</v>
      </c>
      <c r="J12" s="49"/>
      <c r="K12" s="50"/>
      <c r="L12" s="44" t="s">
        <v>7</v>
      </c>
      <c r="M12" s="2"/>
      <c r="N12" s="44" t="s">
        <v>8</v>
      </c>
      <c r="O12" s="44" t="s">
        <v>9</v>
      </c>
      <c r="P12" s="44" t="s">
        <v>10</v>
      </c>
      <c r="Q12" s="39" t="s">
        <v>11</v>
      </c>
    </row>
    <row r="13" spans="2:17" ht="39" thickBot="1">
      <c r="B13" s="3"/>
      <c r="C13" s="45"/>
      <c r="D13" s="4" t="s">
        <v>12</v>
      </c>
      <c r="E13" s="4" t="s">
        <v>13</v>
      </c>
      <c r="F13" s="5" t="s">
        <v>14</v>
      </c>
      <c r="G13" s="5" t="s">
        <v>15</v>
      </c>
      <c r="H13" s="6" t="s">
        <v>16</v>
      </c>
      <c r="I13" s="4" t="s">
        <v>17</v>
      </c>
      <c r="J13" s="41" t="s">
        <v>18</v>
      </c>
      <c r="K13" s="42"/>
      <c r="L13" s="45"/>
      <c r="M13" s="7"/>
      <c r="N13" s="45"/>
      <c r="O13" s="45"/>
      <c r="P13" s="45"/>
      <c r="Q13" s="40"/>
    </row>
    <row r="14" spans="2:17" ht="12.75">
      <c r="B14" s="8"/>
      <c r="C14" s="8"/>
      <c r="D14" s="8"/>
      <c r="E14" s="8"/>
      <c r="F14" s="8"/>
      <c r="G14" s="8"/>
      <c r="H14" s="9"/>
      <c r="I14" s="8"/>
      <c r="J14" s="10" t="s">
        <v>15</v>
      </c>
      <c r="K14" s="10" t="s">
        <v>16</v>
      </c>
      <c r="L14" s="11"/>
      <c r="M14" s="12"/>
      <c r="N14" s="11"/>
      <c r="O14" s="11"/>
      <c r="P14" s="11"/>
      <c r="Q14" s="9"/>
    </row>
    <row r="15" spans="2:17" ht="12.75">
      <c r="B15" s="8"/>
      <c r="C15" s="8"/>
      <c r="D15" s="8"/>
      <c r="E15" s="8"/>
      <c r="F15" s="8"/>
      <c r="G15" s="8"/>
      <c r="H15" s="9"/>
      <c r="I15" s="8"/>
      <c r="J15" s="8"/>
      <c r="K15" s="8"/>
      <c r="L15" s="8"/>
      <c r="M15" s="12"/>
      <c r="N15" s="8"/>
      <c r="O15" s="8"/>
      <c r="P15" s="8"/>
      <c r="Q15" s="9"/>
    </row>
    <row r="16" spans="2:17" ht="12.75">
      <c r="B16" s="13" t="s">
        <v>19</v>
      </c>
      <c r="C16" s="14" t="s">
        <v>26</v>
      </c>
      <c r="D16" s="16">
        <v>175874</v>
      </c>
      <c r="E16" s="16">
        <v>177856</v>
      </c>
      <c r="F16" s="35">
        <f>ROUNDDOWN(IF(SUM(D16:E16)=0,0,AVERAGE(D16:E16)),0)</f>
        <v>176865</v>
      </c>
      <c r="G16" s="16">
        <v>1423857475</v>
      </c>
      <c r="H16" s="17"/>
      <c r="I16" s="18">
        <v>14.39218220060514</v>
      </c>
      <c r="J16" s="19">
        <v>0.014983054876990377</v>
      </c>
      <c r="K16" s="19"/>
      <c r="L16" s="21">
        <f>ROUND(I16*F16*12+J16*G16+K16*H16,0)</f>
        <v>51879414</v>
      </c>
      <c r="M16" s="12"/>
      <c r="N16" s="20">
        <v>51089887.98605677</v>
      </c>
      <c r="O16" s="20">
        <v>789526.3551049175</v>
      </c>
      <c r="P16" s="21">
        <f>ROUND(SUM(N16:O16),0)</f>
        <v>51879414</v>
      </c>
      <c r="Q16" s="22">
        <f aca="true" t="shared" si="0" ref="Q16:Q22">ROUND(P16-L16,0)</f>
        <v>0</v>
      </c>
    </row>
    <row r="17" spans="2:17" ht="12.75">
      <c r="B17" s="13" t="s">
        <v>20</v>
      </c>
      <c r="C17" s="14" t="s">
        <v>26</v>
      </c>
      <c r="D17" s="16">
        <f>168+17412</f>
        <v>17580</v>
      </c>
      <c r="E17" s="16">
        <f>168+17657</f>
        <v>17825</v>
      </c>
      <c r="F17" s="35">
        <f>ROUNDDOWN(IF(SUM(D17:E17)=0,0,AVERAGE(D17:E17)),0)+1</f>
        <v>17703</v>
      </c>
      <c r="G17" s="16">
        <v>612188101</v>
      </c>
      <c r="H17" s="17"/>
      <c r="I17" s="18">
        <v>43.8753505242419</v>
      </c>
      <c r="J17" s="19">
        <v>0.01328354433539862</v>
      </c>
      <c r="K17" s="19"/>
      <c r="L17" s="21">
        <f aca="true" t="shared" si="1" ref="L17:L27">ROUND(I17*F17*12+J17*G17+K17*H17,0)</f>
        <v>17452732</v>
      </c>
      <c r="M17" s="12"/>
      <c r="N17" s="20">
        <v>17187127.518049527</v>
      </c>
      <c r="O17" s="20">
        <v>265604.2257863719</v>
      </c>
      <c r="P17" s="21">
        <f aca="true" t="shared" si="2" ref="P17:P27">ROUND(SUM(N17:O17),0)</f>
        <v>17452732</v>
      </c>
      <c r="Q17" s="22">
        <f t="shared" si="0"/>
        <v>0</v>
      </c>
    </row>
    <row r="18" spans="2:17" ht="12.75">
      <c r="B18" s="13" t="s">
        <v>23</v>
      </c>
      <c r="C18" s="14" t="s">
        <v>27</v>
      </c>
      <c r="D18" s="16">
        <v>2943</v>
      </c>
      <c r="E18" s="16">
        <v>2940</v>
      </c>
      <c r="F18" s="35">
        <f>ROUNDDOWN(IF(SUM(D18:E18)=0,0,AVERAGE(D18:E18)),0)+1</f>
        <v>2942</v>
      </c>
      <c r="G18" s="16">
        <v>10383027</v>
      </c>
      <c r="H18" s="17"/>
      <c r="I18" s="18">
        <v>9.027570406830055</v>
      </c>
      <c r="J18" s="19">
        <v>0.01719634182970547</v>
      </c>
      <c r="K18" s="19"/>
      <c r="L18" s="21">
        <f t="shared" si="1"/>
        <v>497259</v>
      </c>
      <c r="M18" s="12"/>
      <c r="N18" s="20">
        <v>489691.88384122704</v>
      </c>
      <c r="O18" s="20">
        <v>7567.537597247044</v>
      </c>
      <c r="P18" s="21">
        <f t="shared" si="2"/>
        <v>497259</v>
      </c>
      <c r="Q18" s="22">
        <f t="shared" si="0"/>
        <v>0</v>
      </c>
    </row>
    <row r="19" spans="2:17" ht="12.75">
      <c r="B19" s="31" t="s">
        <v>24</v>
      </c>
      <c r="C19" s="14" t="s">
        <v>26</v>
      </c>
      <c r="D19" s="16">
        <v>3948</v>
      </c>
      <c r="E19" s="16">
        <v>3951</v>
      </c>
      <c r="F19" s="35">
        <f>ROUNDDOWN(IF(SUM(D19:E19)=0,0,AVERAGE(D19:E19)),0)+1</f>
        <v>3950</v>
      </c>
      <c r="G19" s="16"/>
      <c r="H19" s="17">
        <v>6142022</v>
      </c>
      <c r="I19" s="18">
        <v>77.05038399141229</v>
      </c>
      <c r="J19" s="19"/>
      <c r="K19" s="19">
        <v>4.717990444340159</v>
      </c>
      <c r="L19" s="21">
        <f t="shared" si="1"/>
        <v>32630189</v>
      </c>
      <c r="M19" s="12"/>
      <c r="N19" s="20">
        <v>32133607.09222238</v>
      </c>
      <c r="O19" s="20">
        <v>496582.21389758826</v>
      </c>
      <c r="P19" s="21">
        <f t="shared" si="2"/>
        <v>32630189</v>
      </c>
      <c r="Q19" s="22">
        <f t="shared" si="0"/>
        <v>0</v>
      </c>
    </row>
    <row r="20" spans="2:17" ht="12.75">
      <c r="B20" s="31" t="s">
        <v>25</v>
      </c>
      <c r="C20" s="14" t="s">
        <v>26</v>
      </c>
      <c r="D20" s="16">
        <v>464</v>
      </c>
      <c r="E20" s="16">
        <v>464</v>
      </c>
      <c r="F20" s="35">
        <f>ROUNDDOWN(IF(SUM(D20:E20)=0,0,AVERAGE(D20:E20)),0)</f>
        <v>464</v>
      </c>
      <c r="G20" s="16"/>
      <c r="H20" s="17">
        <v>5154338</v>
      </c>
      <c r="I20" s="18">
        <v>1662.1523751969855</v>
      </c>
      <c r="J20" s="19"/>
      <c r="K20" s="19">
        <v>2.329849819119914</v>
      </c>
      <c r="L20" s="21">
        <f t="shared" si="1"/>
        <v>21263698</v>
      </c>
      <c r="M20" s="12"/>
      <c r="N20" s="20">
        <v>20940096.50573244</v>
      </c>
      <c r="O20" s="20">
        <v>323601.37634727644</v>
      </c>
      <c r="P20" s="21">
        <f t="shared" si="2"/>
        <v>21263698</v>
      </c>
      <c r="Q20" s="22">
        <f t="shared" si="0"/>
        <v>0</v>
      </c>
    </row>
    <row r="21" spans="2:17" ht="12.75">
      <c r="B21" s="13" t="s">
        <v>21</v>
      </c>
      <c r="C21" s="14" t="s">
        <v>26</v>
      </c>
      <c r="D21" s="16">
        <v>9</v>
      </c>
      <c r="E21" s="16">
        <v>9</v>
      </c>
      <c r="F21" s="35">
        <f>ROUNDDOWN(IF(SUM(D21:E21)=0,0,AVERAGE(D21:E21)),0)</f>
        <v>9</v>
      </c>
      <c r="G21" s="16"/>
      <c r="H21" s="17">
        <v>1737267</v>
      </c>
      <c r="I21" s="18">
        <v>12533.368559128086</v>
      </c>
      <c r="J21" s="19"/>
      <c r="K21" s="19">
        <v>2.696250049706518</v>
      </c>
      <c r="L21" s="21">
        <f t="shared" si="1"/>
        <v>6037710</v>
      </c>
      <c r="M21" s="12"/>
      <c r="N21" s="20">
        <v>5945823.95260969</v>
      </c>
      <c r="O21" s="20">
        <v>91884.9810762221</v>
      </c>
      <c r="P21" s="21">
        <f t="shared" si="2"/>
        <v>6037709</v>
      </c>
      <c r="Q21" s="22">
        <f t="shared" si="0"/>
        <v>-1</v>
      </c>
    </row>
    <row r="22" spans="2:17" ht="12.75">
      <c r="B22" s="13" t="s">
        <v>22</v>
      </c>
      <c r="C22" s="14" t="s">
        <v>27</v>
      </c>
      <c r="D22" s="16">
        <v>49736</v>
      </c>
      <c r="E22" s="16">
        <v>50235</v>
      </c>
      <c r="F22" s="35">
        <f>ROUNDDOWN(IF(SUM(D22:E22)=0,0,AVERAGE(D22:E22)),0)+1</f>
        <v>49986</v>
      </c>
      <c r="G22" s="16"/>
      <c r="H22" s="17">
        <v>49889</v>
      </c>
      <c r="I22" s="18">
        <v>1.5288397902113238</v>
      </c>
      <c r="J22" s="19"/>
      <c r="K22" s="19">
        <v>12.1693508486727</v>
      </c>
      <c r="L22" s="21">
        <f t="shared" si="1"/>
        <v>1524164</v>
      </c>
      <c r="M22" s="12"/>
      <c r="N22" s="20">
        <v>1500968.8746256898</v>
      </c>
      <c r="O22" s="20">
        <v>23195.480190376828</v>
      </c>
      <c r="P22" s="21">
        <f t="shared" si="2"/>
        <v>1524164</v>
      </c>
      <c r="Q22" s="22">
        <f t="shared" si="0"/>
        <v>0</v>
      </c>
    </row>
    <row r="23" spans="2:17" ht="12.75">
      <c r="B23" s="13"/>
      <c r="C23" s="14"/>
      <c r="D23" s="16"/>
      <c r="E23" s="16"/>
      <c r="F23" s="35"/>
      <c r="G23" s="16"/>
      <c r="H23" s="17"/>
      <c r="I23" s="18"/>
      <c r="J23" s="19"/>
      <c r="K23" s="19"/>
      <c r="L23" s="21">
        <f t="shared" si="1"/>
        <v>0</v>
      </c>
      <c r="M23" s="12"/>
      <c r="N23" s="20"/>
      <c r="O23" s="20"/>
      <c r="P23" s="21">
        <f t="shared" si="2"/>
        <v>0</v>
      </c>
      <c r="Q23" s="22">
        <f aca="true" t="shared" si="3" ref="Q23:Q28">P23-L23</f>
        <v>0</v>
      </c>
    </row>
    <row r="24" spans="2:17" ht="12.75">
      <c r="B24" s="13"/>
      <c r="C24" s="14"/>
      <c r="D24" s="16"/>
      <c r="E24" s="16"/>
      <c r="F24" s="15">
        <f>ROUNDDOWN(IF(SUM(D24:E24)=0,0,AVERAGE(D24:E24)),0)</f>
        <v>0</v>
      </c>
      <c r="G24" s="16"/>
      <c r="H24" s="17"/>
      <c r="I24" s="18"/>
      <c r="J24" s="19"/>
      <c r="K24" s="19"/>
      <c r="L24" s="21">
        <f t="shared" si="1"/>
        <v>0</v>
      </c>
      <c r="M24" s="12"/>
      <c r="N24" s="20"/>
      <c r="O24" s="20"/>
      <c r="P24" s="21">
        <f t="shared" si="2"/>
        <v>0</v>
      </c>
      <c r="Q24" s="22">
        <f t="shared" si="3"/>
        <v>0</v>
      </c>
    </row>
    <row r="25" spans="2:17" ht="12.75">
      <c r="B25" s="13"/>
      <c r="C25" s="14"/>
      <c r="D25" s="16"/>
      <c r="E25" s="16"/>
      <c r="F25" s="15">
        <f>ROUNDDOWN(IF(SUM(D25:E25)=0,0,AVERAGE(D25:E25)),0)</f>
        <v>0</v>
      </c>
      <c r="G25" s="16"/>
      <c r="H25" s="17"/>
      <c r="I25" s="18"/>
      <c r="J25" s="19"/>
      <c r="K25" s="19"/>
      <c r="L25" s="21">
        <f t="shared" si="1"/>
        <v>0</v>
      </c>
      <c r="M25" s="12"/>
      <c r="N25" s="20"/>
      <c r="O25" s="20"/>
      <c r="P25" s="21">
        <f t="shared" si="2"/>
        <v>0</v>
      </c>
      <c r="Q25" s="22">
        <f t="shared" si="3"/>
        <v>0</v>
      </c>
    </row>
    <row r="26" spans="2:17" ht="12.75">
      <c r="B26" s="13"/>
      <c r="C26" s="14"/>
      <c r="D26" s="16"/>
      <c r="E26" s="16"/>
      <c r="F26" s="15">
        <f>ROUNDDOWN(IF(SUM(D26:E26)=0,0,AVERAGE(D26:E26)),0)</f>
        <v>0</v>
      </c>
      <c r="G26" s="16"/>
      <c r="H26" s="17"/>
      <c r="I26" s="18"/>
      <c r="J26" s="19"/>
      <c r="K26" s="19"/>
      <c r="L26" s="21">
        <f t="shared" si="1"/>
        <v>0</v>
      </c>
      <c r="M26" s="12"/>
      <c r="N26" s="20"/>
      <c r="O26" s="20"/>
      <c r="P26" s="21">
        <f t="shared" si="2"/>
        <v>0</v>
      </c>
      <c r="Q26" s="22">
        <f t="shared" si="3"/>
        <v>0</v>
      </c>
    </row>
    <row r="27" spans="2:17" ht="12.75">
      <c r="B27" s="13"/>
      <c r="C27" s="14"/>
      <c r="D27" s="16"/>
      <c r="E27" s="16"/>
      <c r="F27" s="15">
        <f>ROUNDDOWN(IF(SUM(D27:E27)=0,0,AVERAGE(D27:E27)),0)</f>
        <v>0</v>
      </c>
      <c r="G27" s="16"/>
      <c r="H27" s="17"/>
      <c r="I27" s="18"/>
      <c r="J27" s="19"/>
      <c r="K27" s="19"/>
      <c r="L27" s="21">
        <f t="shared" si="1"/>
        <v>0</v>
      </c>
      <c r="M27" s="12"/>
      <c r="N27" s="20"/>
      <c r="O27" s="20"/>
      <c r="P27" s="21">
        <f t="shared" si="2"/>
        <v>0</v>
      </c>
      <c r="Q27" s="22">
        <f t="shared" si="3"/>
        <v>0</v>
      </c>
    </row>
    <row r="28" spans="2:17" ht="13.5" thickBot="1">
      <c r="B28" s="13"/>
      <c r="C28" s="14"/>
      <c r="D28" s="16"/>
      <c r="E28" s="16"/>
      <c r="F28" s="15">
        <f>ROUNDDOWN(IF(SUM(D28:E28)=0,0,AVERAGE(D28:E28)),0)</f>
        <v>0</v>
      </c>
      <c r="G28" s="16"/>
      <c r="H28" s="17"/>
      <c r="I28" s="18"/>
      <c r="J28" s="19"/>
      <c r="K28" s="19"/>
      <c r="L28" s="23">
        <f>I28*F28*12+J28*G28+K28*H28</f>
        <v>0</v>
      </c>
      <c r="M28" s="12"/>
      <c r="N28" s="20"/>
      <c r="O28" s="20"/>
      <c r="P28" s="23">
        <f>SUM(N28:O28)</f>
        <v>0</v>
      </c>
      <c r="Q28" s="23">
        <f t="shared" si="3"/>
        <v>0</v>
      </c>
    </row>
    <row r="29" spans="2:17" ht="13.5" thickTop="1">
      <c r="B29" s="8"/>
      <c r="C29" s="8"/>
      <c r="D29" s="34"/>
      <c r="E29" s="34"/>
      <c r="F29" s="8"/>
      <c r="G29" s="8"/>
      <c r="H29" s="9"/>
      <c r="I29" s="8"/>
      <c r="J29" s="8"/>
      <c r="K29" s="8"/>
      <c r="L29" s="36"/>
      <c r="M29" s="12"/>
      <c r="N29" s="24"/>
      <c r="O29" s="24"/>
      <c r="P29" s="8"/>
      <c r="Q29" s="9"/>
    </row>
    <row r="30" spans="2:17" ht="13.5" thickBot="1">
      <c r="B30" s="25" t="s">
        <v>10</v>
      </c>
      <c r="C30" s="26"/>
      <c r="D30" s="33">
        <f>SUM(D16:D28)</f>
        <v>250554</v>
      </c>
      <c r="E30" s="33">
        <f>SUM(E16:E28)</f>
        <v>253280</v>
      </c>
      <c r="F30" s="33">
        <f>SUM(F16:F28)</f>
        <v>251919</v>
      </c>
      <c r="G30" s="33">
        <f>SUM(G16:G28)</f>
        <v>2046428603</v>
      </c>
      <c r="H30" s="33">
        <f>SUM(H16:H28)</f>
        <v>13083516</v>
      </c>
      <c r="I30" s="32">
        <f>SUM(I16:I28)</f>
        <v>14341.395261238373</v>
      </c>
      <c r="J30" s="32">
        <f>SUM(J16:J28)</f>
        <v>0.045462941042094474</v>
      </c>
      <c r="K30" s="32">
        <f>SUM(K16:K28)</f>
        <v>21.91344116183929</v>
      </c>
      <c r="L30" s="28">
        <f>ROUND(SUM(L16:L28),0)</f>
        <v>131285166</v>
      </c>
      <c r="M30" s="27"/>
      <c r="N30" s="28">
        <f>ROUND(SUM(N16:N28),0)</f>
        <v>129287204</v>
      </c>
      <c r="O30" s="28">
        <f>ROUND(SUM(O16:O28),0)</f>
        <v>1997962</v>
      </c>
      <c r="P30" s="28">
        <f>ROUND(N30+O30,0)</f>
        <v>131285166</v>
      </c>
      <c r="Q30" s="29">
        <f>P30-L30</f>
        <v>0</v>
      </c>
    </row>
    <row r="32" ht="12.75">
      <c r="Q32" s="38"/>
    </row>
    <row r="33" spans="3:17" ht="12.75">
      <c r="C33" s="30"/>
      <c r="Q33" s="38"/>
    </row>
    <row r="34" spans="3:17" ht="12.75">
      <c r="C34" s="30"/>
      <c r="N34" s="37"/>
      <c r="Q34" s="38"/>
    </row>
    <row r="35" spans="14:17" ht="12.75">
      <c r="N35" s="37"/>
      <c r="Q35" s="38"/>
    </row>
    <row r="36" spans="15:17" ht="12.75">
      <c r="O36" s="38"/>
      <c r="Q36" s="38"/>
    </row>
    <row r="37" spans="14:17" ht="12.75">
      <c r="N37" s="37"/>
      <c r="O37" s="38"/>
      <c r="Q37" s="38"/>
    </row>
    <row r="38" spans="14:17" ht="12.75">
      <c r="N38" s="37"/>
      <c r="O38" s="38"/>
      <c r="Q38" s="38"/>
    </row>
    <row r="39" spans="14:15" ht="12.75">
      <c r="N39" s="37"/>
      <c r="O39" s="38"/>
    </row>
    <row r="40" spans="14:15" ht="12.75">
      <c r="N40" s="37"/>
      <c r="O40" s="38"/>
    </row>
    <row r="41" ht="12.75">
      <c r="N41" s="37"/>
    </row>
  </sheetData>
  <sheetProtection/>
  <mergeCells count="12">
    <mergeCell ref="Q12:Q13"/>
    <mergeCell ref="J13:K13"/>
    <mergeCell ref="B9:Q9"/>
    <mergeCell ref="B10:Q10"/>
    <mergeCell ref="C12:C13"/>
    <mergeCell ref="D12:F12"/>
    <mergeCell ref="G12:H12"/>
    <mergeCell ref="I12:K12"/>
    <mergeCell ref="L12:L13"/>
    <mergeCell ref="N12:N13"/>
    <mergeCell ref="O12:O13"/>
    <mergeCell ref="P12:P13"/>
  </mergeCells>
  <dataValidations count="2">
    <dataValidation allowBlank="1" showInputMessage="1" showErrorMessage="1" promptTitle="Date Format" prompt="E.g:  &quot;August 1, 2011&quot;" sqref="Q7"/>
    <dataValidation type="list" allowBlank="1" showInputMessage="1" showErrorMessage="1" sqref="C16:C28">
      <formula1>"Customers, Connections"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9" r:id="rId1"/>
  <headerFooter alignWithMargins="0">
    <oddHeader>&amp;REnersource Hydro Mississauga Inc.
EB-2012-0033
Updated: May 17, 2012
Exhibit 8
Tab 8
Schedule 1
Appendix 2-U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npellegrini</dc:creator>
  <cp:keywords/>
  <dc:description/>
  <cp:lastModifiedBy>Nicki Pellegrini</cp:lastModifiedBy>
  <cp:lastPrinted>2012-05-16T14:59:09Z</cp:lastPrinted>
  <dcterms:created xsi:type="dcterms:W3CDTF">2011-08-26T17:36:45Z</dcterms:created>
  <dcterms:modified xsi:type="dcterms:W3CDTF">2012-05-17T20:56:14Z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0x010100AFBF57F8A7F554449F969537F233EE23</vt:lpwstr>
  </property>
</Properties>
</file>