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35" windowHeight="11640" activeTab="0"/>
  </bookViews>
  <sheets>
    <sheet name="VCI-CombTCAL2002INI" sheetId="1" r:id="rId1"/>
    <sheet name="VCI-Comb-REGINF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<sst xmlns="http://schemas.openxmlformats.org/spreadsheetml/2006/main" count="265" uniqueCount="131">
  <si>
    <t>SECTION 93 PILs TAX GROSS-UP   "SIMPIL"</t>
  </si>
  <si>
    <t>LINE</t>
  </si>
  <si>
    <t>Initial</t>
  </si>
  <si>
    <t>Source</t>
  </si>
  <si>
    <t xml:space="preserve">DEFERRAL/VARIANCE ACCOUNTS  </t>
  </si>
  <si>
    <t>Estimate</t>
  </si>
  <si>
    <t xml:space="preserve">TAX CALCULATIONS (TAXCALC)   </t>
  </si>
  <si>
    <t>Foot-</t>
  </si>
  <si>
    <t>("Wires-only" business - see Tab TAXREC)</t>
  </si>
  <si>
    <t>note</t>
  </si>
  <si>
    <t>Version 2 - Feb 27, 2002 - Amended</t>
  </si>
  <si>
    <t>$</t>
  </si>
  <si>
    <t>#</t>
  </si>
  <si>
    <t>I) CORPORATE INCOME TAXES</t>
  </si>
  <si>
    <t>ACCOUNTING INCOME</t>
  </si>
  <si>
    <t>Regulatory Net Income</t>
  </si>
  <si>
    <t>1A</t>
  </si>
  <si>
    <t>BOOK TO TAX ADJUSTMENTS</t>
  </si>
  <si>
    <t>Additions: To Accounting Income</t>
  </si>
  <si>
    <t>Depreciation &amp; Amortization</t>
  </si>
  <si>
    <t>2A</t>
  </si>
  <si>
    <t>Federal Large Corporation Tax</t>
  </si>
  <si>
    <t>3A</t>
  </si>
  <si>
    <t>Employee Benefit Plans - Accrued, Not Paid</t>
  </si>
  <si>
    <t>4A</t>
  </si>
  <si>
    <t>Change in Tax Reserves</t>
  </si>
  <si>
    <t>5A</t>
  </si>
  <si>
    <t>Regulatory Adjustments</t>
  </si>
  <si>
    <t>6A</t>
  </si>
  <si>
    <t>Other Additions (See Tab entitled "TAXREC")</t>
  </si>
  <si>
    <t xml:space="preserve">  "Material" Item #1</t>
  </si>
  <si>
    <t>7A</t>
  </si>
  <si>
    <t xml:space="preserve">  "Material" Item #2</t>
  </si>
  <si>
    <t xml:space="preserve">  Other Additions (not "Material")</t>
  </si>
  <si>
    <t>Deductions:  From Accounting Income</t>
  </si>
  <si>
    <t xml:space="preserve">Capital Cost Allowance </t>
  </si>
  <si>
    <t>8A</t>
  </si>
  <si>
    <t>Employee Benefit Plans - Paid Amounts</t>
  </si>
  <si>
    <t>9A</t>
  </si>
  <si>
    <t>Items Capitalized for Regulatory Purposes</t>
  </si>
  <si>
    <t>10A</t>
  </si>
  <si>
    <t>11A</t>
  </si>
  <si>
    <t>Interest Expense Deemed/ Incurred</t>
  </si>
  <si>
    <t>12A</t>
  </si>
  <si>
    <t>Other Deductions (See Tab entitled "TAXREC")</t>
  </si>
  <si>
    <t>13A</t>
  </si>
  <si>
    <t xml:space="preserve">  Other Deductions (not "Material")</t>
  </si>
  <si>
    <t>REGULATORY TAXABLE INCOME</t>
  </si>
  <si>
    <t>(sum of above)</t>
  </si>
  <si>
    <t>CORPORATE INCOME TAX RATE</t>
  </si>
  <si>
    <t>Deemed %</t>
  </si>
  <si>
    <t>14A</t>
  </si>
  <si>
    <t>REGULATORY INCOME TAX</t>
  </si>
  <si>
    <t>Taxable Income x Rate</t>
  </si>
  <si>
    <t>Miscellaneous Tax Credits</t>
  </si>
  <si>
    <t>15A</t>
  </si>
  <si>
    <t xml:space="preserve">  Total Regulatory Income Tax</t>
  </si>
  <si>
    <t>II) CAPITAL TAXES</t>
  </si>
  <si>
    <t>Ontario</t>
  </si>
  <si>
    <t>Base</t>
  </si>
  <si>
    <t>16A</t>
  </si>
  <si>
    <t>Less: Exemption</t>
  </si>
  <si>
    <t>17A</t>
  </si>
  <si>
    <t>Deemed Taxable Capital</t>
  </si>
  <si>
    <t>Rate   (.3%)</t>
  </si>
  <si>
    <t>18A</t>
  </si>
  <si>
    <t>Net Amount (Taxable Capital x Rate)</t>
  </si>
  <si>
    <t>Federal (LCT)</t>
  </si>
  <si>
    <t>19A</t>
  </si>
  <si>
    <t>20A</t>
  </si>
  <si>
    <t>Rate   (.225%)</t>
  </si>
  <si>
    <t>21A</t>
  </si>
  <si>
    <t>Gross Amount  (Taxable Capital x Rate)</t>
  </si>
  <si>
    <t>Less: Federal Surtax</t>
  </si>
  <si>
    <t>22A</t>
  </si>
  <si>
    <t>Net LCT</t>
  </si>
  <si>
    <t>III) INCLUSION IN RATES MARCH 2002</t>
  </si>
  <si>
    <t>IncomeTax (grossed-up)</t>
  </si>
  <si>
    <t>23A</t>
  </si>
  <si>
    <t>LCT (grossed-up)</t>
  </si>
  <si>
    <t>24A</t>
  </si>
  <si>
    <t>Ontario Capital Tax</t>
  </si>
  <si>
    <t>25A</t>
  </si>
  <si>
    <t>Total S. 93 PILs Rate Adjustment</t>
  </si>
  <si>
    <t>IV) FUTURE TRUE-UPS  (post June 2002)</t>
  </si>
  <si>
    <t>Amount in M of F Filing Variance (Column I) that</t>
  </si>
  <si>
    <t>the Board orders added/subtracted from rates</t>
  </si>
  <si>
    <t>EBIT</t>
  </si>
  <si>
    <t>Depreciation &amp;Amortization</t>
  </si>
  <si>
    <t>Other additions "Material" Item #1</t>
  </si>
  <si>
    <t>Other additions "Material" Item #2</t>
  </si>
  <si>
    <t>Other additions (not "Material")</t>
  </si>
  <si>
    <t>Capital Cost Allowance</t>
  </si>
  <si>
    <t>Interest Adjustment for Tax Purposes (Cell I135)</t>
  </si>
  <si>
    <t>Other deductions "Material" Item #1</t>
  </si>
  <si>
    <t>Other deductions "Material" Item #2</t>
  </si>
  <si>
    <t>Other deductions (not "Material")</t>
  </si>
  <si>
    <t>Deferral Account Entry (Positive Entry=Debit)</t>
  </si>
  <si>
    <t>V) INTEREST PORTION OF TRUE-UP</t>
  </si>
  <si>
    <t>Variance Caused By Phase-in of Deemed Debt</t>
  </si>
  <si>
    <t xml:space="preserve">Total deemed interest (REGINFO CELL D49) </t>
  </si>
  <si>
    <t>Interest phased-in - (Deferral Account  Cell G34)</t>
  </si>
  <si>
    <t>Variance due to phase-in of debt stucture</t>
  </si>
  <si>
    <t xml:space="preserve">  according to Rate Handbook</t>
  </si>
  <si>
    <t xml:space="preserve">Other Interest Variances (ie Borrowing Levels </t>
  </si>
  <si>
    <t xml:space="preserve"> Above Deemed Debt per Rate Handbook)</t>
  </si>
  <si>
    <t xml:space="preserve">Interest deducted on MoF filing  (Cell K34) </t>
  </si>
  <si>
    <t>Total deemed interest  (REGINFO CELL D49)</t>
  </si>
  <si>
    <t>Variance caused by excess debt</t>
  </si>
  <si>
    <t>Interest Adjustment for Tax Purposes Cell I108</t>
  </si>
  <si>
    <t>Total Interest Variance        (Cell  I34)</t>
  </si>
  <si>
    <t>Port Hope</t>
  </si>
  <si>
    <t>Belleville</t>
  </si>
  <si>
    <t>Brock</t>
  </si>
  <si>
    <t>Combined</t>
  </si>
  <si>
    <t>1999 return from RUD Sheet #7</t>
  </si>
  <si>
    <t>Rate Base (wires-only)</t>
  </si>
  <si>
    <t xml:space="preserve">   Amount allowed in 2001 </t>
  </si>
  <si>
    <t xml:space="preserve">   Amount allowed in 2002</t>
  </si>
  <si>
    <t xml:space="preserve">   Amount allowed in 2005</t>
  </si>
  <si>
    <t>Other</t>
  </si>
  <si>
    <t>Regulatory Net Income  REGINFO E53</t>
  </si>
  <si>
    <t>Capital Cost Allowance and CEC</t>
  </si>
  <si>
    <t>Income Tax Rate used for gross- up (exclude surtax)</t>
  </si>
  <si>
    <t>Income Tax (proxy tax is grossed-up)</t>
  </si>
  <si>
    <t>LCT (proxy tax is grossed-up)</t>
  </si>
  <si>
    <t>Ontario Capital Tax (no gross-up since it is deductible)</t>
  </si>
  <si>
    <t>Total PILs for Rate Adjustment</t>
  </si>
  <si>
    <t>Consolidation 2002</t>
  </si>
  <si>
    <t>VCI</t>
  </si>
  <si>
    <t>Cons-Veridian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</si>
</sst>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2" fillId="0" borderId="0" xfId="0" applyFont="1" applyAlignment="1">
      <alignment vertical="top"/>
    </xf>
    <xf numFmtId="16" fontId="2" fillId="0" borderId="12" xfId="0" applyNumberFormat="1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12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horizontal="center" vertical="top"/>
    </xf>
    <xf numFmtId="0" fontId="0" fillId="0" borderId="12" xfId="0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Alignment="1">
      <alignment vertical="top"/>
    </xf>
    <xf numFmtId="3" fontId="0" fillId="0" borderId="12" xfId="0" applyNumberFormat="1" applyFill="1" applyBorder="1" applyAlignment="1">
      <alignment vertical="top"/>
    </xf>
    <xf numFmtId="16" fontId="0" fillId="0" borderId="13" xfId="0" applyNumberForma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center" vertical="top"/>
    </xf>
    <xf numFmtId="3" fontId="0" fillId="0" borderId="12" xfId="0" applyNumberForma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37" fontId="0" fillId="0" borderId="13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center" vertical="top"/>
    </xf>
    <xf numFmtId="37" fontId="0" fillId="0" borderId="13" xfId="0" applyNumberForma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3" fontId="0" fillId="33" borderId="17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64" fontId="0" fillId="0" borderId="12" xfId="0" applyNumberFormat="1" applyFill="1" applyBorder="1" applyAlignment="1">
      <alignment vertical="top"/>
    </xf>
    <xf numFmtId="3" fontId="0" fillId="33" borderId="19" xfId="0" applyNumberFormat="1" applyFill="1" applyBorder="1" applyAlignment="1">
      <alignment vertical="top"/>
    </xf>
    <xf numFmtId="37" fontId="0" fillId="0" borderId="20" xfId="0" applyNumberForma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37" fontId="0" fillId="0" borderId="21" xfId="0" applyNumberForma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3" fontId="0" fillId="33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vertical="top"/>
    </xf>
    <xf numFmtId="0" fontId="8" fillId="0" borderId="0" xfId="0" applyFont="1" applyAlignment="1">
      <alignment vertical="top"/>
    </xf>
    <xf numFmtId="37" fontId="0" fillId="0" borderId="22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7" fontId="0" fillId="0" borderId="0" xfId="0" applyNumberFormat="1" applyBorder="1" applyAlignment="1">
      <alignment vertical="top"/>
    </xf>
    <xf numFmtId="37" fontId="0" fillId="0" borderId="0" xfId="0" applyNumberFormat="1" applyBorder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4" xfId="0" applyBorder="1" applyAlignment="1">
      <alignment horizontal="center" vertical="top"/>
    </xf>
    <xf numFmtId="37" fontId="0" fillId="0" borderId="14" xfId="0" applyNumberFormat="1" applyBorder="1" applyAlignment="1">
      <alignment vertical="top"/>
    </xf>
    <xf numFmtId="0" fontId="2" fillId="0" borderId="0" xfId="0" applyFont="1" applyFill="1" applyAlignment="1">
      <alignment vertical="top"/>
    </xf>
    <xf numFmtId="37" fontId="0" fillId="0" borderId="0" xfId="0" applyNumberFormat="1" applyAlignment="1">
      <alignment vertical="top"/>
    </xf>
    <xf numFmtId="0" fontId="5" fillId="0" borderId="0" xfId="0" applyFont="1" applyFill="1" applyAlignment="1">
      <alignment vertical="top"/>
    </xf>
    <xf numFmtId="0" fontId="4" fillId="34" borderId="0" xfId="0" applyFont="1" applyFill="1" applyAlignment="1">
      <alignment horizontal="center" vertical="top"/>
    </xf>
    <xf numFmtId="3" fontId="0" fillId="0" borderId="12" xfId="0" applyNumberFormat="1" applyBorder="1" applyAlignment="1">
      <alignment vertical="top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8" borderId="0" xfId="0" applyFont="1" applyFill="1" applyAlignment="1">
      <alignment horizontal="center" vertical="top"/>
    </xf>
    <xf numFmtId="0" fontId="42" fillId="0" borderId="0" xfId="61" applyFont="1" applyAlignment="1">
      <alignment horizontal="left"/>
      <protection/>
    </xf>
    <xf numFmtId="0" fontId="0" fillId="0" borderId="0" xfId="61">
      <alignment/>
      <protection/>
    </xf>
    <xf numFmtId="0" fontId="0" fillId="0" borderId="0" xfId="61" applyAlignment="1" applyProtection="1">
      <alignment vertical="top"/>
      <protection/>
    </xf>
    <xf numFmtId="0" fontId="0" fillId="0" borderId="0" xfId="61" applyAlignment="1">
      <alignment horizontal="center"/>
      <protection/>
    </xf>
    <xf numFmtId="3" fontId="0" fillId="35" borderId="0" xfId="61" applyNumberFormat="1" applyFill="1" applyBorder="1" applyAlignment="1" applyProtection="1">
      <alignment vertical="top"/>
      <protection locked="0"/>
    </xf>
    <xf numFmtId="3" fontId="0" fillId="36" borderId="0" xfId="61" applyNumberFormat="1" applyFill="1" applyAlignment="1" applyProtection="1">
      <alignment vertical="top"/>
      <protection locked="0"/>
    </xf>
    <xf numFmtId="3" fontId="0" fillId="37" borderId="0" xfId="61" applyNumberFormat="1" applyFill="1" applyAlignment="1" applyProtection="1">
      <alignment vertical="top"/>
      <protection locked="0"/>
    </xf>
    <xf numFmtId="10" fontId="0" fillId="34" borderId="0" xfId="61" applyNumberFormat="1" applyFill="1">
      <alignment/>
      <protection/>
    </xf>
    <xf numFmtId="0" fontId="0" fillId="0" borderId="0" xfId="61" applyFont="1" applyAlignment="1">
      <alignment horizontal="center"/>
      <protection/>
    </xf>
    <xf numFmtId="3" fontId="0" fillId="0" borderId="0" xfId="61" applyNumberFormat="1">
      <alignment/>
      <protection/>
    </xf>
    <xf numFmtId="0" fontId="4" fillId="34" borderId="0" xfId="0" applyFont="1" applyFill="1" applyAlignment="1">
      <alignment horizontal="center" vertical="top"/>
    </xf>
    <xf numFmtId="0" fontId="4" fillId="34" borderId="13" xfId="0" applyFont="1" applyFill="1" applyBorder="1" applyAlignment="1">
      <alignment horizontal="center" vertical="top"/>
    </xf>
    <xf numFmtId="0" fontId="0" fillId="0" borderId="0" xfId="61" applyFont="1" applyAlignment="1">
      <alignment horizontal="center"/>
      <protection/>
    </xf>
    <xf numFmtId="16" fontId="0" fillId="0" borderId="12" xfId="0" applyNumberFormat="1" applyFont="1" applyFill="1" applyBorder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idian%20Connections-Port%20Hope-PILSPROX-2002-022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CAL2002INI"/>
      <sheetName val="TAXREC"/>
      <sheetName val="SCHED 8 CCA-2002"/>
    </sheetNames>
    <sheetDataSet>
      <sheetData sheetId="0">
        <row r="5">
          <cell r="A5" t="str">
            <v>Reporting period:  Year 2002, January 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view="pageBreakPreview" zoomScale="60" zoomScalePageLayoutView="0" workbookViewId="0" topLeftCell="A1">
      <selection activeCell="I8" sqref="I8"/>
    </sheetView>
  </sheetViews>
  <sheetFormatPr defaultColWidth="9.140625" defaultRowHeight="15"/>
  <cols>
    <col min="1" max="1" width="42.7109375" style="9" customWidth="1"/>
    <col min="2" max="2" width="4.7109375" style="9" customWidth="1"/>
    <col min="3" max="3" width="12.7109375" style="9" customWidth="1"/>
    <col min="4" max="4" width="6.7109375" style="9" customWidth="1"/>
    <col min="5" max="5" width="12.7109375" style="9" customWidth="1"/>
    <col min="6" max="6" width="6.7109375" style="9" customWidth="1"/>
    <col min="7" max="7" width="12.7109375" style="9" customWidth="1"/>
    <col min="8" max="8" width="6.7109375" style="9" customWidth="1"/>
    <col min="9" max="9" width="12.7109375" style="9" customWidth="1"/>
    <col min="10" max="10" width="6.7109375" style="9" customWidth="1"/>
    <col min="11" max="11" width="4.7109375" style="9" customWidth="1"/>
    <col min="12" max="12" width="18.7109375" style="0" customWidth="1"/>
    <col min="13" max="13" width="10.8515625" style="0" bestFit="1" customWidth="1"/>
    <col min="14" max="14" width="16.57421875" style="0" customWidth="1"/>
  </cols>
  <sheetData>
    <row r="1" spans="1:11" ht="15">
      <c r="A1" s="1" t="s">
        <v>0</v>
      </c>
      <c r="B1" s="1" t="s">
        <v>1</v>
      </c>
      <c r="C1" s="2" t="s">
        <v>2</v>
      </c>
      <c r="D1" s="3" t="s">
        <v>3</v>
      </c>
      <c r="E1" s="2" t="s">
        <v>2</v>
      </c>
      <c r="F1" s="3" t="s">
        <v>3</v>
      </c>
      <c r="G1" s="2" t="s">
        <v>2</v>
      </c>
      <c r="H1" s="3" t="s">
        <v>3</v>
      </c>
      <c r="I1" s="2" t="s">
        <v>2</v>
      </c>
      <c r="J1" s="3" t="s">
        <v>3</v>
      </c>
      <c r="K1" s="1" t="s">
        <v>1</v>
      </c>
    </row>
    <row r="2" spans="1:11" ht="15">
      <c r="A2" s="4" t="s">
        <v>4</v>
      </c>
      <c r="B2" s="4"/>
      <c r="C2" s="5" t="s">
        <v>5</v>
      </c>
      <c r="D2" s="6"/>
      <c r="E2" s="5" t="s">
        <v>5</v>
      </c>
      <c r="F2" s="6"/>
      <c r="G2" s="72" t="s">
        <v>129</v>
      </c>
      <c r="H2" s="6"/>
      <c r="I2" s="72" t="s">
        <v>130</v>
      </c>
      <c r="J2" s="6"/>
      <c r="K2" s="4"/>
    </row>
    <row r="3" spans="1:11" ht="15">
      <c r="A3" s="4" t="s">
        <v>6</v>
      </c>
      <c r="B3" s="7"/>
      <c r="C3" s="8"/>
      <c r="D3" s="6" t="s">
        <v>7</v>
      </c>
      <c r="E3" s="8"/>
      <c r="F3" s="6" t="s">
        <v>7</v>
      </c>
      <c r="G3" s="8"/>
      <c r="H3" s="6" t="s">
        <v>7</v>
      </c>
      <c r="I3" s="8"/>
      <c r="J3" s="6" t="s">
        <v>7</v>
      </c>
      <c r="K3" s="7"/>
    </row>
    <row r="4" spans="1:10" ht="15">
      <c r="A4" s="7" t="s">
        <v>8</v>
      </c>
      <c r="C4" s="8"/>
      <c r="D4" s="10" t="s">
        <v>9</v>
      </c>
      <c r="E4" s="8"/>
      <c r="F4" s="10" t="s">
        <v>9</v>
      </c>
      <c r="G4" s="8"/>
      <c r="H4" s="10" t="s">
        <v>9</v>
      </c>
      <c r="I4" s="8"/>
      <c r="J4" s="10" t="s">
        <v>9</v>
      </c>
    </row>
    <row r="5" spans="1:10" ht="15.75" thickBot="1">
      <c r="A5" s="4" t="s">
        <v>10</v>
      </c>
      <c r="C5" s="8" t="s">
        <v>11</v>
      </c>
      <c r="D5" s="6" t="s">
        <v>12</v>
      </c>
      <c r="E5" s="8" t="s">
        <v>11</v>
      </c>
      <c r="F5" s="6" t="s">
        <v>12</v>
      </c>
      <c r="G5" s="8" t="s">
        <v>11</v>
      </c>
      <c r="H5" s="6" t="s">
        <v>12</v>
      </c>
      <c r="I5" s="8" t="s">
        <v>11</v>
      </c>
      <c r="J5" s="6" t="s">
        <v>12</v>
      </c>
    </row>
    <row r="6" spans="1:11" ht="15.75" thickTop="1">
      <c r="A6" s="11"/>
      <c r="B6" s="11"/>
      <c r="C6" s="12"/>
      <c r="D6" s="13"/>
      <c r="E6" s="12"/>
      <c r="F6" s="13"/>
      <c r="G6" s="12"/>
      <c r="H6" s="13"/>
      <c r="I6" s="12"/>
      <c r="J6" s="13"/>
      <c r="K6" s="11"/>
    </row>
    <row r="7" spans="2:12" ht="15.75">
      <c r="B7" s="54"/>
      <c r="C7" s="69" t="s">
        <v>113</v>
      </c>
      <c r="D7" s="70"/>
      <c r="E7" s="69" t="s">
        <v>111</v>
      </c>
      <c r="F7" s="70"/>
      <c r="G7" s="69" t="s">
        <v>112</v>
      </c>
      <c r="H7" s="70"/>
      <c r="I7" s="69" t="s">
        <v>129</v>
      </c>
      <c r="J7" s="70"/>
      <c r="K7" s="58"/>
      <c r="L7" s="58" t="s">
        <v>114</v>
      </c>
    </row>
    <row r="8" spans="1:11" ht="15">
      <c r="A8" s="9" t="str">
        <f>'[1]REGINFO'!A5</f>
        <v>Reporting period:  Year 2002, January 2002</v>
      </c>
      <c r="B8" s="15"/>
      <c r="C8" s="14"/>
      <c r="D8" s="6"/>
      <c r="E8" s="14"/>
      <c r="F8" s="6"/>
      <c r="G8" s="14"/>
      <c r="H8" s="6"/>
      <c r="I8" s="14"/>
      <c r="J8" s="6"/>
      <c r="K8" s="15"/>
    </row>
    <row r="9" spans="1:11" ht="15">
      <c r="A9" s="15"/>
      <c r="B9" s="15"/>
      <c r="C9" s="14"/>
      <c r="D9" s="6"/>
      <c r="E9" s="14"/>
      <c r="F9" s="6"/>
      <c r="G9" s="14"/>
      <c r="H9" s="6"/>
      <c r="I9" s="14"/>
      <c r="J9" s="6"/>
      <c r="K9" s="15"/>
    </row>
    <row r="10" spans="1:11" ht="15">
      <c r="A10" s="15"/>
      <c r="B10" s="15"/>
      <c r="C10" s="14"/>
      <c r="D10" s="6"/>
      <c r="E10" s="14"/>
      <c r="F10" s="6"/>
      <c r="G10" s="14"/>
      <c r="H10" s="6"/>
      <c r="I10" s="14"/>
      <c r="J10" s="6"/>
      <c r="K10" s="15"/>
    </row>
    <row r="11" spans="1:11" ht="15">
      <c r="A11" s="15"/>
      <c r="B11" s="15"/>
      <c r="C11" s="14"/>
      <c r="D11" s="6"/>
      <c r="E11" s="14"/>
      <c r="F11" s="6"/>
      <c r="G11" s="14"/>
      <c r="H11" s="6"/>
      <c r="I11" s="14"/>
      <c r="J11" s="6"/>
      <c r="K11" s="15"/>
    </row>
    <row r="12" spans="1:11" ht="15">
      <c r="A12" s="16" t="s">
        <v>13</v>
      </c>
      <c r="B12" s="16"/>
      <c r="C12" s="14"/>
      <c r="D12" s="6"/>
      <c r="E12" s="14"/>
      <c r="F12" s="6"/>
      <c r="G12" s="14"/>
      <c r="H12" s="6"/>
      <c r="I12" s="14"/>
      <c r="J12" s="6"/>
      <c r="K12" s="16"/>
    </row>
    <row r="13" spans="1:11" ht="15">
      <c r="A13" s="4"/>
      <c r="B13" s="4"/>
      <c r="C13" s="17"/>
      <c r="D13" s="18"/>
      <c r="E13" s="17"/>
      <c r="F13" s="18"/>
      <c r="G13" s="17"/>
      <c r="H13" s="18"/>
      <c r="I13" s="17"/>
      <c r="J13" s="18"/>
      <c r="K13" s="4"/>
    </row>
    <row r="14" spans="1:11" ht="15">
      <c r="A14" s="7" t="s">
        <v>14</v>
      </c>
      <c r="B14" s="7"/>
      <c r="C14" s="17"/>
      <c r="D14" s="18"/>
      <c r="E14" s="17"/>
      <c r="F14" s="18"/>
      <c r="G14" s="17"/>
      <c r="H14" s="18"/>
      <c r="I14" s="17"/>
      <c r="J14" s="18"/>
      <c r="K14" s="7"/>
    </row>
    <row r="15" spans="1:12" ht="15">
      <c r="A15" s="19" t="s">
        <v>15</v>
      </c>
      <c r="B15" s="20">
        <v>1</v>
      </c>
      <c r="C15" s="17">
        <v>172332.45916666667</v>
      </c>
      <c r="D15" s="18" t="s">
        <v>16</v>
      </c>
      <c r="E15" s="17">
        <v>474292.42</v>
      </c>
      <c r="F15" s="18" t="s">
        <v>16</v>
      </c>
      <c r="G15" s="17">
        <v>1234745.02</v>
      </c>
      <c r="H15" s="18" t="s">
        <v>16</v>
      </c>
      <c r="I15" s="17">
        <v>6729562.916420801</v>
      </c>
      <c r="J15" s="18" t="s">
        <v>16</v>
      </c>
      <c r="K15" s="20">
        <v>1</v>
      </c>
      <c r="L15" s="56">
        <f>I15+C15+G15+E15</f>
        <v>8610932.815587467</v>
      </c>
    </row>
    <row r="16" spans="1:11" ht="15">
      <c r="A16" s="7"/>
      <c r="B16" s="20"/>
      <c r="C16" s="21"/>
      <c r="D16" s="6"/>
      <c r="E16" s="21"/>
      <c r="F16" s="6"/>
      <c r="G16" s="21"/>
      <c r="H16" s="6"/>
      <c r="I16" s="21"/>
      <c r="J16" s="6"/>
      <c r="K16" s="20"/>
    </row>
    <row r="17" spans="1:11" ht="15">
      <c r="A17" s="7" t="s">
        <v>17</v>
      </c>
      <c r="B17" s="20"/>
      <c r="C17" s="21"/>
      <c r="D17" s="6"/>
      <c r="E17" s="21"/>
      <c r="F17" s="6"/>
      <c r="G17" s="21"/>
      <c r="H17" s="6"/>
      <c r="I17" s="21"/>
      <c r="J17" s="6"/>
      <c r="K17" s="20"/>
    </row>
    <row r="18" spans="1:11" ht="15">
      <c r="A18" s="7"/>
      <c r="B18" s="20"/>
      <c r="C18" s="17"/>
      <c r="D18" s="18"/>
      <c r="E18" s="17"/>
      <c r="F18" s="18"/>
      <c r="G18" s="17"/>
      <c r="H18" s="18"/>
      <c r="I18" s="17"/>
      <c r="J18" s="18"/>
      <c r="K18" s="20"/>
    </row>
    <row r="19" spans="1:11" ht="15">
      <c r="A19" s="22" t="s">
        <v>18</v>
      </c>
      <c r="B19" s="23"/>
      <c r="C19" s="17"/>
      <c r="D19" s="24"/>
      <c r="E19" s="17"/>
      <c r="F19" s="24"/>
      <c r="G19" s="17"/>
      <c r="H19" s="24"/>
      <c r="I19" s="17"/>
      <c r="J19" s="24"/>
      <c r="K19" s="23"/>
    </row>
    <row r="20" spans="1:12" ht="15">
      <c r="A20" s="25" t="s">
        <v>19</v>
      </c>
      <c r="B20" s="26">
        <v>2</v>
      </c>
      <c r="C20" s="17">
        <v>100808</v>
      </c>
      <c r="D20" s="27" t="s">
        <v>20</v>
      </c>
      <c r="E20" s="17">
        <v>462100</v>
      </c>
      <c r="F20" s="27" t="s">
        <v>20</v>
      </c>
      <c r="G20" s="55">
        <v>1211971.79</v>
      </c>
      <c r="H20" s="27" t="s">
        <v>20</v>
      </c>
      <c r="I20" s="17">
        <v>5768600</v>
      </c>
      <c r="J20" s="27" t="s">
        <v>20</v>
      </c>
      <c r="K20" s="26">
        <v>2</v>
      </c>
      <c r="L20" s="56">
        <f>I20+C20+G20+E20</f>
        <v>7543479.79</v>
      </c>
    </row>
    <row r="21" spans="1:11" ht="15">
      <c r="A21" s="9" t="s">
        <v>21</v>
      </c>
      <c r="B21" s="26">
        <v>3</v>
      </c>
      <c r="C21" s="17"/>
      <c r="D21" s="27" t="s">
        <v>22</v>
      </c>
      <c r="E21" s="17"/>
      <c r="F21" s="27" t="s">
        <v>22</v>
      </c>
      <c r="G21" s="17"/>
      <c r="H21" s="27" t="s">
        <v>22</v>
      </c>
      <c r="I21" s="17"/>
      <c r="J21" s="27" t="s">
        <v>22</v>
      </c>
      <c r="K21" s="26">
        <v>3</v>
      </c>
    </row>
    <row r="22" spans="1:11" ht="15">
      <c r="A22" s="9" t="s">
        <v>23</v>
      </c>
      <c r="B22" s="26">
        <v>4</v>
      </c>
      <c r="C22" s="17"/>
      <c r="D22" s="6" t="s">
        <v>24</v>
      </c>
      <c r="E22" s="17"/>
      <c r="F22" s="6" t="s">
        <v>24</v>
      </c>
      <c r="G22" s="17"/>
      <c r="H22" s="6" t="s">
        <v>24</v>
      </c>
      <c r="I22" s="17"/>
      <c r="J22" s="6" t="s">
        <v>24</v>
      </c>
      <c r="K22" s="26">
        <v>4</v>
      </c>
    </row>
    <row r="23" spans="1:11" ht="15">
      <c r="A23" s="9" t="s">
        <v>25</v>
      </c>
      <c r="B23" s="26">
        <v>5</v>
      </c>
      <c r="C23" s="17"/>
      <c r="D23" s="27" t="s">
        <v>26</v>
      </c>
      <c r="E23" s="17"/>
      <c r="F23" s="27" t="s">
        <v>26</v>
      </c>
      <c r="G23" s="17"/>
      <c r="H23" s="27" t="s">
        <v>26</v>
      </c>
      <c r="I23" s="17"/>
      <c r="J23" s="27" t="s">
        <v>26</v>
      </c>
      <c r="K23" s="26">
        <v>5</v>
      </c>
    </row>
    <row r="24" spans="1:11" ht="15">
      <c r="A24" s="9" t="s">
        <v>27</v>
      </c>
      <c r="B24" s="26">
        <v>6</v>
      </c>
      <c r="C24" s="17"/>
      <c r="D24" s="27" t="s">
        <v>28</v>
      </c>
      <c r="E24" s="17"/>
      <c r="F24" s="27" t="s">
        <v>28</v>
      </c>
      <c r="G24" s="17"/>
      <c r="H24" s="27" t="s">
        <v>28</v>
      </c>
      <c r="I24" s="17"/>
      <c r="J24" s="27" t="s">
        <v>28</v>
      </c>
      <c r="K24" s="26">
        <v>6</v>
      </c>
    </row>
    <row r="25" spans="1:11" ht="15">
      <c r="A25" s="9" t="s">
        <v>29</v>
      </c>
      <c r="B25" s="26"/>
      <c r="C25" s="17"/>
      <c r="D25" s="27"/>
      <c r="E25" s="17"/>
      <c r="F25" s="27"/>
      <c r="G25" s="17"/>
      <c r="H25" s="27"/>
      <c r="I25" s="17"/>
      <c r="J25" s="27"/>
      <c r="K25" s="26"/>
    </row>
    <row r="26" spans="1:11" ht="15">
      <c r="A26" s="9" t="s">
        <v>30</v>
      </c>
      <c r="B26" s="26">
        <v>7</v>
      </c>
      <c r="C26" s="17"/>
      <c r="D26" s="27" t="s">
        <v>31</v>
      </c>
      <c r="E26" s="17"/>
      <c r="F26" s="27" t="s">
        <v>31</v>
      </c>
      <c r="G26" s="17"/>
      <c r="H26" s="27" t="s">
        <v>31</v>
      </c>
      <c r="I26" s="17"/>
      <c r="J26" s="27" t="s">
        <v>31</v>
      </c>
      <c r="K26" s="26">
        <v>7</v>
      </c>
    </row>
    <row r="27" spans="1:11" ht="15">
      <c r="A27" s="9" t="s">
        <v>32</v>
      </c>
      <c r="B27" s="26">
        <v>7</v>
      </c>
      <c r="C27" s="17"/>
      <c r="D27" s="27" t="s">
        <v>31</v>
      </c>
      <c r="E27" s="17"/>
      <c r="F27" s="27" t="s">
        <v>31</v>
      </c>
      <c r="G27" s="17"/>
      <c r="H27" s="27" t="s">
        <v>31</v>
      </c>
      <c r="I27" s="17"/>
      <c r="J27" s="27" t="s">
        <v>31</v>
      </c>
      <c r="K27" s="26">
        <v>7</v>
      </c>
    </row>
    <row r="28" spans="1:11" ht="15">
      <c r="A28" s="9" t="s">
        <v>33</v>
      </c>
      <c r="B28" s="26">
        <v>7</v>
      </c>
      <c r="C28" s="17"/>
      <c r="D28" s="27" t="s">
        <v>31</v>
      </c>
      <c r="E28" s="17"/>
      <c r="F28" s="27" t="s">
        <v>31</v>
      </c>
      <c r="G28" s="17"/>
      <c r="H28" s="27" t="s">
        <v>31</v>
      </c>
      <c r="I28" s="17"/>
      <c r="J28" s="27" t="s">
        <v>31</v>
      </c>
      <c r="K28" s="26">
        <v>7</v>
      </c>
    </row>
    <row r="29" spans="1:11" ht="15">
      <c r="A29" s="22" t="s">
        <v>34</v>
      </c>
      <c r="B29" s="23"/>
      <c r="C29" s="17"/>
      <c r="D29" s="27"/>
      <c r="E29" s="17"/>
      <c r="F29" s="27"/>
      <c r="G29" s="17"/>
      <c r="H29" s="27"/>
      <c r="I29" s="17"/>
      <c r="J29" s="27"/>
      <c r="K29" s="23"/>
    </row>
    <row r="30" spans="1:12" ht="15">
      <c r="A30" s="25" t="s">
        <v>35</v>
      </c>
      <c r="B30" s="26">
        <v>8</v>
      </c>
      <c r="C30" s="17">
        <v>-158223.45360472766</v>
      </c>
      <c r="D30" s="27" t="s">
        <v>36</v>
      </c>
      <c r="E30" s="17">
        <v>-371921.65752526035</v>
      </c>
      <c r="F30" s="27" t="s">
        <v>36</v>
      </c>
      <c r="G30" s="17">
        <v>-891461.5100495508</v>
      </c>
      <c r="H30" s="27" t="s">
        <v>36</v>
      </c>
      <c r="I30" s="17">
        <v>-5335186.489988285</v>
      </c>
      <c r="J30" s="27" t="s">
        <v>36</v>
      </c>
      <c r="K30" s="26">
        <v>8</v>
      </c>
      <c r="L30" s="56">
        <f>I30+C30+G30+E30</f>
        <v>-6756793.111167824</v>
      </c>
    </row>
    <row r="31" spans="1:11" ht="15">
      <c r="A31" s="9" t="s">
        <v>37</v>
      </c>
      <c r="B31" s="26">
        <v>9</v>
      </c>
      <c r="C31" s="17"/>
      <c r="D31" s="27" t="s">
        <v>38</v>
      </c>
      <c r="E31" s="17"/>
      <c r="F31" s="27" t="s">
        <v>38</v>
      </c>
      <c r="G31" s="17"/>
      <c r="H31" s="27" t="s">
        <v>38</v>
      </c>
      <c r="I31" s="17"/>
      <c r="J31" s="27" t="s">
        <v>38</v>
      </c>
      <c r="K31" s="26">
        <v>9</v>
      </c>
    </row>
    <row r="32" spans="1:11" ht="15">
      <c r="A32" s="9" t="s">
        <v>39</v>
      </c>
      <c r="B32" s="26">
        <v>10</v>
      </c>
      <c r="C32" s="17"/>
      <c r="D32" s="27" t="s">
        <v>40</v>
      </c>
      <c r="E32" s="17"/>
      <c r="F32" s="27" t="s">
        <v>40</v>
      </c>
      <c r="G32" s="17"/>
      <c r="H32" s="27" t="s">
        <v>40</v>
      </c>
      <c r="I32" s="17"/>
      <c r="J32" s="27" t="s">
        <v>40</v>
      </c>
      <c r="K32" s="26">
        <v>10</v>
      </c>
    </row>
    <row r="33" spans="1:11" ht="15">
      <c r="A33" s="9" t="s">
        <v>27</v>
      </c>
      <c r="B33" s="26">
        <v>11</v>
      </c>
      <c r="C33" s="17"/>
      <c r="D33" s="27" t="s">
        <v>41</v>
      </c>
      <c r="E33" s="17"/>
      <c r="F33" s="27" t="s">
        <v>41</v>
      </c>
      <c r="G33" s="17"/>
      <c r="H33" s="27" t="s">
        <v>41</v>
      </c>
      <c r="I33" s="17"/>
      <c r="J33" s="27" t="s">
        <v>41</v>
      </c>
      <c r="K33" s="26">
        <v>11</v>
      </c>
    </row>
    <row r="34" spans="1:14" ht="15">
      <c r="A34" s="19" t="s">
        <v>42</v>
      </c>
      <c r="B34" s="20">
        <v>12</v>
      </c>
      <c r="C34" s="17">
        <v>-72936.97191817474</v>
      </c>
      <c r="D34" s="27" t="s">
        <v>43</v>
      </c>
      <c r="E34" s="17">
        <v>-200736.72183304143</v>
      </c>
      <c r="F34" s="27" t="s">
        <v>43</v>
      </c>
      <c r="G34" s="17">
        <v>-522586.18768242834</v>
      </c>
      <c r="H34" s="27" t="s">
        <v>43</v>
      </c>
      <c r="I34" s="17">
        <v>-3123049.3283775416</v>
      </c>
      <c r="J34" s="27" t="s">
        <v>43</v>
      </c>
      <c r="K34" s="20">
        <v>12</v>
      </c>
      <c r="L34" s="56">
        <f>I34+C34+G34+E34</f>
        <v>-3919309.209811186</v>
      </c>
      <c r="N34" s="56"/>
    </row>
    <row r="35" spans="1:11" ht="15">
      <c r="A35" s="9" t="s">
        <v>44</v>
      </c>
      <c r="B35" s="26"/>
      <c r="C35" s="17"/>
      <c r="D35" s="27"/>
      <c r="E35" s="17"/>
      <c r="F35" s="27"/>
      <c r="G35" s="17"/>
      <c r="H35" s="27"/>
      <c r="I35" s="17"/>
      <c r="J35" s="27"/>
      <c r="K35" s="26"/>
    </row>
    <row r="36" spans="1:11" ht="15">
      <c r="A36" s="9" t="s">
        <v>30</v>
      </c>
      <c r="B36" s="26">
        <v>13</v>
      </c>
      <c r="C36" s="17"/>
      <c r="D36" s="27" t="s">
        <v>45</v>
      </c>
      <c r="E36" s="17"/>
      <c r="F36" s="27" t="s">
        <v>45</v>
      </c>
      <c r="G36" s="17"/>
      <c r="H36" s="27" t="s">
        <v>45</v>
      </c>
      <c r="I36" s="17"/>
      <c r="J36" s="27" t="s">
        <v>45</v>
      </c>
      <c r="K36" s="26">
        <v>13</v>
      </c>
    </row>
    <row r="37" spans="1:11" ht="15">
      <c r="A37" s="9" t="s">
        <v>32</v>
      </c>
      <c r="B37" s="26">
        <v>13</v>
      </c>
      <c r="C37" s="17"/>
      <c r="D37" s="27" t="s">
        <v>45</v>
      </c>
      <c r="E37" s="17"/>
      <c r="F37" s="27" t="s">
        <v>45</v>
      </c>
      <c r="G37" s="17"/>
      <c r="H37" s="27" t="s">
        <v>45</v>
      </c>
      <c r="I37" s="17"/>
      <c r="J37" s="27" t="s">
        <v>45</v>
      </c>
      <c r="K37" s="26">
        <v>13</v>
      </c>
    </row>
    <row r="38" spans="1:11" ht="15">
      <c r="A38" s="9" t="s">
        <v>46</v>
      </c>
      <c r="B38" s="26">
        <v>13</v>
      </c>
      <c r="C38" s="17"/>
      <c r="D38" s="27" t="s">
        <v>45</v>
      </c>
      <c r="E38" s="17"/>
      <c r="F38" s="27" t="s">
        <v>45</v>
      </c>
      <c r="G38" s="17"/>
      <c r="H38" s="27" t="s">
        <v>45</v>
      </c>
      <c r="I38" s="17"/>
      <c r="J38" s="27" t="s">
        <v>45</v>
      </c>
      <c r="K38" s="26">
        <v>13</v>
      </c>
    </row>
    <row r="39" spans="2:11" ht="15">
      <c r="B39" s="26"/>
      <c r="C39" s="17"/>
      <c r="D39" s="27"/>
      <c r="E39" s="17"/>
      <c r="F39" s="27"/>
      <c r="G39" s="17"/>
      <c r="H39" s="27"/>
      <c r="I39" s="17"/>
      <c r="J39" s="27"/>
      <c r="K39" s="26"/>
    </row>
    <row r="40" spans="1:14" ht="15">
      <c r="A40" s="28" t="s">
        <v>47</v>
      </c>
      <c r="B40" s="29"/>
      <c r="C40" s="30">
        <v>41980.03364376427</v>
      </c>
      <c r="D40" s="31"/>
      <c r="E40" s="30">
        <v>363734.0406416982</v>
      </c>
      <c r="F40" s="31"/>
      <c r="G40" s="30">
        <v>1032669.1122680209</v>
      </c>
      <c r="H40" s="31"/>
      <c r="I40" s="30">
        <v>4039927.098054974</v>
      </c>
      <c r="J40" s="31"/>
      <c r="K40" s="29"/>
      <c r="L40" s="30">
        <f>L15+L20+L30+L34</f>
        <v>5478310.284608457</v>
      </c>
      <c r="N40" s="56"/>
    </row>
    <row r="41" spans="1:11" ht="15">
      <c r="A41" s="32" t="s">
        <v>48</v>
      </c>
      <c r="B41" s="29"/>
      <c r="C41" s="17"/>
      <c r="D41" s="24"/>
      <c r="E41" s="17"/>
      <c r="F41" s="24"/>
      <c r="G41" s="17"/>
      <c r="H41" s="24"/>
      <c r="I41" s="17"/>
      <c r="J41" s="24"/>
      <c r="K41" s="29"/>
    </row>
    <row r="42" spans="2:11" ht="15">
      <c r="B42" s="26"/>
      <c r="C42" s="17"/>
      <c r="D42" s="24"/>
      <c r="E42" s="17"/>
      <c r="F42" s="24"/>
      <c r="G42" s="17"/>
      <c r="H42" s="24"/>
      <c r="I42" s="17"/>
      <c r="J42" s="24"/>
      <c r="K42" s="26"/>
    </row>
    <row r="43" spans="1:11" ht="15">
      <c r="A43" s="9" t="s">
        <v>49</v>
      </c>
      <c r="B43" s="26"/>
      <c r="C43" s="17"/>
      <c r="D43" s="27"/>
      <c r="E43" s="17"/>
      <c r="F43" s="27"/>
      <c r="G43" s="17"/>
      <c r="H43" s="27"/>
      <c r="I43" s="17"/>
      <c r="J43" s="27"/>
      <c r="K43" s="26"/>
    </row>
    <row r="44" spans="1:12" ht="15">
      <c r="A44" s="9" t="s">
        <v>50</v>
      </c>
      <c r="B44" s="26">
        <v>14</v>
      </c>
      <c r="C44" s="33">
        <v>0.3862</v>
      </c>
      <c r="D44" s="27" t="s">
        <v>51</v>
      </c>
      <c r="E44" s="33">
        <v>0.3862</v>
      </c>
      <c r="F44" s="27" t="s">
        <v>51</v>
      </c>
      <c r="G44" s="33">
        <v>0.3862</v>
      </c>
      <c r="H44" s="27" t="s">
        <v>51</v>
      </c>
      <c r="I44" s="33">
        <v>0.3862</v>
      </c>
      <c r="J44" s="27" t="s">
        <v>51</v>
      </c>
      <c r="K44" s="26">
        <v>14</v>
      </c>
      <c r="L44" s="57">
        <f>I44</f>
        <v>0.3862</v>
      </c>
    </row>
    <row r="45" spans="2:11" ht="15">
      <c r="B45" s="26"/>
      <c r="C45" s="17"/>
      <c r="D45" s="27"/>
      <c r="E45" s="17"/>
      <c r="F45" s="27"/>
      <c r="G45" s="17"/>
      <c r="H45" s="27"/>
      <c r="I45" s="17"/>
      <c r="J45" s="27"/>
      <c r="K45" s="26"/>
    </row>
    <row r="46" spans="1:11" ht="15">
      <c r="A46" s="9" t="s">
        <v>52</v>
      </c>
      <c r="B46" s="26"/>
      <c r="C46" s="17"/>
      <c r="D46" s="27"/>
      <c r="E46" s="17"/>
      <c r="F46" s="27"/>
      <c r="G46" s="17"/>
      <c r="H46" s="27"/>
      <c r="I46" s="17"/>
      <c r="J46" s="27"/>
      <c r="K46" s="26"/>
    </row>
    <row r="47" spans="1:12" ht="15">
      <c r="A47" s="9" t="s">
        <v>53</v>
      </c>
      <c r="B47" s="26"/>
      <c r="C47" s="30">
        <v>16212.68899322176</v>
      </c>
      <c r="D47" s="31"/>
      <c r="E47" s="30">
        <v>140474.08649582384</v>
      </c>
      <c r="F47" s="31"/>
      <c r="G47" s="30">
        <v>398816.81115790963</v>
      </c>
      <c r="H47" s="31"/>
      <c r="I47" s="30">
        <v>1560219.845268831</v>
      </c>
      <c r="J47" s="31"/>
      <c r="K47" s="26"/>
      <c r="L47" s="30">
        <f>L40*L44</f>
        <v>2115723.431915786</v>
      </c>
    </row>
    <row r="48" spans="2:11" ht="15">
      <c r="B48" s="26"/>
      <c r="C48" s="17"/>
      <c r="D48" s="27"/>
      <c r="E48" s="17"/>
      <c r="F48" s="27"/>
      <c r="G48" s="17"/>
      <c r="H48" s="27"/>
      <c r="I48" s="17"/>
      <c r="J48" s="27"/>
      <c r="K48" s="26"/>
    </row>
    <row r="49" spans="1:11" ht="15">
      <c r="A49" s="9" t="s">
        <v>54</v>
      </c>
      <c r="B49" s="26">
        <v>15</v>
      </c>
      <c r="C49" s="17"/>
      <c r="D49" s="27" t="s">
        <v>55</v>
      </c>
      <c r="E49" s="17"/>
      <c r="F49" s="27" t="s">
        <v>55</v>
      </c>
      <c r="G49" s="17"/>
      <c r="H49" s="27" t="s">
        <v>55</v>
      </c>
      <c r="I49" s="17"/>
      <c r="J49" s="27" t="s">
        <v>55</v>
      </c>
      <c r="K49" s="26">
        <v>15</v>
      </c>
    </row>
    <row r="50" spans="2:11" ht="15.75" thickBot="1">
      <c r="B50" s="26"/>
      <c r="C50" s="17"/>
      <c r="D50" s="27"/>
      <c r="E50" s="17"/>
      <c r="F50" s="27"/>
      <c r="G50" s="17"/>
      <c r="H50" s="27"/>
      <c r="I50" s="17"/>
      <c r="J50" s="27"/>
      <c r="K50" s="26"/>
    </row>
    <row r="51" spans="1:12" ht="16.5" thickBot="1" thickTop="1">
      <c r="A51" s="4" t="s">
        <v>56</v>
      </c>
      <c r="B51" s="20"/>
      <c r="C51" s="34">
        <v>16212.68899322176</v>
      </c>
      <c r="D51" s="35"/>
      <c r="E51" s="34">
        <v>140474.08649582384</v>
      </c>
      <c r="F51" s="35"/>
      <c r="G51" s="34">
        <v>398816.81115790963</v>
      </c>
      <c r="H51" s="35"/>
      <c r="I51" s="34">
        <v>1560219.845268831</v>
      </c>
      <c r="J51" s="35"/>
      <c r="K51" s="20"/>
      <c r="L51" s="34">
        <f>L47</f>
        <v>2115723.431915786</v>
      </c>
    </row>
    <row r="52" spans="2:11" ht="15.75" thickTop="1">
      <c r="B52" s="26"/>
      <c r="C52" s="17"/>
      <c r="D52" s="27"/>
      <c r="E52" s="17"/>
      <c r="F52" s="27"/>
      <c r="G52" s="17"/>
      <c r="H52" s="27"/>
      <c r="I52" s="17"/>
      <c r="J52" s="27"/>
      <c r="K52" s="26"/>
    </row>
    <row r="53" spans="3:10" ht="15">
      <c r="C53" s="17"/>
      <c r="D53" s="27"/>
      <c r="E53" s="17"/>
      <c r="F53" s="27"/>
      <c r="G53" s="17"/>
      <c r="H53" s="27"/>
      <c r="I53" s="17"/>
      <c r="J53" s="27"/>
    </row>
    <row r="54" spans="3:10" ht="15">
      <c r="C54" s="17"/>
      <c r="D54" s="27"/>
      <c r="E54" s="17"/>
      <c r="F54" s="27"/>
      <c r="G54" s="17"/>
      <c r="H54" s="27"/>
      <c r="I54" s="17"/>
      <c r="J54" s="27"/>
    </row>
    <row r="55" spans="3:10" ht="15">
      <c r="C55" s="17"/>
      <c r="D55" s="27"/>
      <c r="E55" s="17"/>
      <c r="F55" s="27"/>
      <c r="G55" s="17"/>
      <c r="H55" s="27"/>
      <c r="I55" s="17"/>
      <c r="J55" s="27"/>
    </row>
    <row r="56" spans="1:11" ht="15">
      <c r="A56" s="16" t="s">
        <v>57</v>
      </c>
      <c r="B56" s="36"/>
      <c r="C56" s="17"/>
      <c r="D56" s="27"/>
      <c r="E56" s="17"/>
      <c r="F56" s="27"/>
      <c r="G56" s="17"/>
      <c r="H56" s="27"/>
      <c r="I56" s="17"/>
      <c r="J56" s="27"/>
      <c r="K56" s="36"/>
    </row>
    <row r="57" spans="2:11" ht="15">
      <c r="B57" s="26"/>
      <c r="C57" s="17"/>
      <c r="D57" s="27"/>
      <c r="E57" s="17"/>
      <c r="F57" s="27"/>
      <c r="G57" s="17"/>
      <c r="H57" s="27"/>
      <c r="I57" s="17"/>
      <c r="J57" s="27"/>
      <c r="K57" s="26"/>
    </row>
    <row r="58" spans="1:11" ht="15">
      <c r="A58" s="37" t="s">
        <v>58</v>
      </c>
      <c r="B58" s="38"/>
      <c r="C58" s="17"/>
      <c r="D58" s="27"/>
      <c r="E58" s="17"/>
      <c r="F58" s="27"/>
      <c r="G58" s="17"/>
      <c r="H58" s="27"/>
      <c r="I58" s="17"/>
      <c r="J58" s="27"/>
      <c r="K58" s="38"/>
    </row>
    <row r="59" spans="1:12" ht="15">
      <c r="A59" s="7" t="s">
        <v>59</v>
      </c>
      <c r="B59" s="20">
        <v>16</v>
      </c>
      <c r="C59" s="17">
        <v>2498175</v>
      </c>
      <c r="D59" s="27" t="s">
        <v>60</v>
      </c>
      <c r="E59" s="17">
        <v>8306347</v>
      </c>
      <c r="F59" s="27" t="s">
        <v>60</v>
      </c>
      <c r="G59" s="17">
        <v>21624256.07</v>
      </c>
      <c r="H59" s="27" t="s">
        <v>60</v>
      </c>
      <c r="I59" s="17">
        <v>112542659.47</v>
      </c>
      <c r="J59" s="27" t="s">
        <v>60</v>
      </c>
      <c r="K59" s="20">
        <v>16</v>
      </c>
      <c r="L59" s="56">
        <f>E59+G59+C59+I59</f>
        <v>144971437.54</v>
      </c>
    </row>
    <row r="60" spans="1:12" ht="15">
      <c r="A60" s="7" t="s">
        <v>61</v>
      </c>
      <c r="B60" s="20">
        <v>17</v>
      </c>
      <c r="C60" s="17">
        <v>-86160.93771266883</v>
      </c>
      <c r="D60" s="27" t="s">
        <v>62</v>
      </c>
      <c r="E60" s="17">
        <v>-286482.190593859</v>
      </c>
      <c r="F60" s="27" t="s">
        <v>62</v>
      </c>
      <c r="G60" s="17">
        <v>-745810.9140993209</v>
      </c>
      <c r="H60" s="27" t="s">
        <v>62</v>
      </c>
      <c r="I60" s="55">
        <v>-3881545.957594151</v>
      </c>
      <c r="J60" s="27" t="s">
        <v>62</v>
      </c>
      <c r="K60" s="20">
        <v>17</v>
      </c>
      <c r="L60" s="56">
        <f>E60+G60+C60+I60</f>
        <v>-5000000</v>
      </c>
    </row>
    <row r="61" spans="1:12" ht="15">
      <c r="A61" s="7" t="s">
        <v>63</v>
      </c>
      <c r="B61" s="20"/>
      <c r="C61" s="30">
        <v>2412014.062287331</v>
      </c>
      <c r="D61" s="31"/>
      <c r="E61" s="30">
        <v>8019864.809406141</v>
      </c>
      <c r="F61" s="31"/>
      <c r="G61" s="30">
        <v>20878445.15590068</v>
      </c>
      <c r="H61" s="31"/>
      <c r="I61" s="30">
        <v>108661113.51240584</v>
      </c>
      <c r="J61" s="31"/>
      <c r="K61" s="20"/>
      <c r="L61" s="30">
        <f>L59+L60</f>
        <v>139971437.54</v>
      </c>
    </row>
    <row r="62" spans="1:11" ht="15">
      <c r="A62" s="7"/>
      <c r="B62" s="20"/>
      <c r="C62" s="17"/>
      <c r="D62" s="27"/>
      <c r="E62" s="17"/>
      <c r="F62" s="27"/>
      <c r="G62" s="17"/>
      <c r="H62" s="27"/>
      <c r="I62" s="17"/>
      <c r="J62" s="27"/>
      <c r="K62" s="20"/>
    </row>
    <row r="63" spans="1:12" ht="15">
      <c r="A63" s="7" t="s">
        <v>64</v>
      </c>
      <c r="B63" s="20">
        <v>18</v>
      </c>
      <c r="C63" s="33">
        <v>0.003</v>
      </c>
      <c r="D63" s="27" t="s">
        <v>65</v>
      </c>
      <c r="E63" s="33">
        <v>0.003</v>
      </c>
      <c r="F63" s="27" t="s">
        <v>65</v>
      </c>
      <c r="G63" s="33">
        <v>0.003</v>
      </c>
      <c r="H63" s="27" t="s">
        <v>65</v>
      </c>
      <c r="I63" s="33">
        <v>0.003</v>
      </c>
      <c r="J63" s="27" t="s">
        <v>65</v>
      </c>
      <c r="K63" s="20">
        <v>18</v>
      </c>
      <c r="L63" s="33">
        <v>0.003</v>
      </c>
    </row>
    <row r="64" spans="1:11" ht="15">
      <c r="A64" s="7"/>
      <c r="B64" s="20"/>
      <c r="C64" s="17"/>
      <c r="D64" s="27"/>
      <c r="E64" s="17"/>
      <c r="F64" s="27"/>
      <c r="G64" s="17"/>
      <c r="H64" s="27"/>
      <c r="I64" s="17"/>
      <c r="J64" s="27"/>
      <c r="K64" s="20"/>
    </row>
    <row r="65" spans="1:12" ht="15">
      <c r="A65" s="7" t="s">
        <v>66</v>
      </c>
      <c r="B65" s="20"/>
      <c r="C65" s="30">
        <v>7236.042186861993</v>
      </c>
      <c r="D65" s="39"/>
      <c r="E65" s="30">
        <v>24059.594428218425</v>
      </c>
      <c r="F65" s="39"/>
      <c r="G65" s="30">
        <v>62635.33546770204</v>
      </c>
      <c r="H65" s="39"/>
      <c r="I65" s="30">
        <v>325983.34053721756</v>
      </c>
      <c r="J65" s="39"/>
      <c r="K65" s="20"/>
      <c r="L65" s="30">
        <f>L63*L61</f>
        <v>419914.31262</v>
      </c>
    </row>
    <row r="66" spans="1:11" ht="15">
      <c r="A66" s="4"/>
      <c r="B66" s="40"/>
      <c r="C66" s="17"/>
      <c r="D66" s="24"/>
      <c r="E66" s="17"/>
      <c r="F66" s="24"/>
      <c r="G66" s="17"/>
      <c r="H66" s="24"/>
      <c r="I66" s="17"/>
      <c r="J66" s="24"/>
      <c r="K66" s="40"/>
    </row>
    <row r="67" spans="1:12" ht="15">
      <c r="A67" s="37" t="s">
        <v>67</v>
      </c>
      <c r="B67" s="38"/>
      <c r="C67" s="17"/>
      <c r="D67" s="27"/>
      <c r="E67" s="17"/>
      <c r="F67" s="27"/>
      <c r="G67" s="17"/>
      <c r="H67" s="27"/>
      <c r="I67" s="17"/>
      <c r="J67" s="27"/>
      <c r="K67" s="38"/>
      <c r="L67" s="56"/>
    </row>
    <row r="68" spans="1:12" ht="15">
      <c r="A68" s="7" t="s">
        <v>59</v>
      </c>
      <c r="B68" s="20">
        <v>19</v>
      </c>
      <c r="C68" s="17">
        <v>2498175</v>
      </c>
      <c r="D68" s="27" t="s">
        <v>68</v>
      </c>
      <c r="E68" s="17">
        <v>8306347</v>
      </c>
      <c r="F68" s="27" t="s">
        <v>68</v>
      </c>
      <c r="G68" s="17">
        <v>21624256.07</v>
      </c>
      <c r="H68" s="27" t="s">
        <v>68</v>
      </c>
      <c r="I68" s="17">
        <v>112542659.47</v>
      </c>
      <c r="J68" s="27" t="s">
        <v>68</v>
      </c>
      <c r="K68" s="20">
        <v>19</v>
      </c>
      <c r="L68" s="56">
        <f>E68+G68+C68+I68</f>
        <v>144971437.54</v>
      </c>
    </row>
    <row r="69" spans="1:13" ht="15">
      <c r="A69" s="7" t="s">
        <v>61</v>
      </c>
      <c r="B69" s="20">
        <v>20</v>
      </c>
      <c r="C69" s="17">
        <v>-172321.87542533767</v>
      </c>
      <c r="D69" s="27" t="s">
        <v>69</v>
      </c>
      <c r="E69" s="17">
        <v>-572964.381187718</v>
      </c>
      <c r="F69" s="27" t="s">
        <v>69</v>
      </c>
      <c r="G69" s="17">
        <v>-1491621.8281986418</v>
      </c>
      <c r="H69" s="27" t="s">
        <v>69</v>
      </c>
      <c r="I69" s="55">
        <v>-7763091.915188302</v>
      </c>
      <c r="J69" s="27" t="s">
        <v>69</v>
      </c>
      <c r="K69" s="20">
        <v>20</v>
      </c>
      <c r="L69" s="56">
        <f>E69+G69+C69+I69</f>
        <v>-10000000</v>
      </c>
      <c r="M69" s="56"/>
    </row>
    <row r="70" spans="1:12" ht="15">
      <c r="A70" s="7" t="s">
        <v>63</v>
      </c>
      <c r="B70" s="20"/>
      <c r="C70" s="30">
        <v>2325853.124574662</v>
      </c>
      <c r="D70" s="31"/>
      <c r="E70" s="30">
        <v>7733382.618812282</v>
      </c>
      <c r="F70" s="31"/>
      <c r="G70" s="30">
        <v>20132634.24180136</v>
      </c>
      <c r="H70" s="31"/>
      <c r="I70" s="30">
        <v>104779567.5548117</v>
      </c>
      <c r="J70" s="31"/>
      <c r="K70" s="20"/>
      <c r="L70" s="30">
        <f>L68+L69</f>
        <v>134971437.54</v>
      </c>
    </row>
    <row r="71" spans="1:11" ht="15">
      <c r="A71" s="7"/>
      <c r="B71" s="20"/>
      <c r="C71" s="17"/>
      <c r="D71" s="27"/>
      <c r="E71" s="17"/>
      <c r="F71" s="27"/>
      <c r="G71" s="17"/>
      <c r="H71" s="27"/>
      <c r="I71" s="17"/>
      <c r="J71" s="27"/>
      <c r="K71" s="20"/>
    </row>
    <row r="72" spans="1:12" ht="15">
      <c r="A72" s="7" t="s">
        <v>70</v>
      </c>
      <c r="B72" s="20">
        <v>21</v>
      </c>
      <c r="C72" s="33">
        <v>0.00225</v>
      </c>
      <c r="D72" s="27" t="s">
        <v>71</v>
      </c>
      <c r="E72" s="33">
        <v>0.00225</v>
      </c>
      <c r="F72" s="27" t="s">
        <v>71</v>
      </c>
      <c r="G72" s="33">
        <v>0.00225</v>
      </c>
      <c r="H72" s="27" t="s">
        <v>71</v>
      </c>
      <c r="I72" s="33">
        <v>0.00225</v>
      </c>
      <c r="J72" s="27" t="s">
        <v>71</v>
      </c>
      <c r="K72" s="20">
        <v>21</v>
      </c>
      <c r="L72" s="33">
        <v>0.00225</v>
      </c>
    </row>
    <row r="73" spans="1:11" ht="15">
      <c r="A73" s="7"/>
      <c r="B73" s="20"/>
      <c r="C73" s="17"/>
      <c r="D73" s="27"/>
      <c r="E73" s="17"/>
      <c r="F73" s="27"/>
      <c r="G73" s="17"/>
      <c r="H73" s="27"/>
      <c r="I73" s="17"/>
      <c r="J73" s="27"/>
      <c r="K73" s="20"/>
    </row>
    <row r="74" spans="1:12" ht="15">
      <c r="A74" s="7" t="s">
        <v>72</v>
      </c>
      <c r="B74" s="20"/>
      <c r="C74" s="41">
        <v>5233.169530292989</v>
      </c>
      <c r="D74" s="27"/>
      <c r="E74" s="41">
        <v>17400.110892327633</v>
      </c>
      <c r="F74" s="27"/>
      <c r="G74" s="41">
        <v>45298.42704405305</v>
      </c>
      <c r="H74" s="27"/>
      <c r="I74" s="41">
        <v>235754.0269983263</v>
      </c>
      <c r="J74" s="27"/>
      <c r="K74" s="20"/>
      <c r="L74" s="41">
        <f>L72*L70</f>
        <v>303685.734465</v>
      </c>
    </row>
    <row r="75" spans="1:14" ht="15">
      <c r="A75" s="7" t="s">
        <v>73</v>
      </c>
      <c r="B75" s="20">
        <v>22</v>
      </c>
      <c r="C75" s="41">
        <v>0</v>
      </c>
      <c r="D75" s="27" t="s">
        <v>74</v>
      </c>
      <c r="E75" s="41">
        <v>0</v>
      </c>
      <c r="F75" s="27" t="s">
        <v>74</v>
      </c>
      <c r="G75" s="41">
        <v>-11565.894057401834</v>
      </c>
      <c r="H75" s="27" t="s">
        <v>74</v>
      </c>
      <c r="I75" s="41">
        <v>-45247.18349821571</v>
      </c>
      <c r="J75" s="27" t="s">
        <v>74</v>
      </c>
      <c r="K75" s="20">
        <v>22</v>
      </c>
      <c r="L75" s="41">
        <f>E75+G75+C75+I75</f>
        <v>-56813.07755561754</v>
      </c>
      <c r="N75" s="56"/>
    </row>
    <row r="76" spans="1:12" ht="15">
      <c r="A76" s="7"/>
      <c r="B76" s="20"/>
      <c r="C76" s="41"/>
      <c r="D76" s="27"/>
      <c r="E76" s="41"/>
      <c r="F76" s="27"/>
      <c r="G76" s="41"/>
      <c r="H76" s="27"/>
      <c r="I76" s="41"/>
      <c r="J76" s="27"/>
      <c r="K76" s="20"/>
      <c r="L76" s="41"/>
    </row>
    <row r="77" spans="1:12" ht="15">
      <c r="A77" s="7" t="s">
        <v>75</v>
      </c>
      <c r="B77" s="20"/>
      <c r="C77" s="30">
        <v>5233.169530292989</v>
      </c>
      <c r="D77" s="42"/>
      <c r="E77" s="30">
        <v>17400.110892327633</v>
      </c>
      <c r="F77" s="42"/>
      <c r="G77" s="30">
        <v>33732.53298665122</v>
      </c>
      <c r="H77" s="42"/>
      <c r="I77" s="30">
        <v>190506.84350011058</v>
      </c>
      <c r="J77" s="42"/>
      <c r="K77" s="20"/>
      <c r="L77" s="30">
        <f>L74+L75</f>
        <v>246872.65690938244</v>
      </c>
    </row>
    <row r="78" spans="1:12" ht="15">
      <c r="A78" s="7"/>
      <c r="B78" s="20"/>
      <c r="C78" s="17"/>
      <c r="D78" s="24"/>
      <c r="E78" s="17"/>
      <c r="F78" s="24"/>
      <c r="G78" s="17"/>
      <c r="H78" s="24"/>
      <c r="I78" s="17"/>
      <c r="J78" s="24"/>
      <c r="K78" s="20"/>
      <c r="L78" s="56"/>
    </row>
    <row r="79" spans="1:11" ht="15">
      <c r="A79" s="7"/>
      <c r="B79" s="20"/>
      <c r="C79" s="17"/>
      <c r="D79" s="27"/>
      <c r="E79" s="17"/>
      <c r="F79" s="27"/>
      <c r="G79" s="17"/>
      <c r="H79" s="27"/>
      <c r="I79" s="17"/>
      <c r="J79" s="27"/>
      <c r="K79" s="20"/>
    </row>
    <row r="80" spans="1:11" ht="15">
      <c r="A80" s="16" t="s">
        <v>76</v>
      </c>
      <c r="B80" s="36"/>
      <c r="C80" s="17"/>
      <c r="D80" s="27"/>
      <c r="E80" s="17"/>
      <c r="F80" s="27"/>
      <c r="G80" s="17"/>
      <c r="H80" s="27"/>
      <c r="I80" s="17"/>
      <c r="J80" s="27"/>
      <c r="K80" s="36"/>
    </row>
    <row r="81" spans="1:11" ht="15">
      <c r="A81" s="4"/>
      <c r="B81" s="40"/>
      <c r="C81" s="17"/>
      <c r="D81" s="27"/>
      <c r="E81" s="17"/>
      <c r="F81" s="27"/>
      <c r="G81" s="17"/>
      <c r="H81" s="27"/>
      <c r="I81" s="17"/>
      <c r="J81" s="27"/>
      <c r="K81" s="40"/>
    </row>
    <row r="82" spans="1:14" ht="15">
      <c r="A82" s="9" t="s">
        <v>77</v>
      </c>
      <c r="B82" s="26">
        <v>23</v>
      </c>
      <c r="C82" s="41">
        <v>25940.302389154815</v>
      </c>
      <c r="D82" s="27" t="s">
        <v>78</v>
      </c>
      <c r="E82" s="41">
        <v>224758.53839331813</v>
      </c>
      <c r="F82" s="27" t="s">
        <v>78</v>
      </c>
      <c r="G82" s="41">
        <v>638106.8978526554</v>
      </c>
      <c r="H82" s="27" t="s">
        <v>78</v>
      </c>
      <c r="I82" s="41">
        <v>2496351.7524301293</v>
      </c>
      <c r="J82" s="27" t="s">
        <v>78</v>
      </c>
      <c r="K82" s="26">
        <v>23</v>
      </c>
      <c r="L82" s="41">
        <f>L51/(1-(L44-0.0112))</f>
        <v>3385157.4910652577</v>
      </c>
      <c r="N82" s="56"/>
    </row>
    <row r="83" spans="1:14" ht="15">
      <c r="A83" s="9" t="s">
        <v>79</v>
      </c>
      <c r="B83" s="26">
        <v>24</v>
      </c>
      <c r="C83" s="41">
        <v>8373.071248468783</v>
      </c>
      <c r="D83" s="27" t="s">
        <v>80</v>
      </c>
      <c r="E83" s="41">
        <v>27840.177427724215</v>
      </c>
      <c r="F83" s="27" t="s">
        <v>80</v>
      </c>
      <c r="G83" s="41">
        <v>53972.05277864195</v>
      </c>
      <c r="H83" s="27" t="s">
        <v>80</v>
      </c>
      <c r="I83" s="41">
        <v>304810.94960017694</v>
      </c>
      <c r="J83" s="27" t="s">
        <v>80</v>
      </c>
      <c r="K83" s="26">
        <v>24</v>
      </c>
      <c r="L83" s="41">
        <f>L77/(1-(L44-0.0112))</f>
        <v>394996.2510550119</v>
      </c>
      <c r="N83" s="56"/>
    </row>
    <row r="84" spans="1:14" ht="15">
      <c r="A84" s="9" t="s">
        <v>81</v>
      </c>
      <c r="B84" s="26">
        <v>25</v>
      </c>
      <c r="C84" s="41">
        <v>7236.042186861993</v>
      </c>
      <c r="D84" s="27" t="s">
        <v>82</v>
      </c>
      <c r="E84" s="41">
        <v>24059.594428218425</v>
      </c>
      <c r="F84" s="27" t="s">
        <v>82</v>
      </c>
      <c r="G84" s="41">
        <v>62635.33546770204</v>
      </c>
      <c r="H84" s="27" t="s">
        <v>82</v>
      </c>
      <c r="I84" s="41">
        <v>325983.34053721756</v>
      </c>
      <c r="J84" s="27" t="s">
        <v>82</v>
      </c>
      <c r="K84" s="26">
        <v>25</v>
      </c>
      <c r="L84" s="41">
        <f>L65</f>
        <v>419914.31262</v>
      </c>
      <c r="N84" s="56"/>
    </row>
    <row r="85" spans="2:11" ht="15">
      <c r="B85" s="26"/>
      <c r="C85" s="41"/>
      <c r="D85" s="27"/>
      <c r="E85" s="41"/>
      <c r="F85" s="27"/>
      <c r="G85" s="41"/>
      <c r="H85" s="27"/>
      <c r="I85" s="41"/>
      <c r="J85" s="27"/>
      <c r="K85" s="26"/>
    </row>
    <row r="86" spans="2:11" ht="15.75" thickBot="1">
      <c r="B86" s="26"/>
      <c r="C86" s="41"/>
      <c r="D86" s="27"/>
      <c r="E86" s="41"/>
      <c r="F86" s="27"/>
      <c r="G86" s="41"/>
      <c r="H86" s="27"/>
      <c r="I86" s="41"/>
      <c r="J86" s="27"/>
      <c r="K86" s="26"/>
    </row>
    <row r="87" spans="1:14" ht="16.5" thickBot="1" thickTop="1">
      <c r="A87" s="43" t="s">
        <v>83</v>
      </c>
      <c r="B87" s="20"/>
      <c r="C87" s="34">
        <v>41549.41582448559</v>
      </c>
      <c r="D87" s="44"/>
      <c r="E87" s="34">
        <v>276658.31024926074</v>
      </c>
      <c r="F87" s="44"/>
      <c r="G87" s="34">
        <v>754714.2860989993</v>
      </c>
      <c r="H87" s="44"/>
      <c r="I87" s="34">
        <v>3127146.0425675237</v>
      </c>
      <c r="J87" s="44"/>
      <c r="K87" s="20"/>
      <c r="L87" s="34">
        <f>SUM(L82:L86)</f>
        <v>4200068.05474027</v>
      </c>
      <c r="N87" s="56"/>
    </row>
    <row r="88" spans="1:11" ht="15.75" thickTop="1">
      <c r="A88" s="7"/>
      <c r="B88" s="20"/>
      <c r="C88" s="45"/>
      <c r="D88" s="46"/>
      <c r="E88" s="45"/>
      <c r="F88" s="46"/>
      <c r="G88" s="45"/>
      <c r="H88" s="46"/>
      <c r="I88" s="45"/>
      <c r="J88" s="46"/>
      <c r="K88" s="20"/>
    </row>
    <row r="89" spans="2:11" ht="15">
      <c r="B89" s="20"/>
      <c r="C89" s="45"/>
      <c r="D89" s="47"/>
      <c r="E89" s="45"/>
      <c r="F89" s="47"/>
      <c r="G89" s="45"/>
      <c r="H89" s="47"/>
      <c r="I89" s="45"/>
      <c r="J89" s="47"/>
      <c r="K89" s="20"/>
    </row>
    <row r="90" spans="2:11" ht="15">
      <c r="B90" s="38"/>
      <c r="C90" s="45"/>
      <c r="D90" s="47"/>
      <c r="E90" s="45"/>
      <c r="F90" s="47"/>
      <c r="G90" s="45"/>
      <c r="H90" s="47"/>
      <c r="I90" s="45"/>
      <c r="J90" s="47"/>
      <c r="K90" s="38"/>
    </row>
    <row r="91" spans="3:9" ht="15">
      <c r="C91" s="48"/>
      <c r="E91" s="48"/>
      <c r="G91" s="48"/>
      <c r="I91" s="48"/>
    </row>
    <row r="92" spans="1:9" ht="15">
      <c r="A92" s="43" t="s">
        <v>84</v>
      </c>
      <c r="C92" s="48"/>
      <c r="E92" s="48"/>
      <c r="G92" s="48"/>
      <c r="I92" s="48"/>
    </row>
    <row r="93" spans="1:9" ht="15">
      <c r="A93" s="9" t="s">
        <v>85</v>
      </c>
      <c r="C93" s="48"/>
      <c r="E93" s="48"/>
      <c r="G93" s="48"/>
      <c r="I93" s="48"/>
    </row>
    <row r="94" spans="1:9" ht="15">
      <c r="A94" s="9" t="s">
        <v>86</v>
      </c>
      <c r="C94" s="48"/>
      <c r="E94" s="48"/>
      <c r="G94" s="48"/>
      <c r="I94" s="48"/>
    </row>
    <row r="95" spans="1:11" ht="15">
      <c r="A95" s="9" t="s">
        <v>87</v>
      </c>
      <c r="B95" s="26">
        <v>1</v>
      </c>
      <c r="C95" s="48"/>
      <c r="E95" s="48"/>
      <c r="G95" s="48"/>
      <c r="I95" s="48"/>
      <c r="K95" s="26">
        <v>1</v>
      </c>
    </row>
    <row r="96" spans="1:11" ht="15">
      <c r="A96" s="9" t="s">
        <v>88</v>
      </c>
      <c r="B96" s="26">
        <v>2</v>
      </c>
      <c r="C96" s="48"/>
      <c r="E96" s="48"/>
      <c r="G96" s="48"/>
      <c r="I96" s="48"/>
      <c r="K96" s="26">
        <v>2</v>
      </c>
    </row>
    <row r="97" spans="1:11" ht="15">
      <c r="A97" s="9" t="s">
        <v>21</v>
      </c>
      <c r="B97" s="26">
        <v>3</v>
      </c>
      <c r="C97" s="48"/>
      <c r="E97" s="48"/>
      <c r="G97" s="48"/>
      <c r="I97" s="48"/>
      <c r="K97" s="26">
        <v>3</v>
      </c>
    </row>
    <row r="98" spans="1:11" ht="15">
      <c r="A98" s="9" t="s">
        <v>23</v>
      </c>
      <c r="B98" s="26">
        <v>4</v>
      </c>
      <c r="C98" s="48"/>
      <c r="E98" s="48"/>
      <c r="G98" s="48"/>
      <c r="I98" s="48"/>
      <c r="K98" s="26">
        <v>4</v>
      </c>
    </row>
    <row r="99" spans="1:11" ht="15">
      <c r="A99" s="9" t="s">
        <v>25</v>
      </c>
      <c r="B99" s="26">
        <v>5</v>
      </c>
      <c r="C99" s="48"/>
      <c r="E99" s="48"/>
      <c r="G99" s="48"/>
      <c r="I99" s="48"/>
      <c r="K99" s="26">
        <v>5</v>
      </c>
    </row>
    <row r="100" spans="1:11" ht="15">
      <c r="A100" s="9" t="s">
        <v>27</v>
      </c>
      <c r="B100" s="26">
        <v>6</v>
      </c>
      <c r="C100" s="48"/>
      <c r="E100" s="48"/>
      <c r="G100" s="48"/>
      <c r="I100" s="48"/>
      <c r="K100" s="26">
        <v>6</v>
      </c>
    </row>
    <row r="101" spans="1:11" ht="15">
      <c r="A101" s="9" t="s">
        <v>89</v>
      </c>
      <c r="B101" s="26">
        <v>7</v>
      </c>
      <c r="C101" s="48"/>
      <c r="E101" s="48"/>
      <c r="G101" s="48"/>
      <c r="I101" s="48"/>
      <c r="K101" s="26">
        <v>7</v>
      </c>
    </row>
    <row r="102" spans="1:11" ht="15">
      <c r="A102" s="9" t="s">
        <v>90</v>
      </c>
      <c r="B102" s="26">
        <v>7</v>
      </c>
      <c r="C102" s="48"/>
      <c r="E102" s="48"/>
      <c r="G102" s="48"/>
      <c r="I102" s="48"/>
      <c r="K102" s="26">
        <v>7</v>
      </c>
    </row>
    <row r="103" spans="1:11" ht="15">
      <c r="A103" s="9" t="s">
        <v>91</v>
      </c>
      <c r="B103" s="26">
        <v>7</v>
      </c>
      <c r="C103" s="48"/>
      <c r="E103" s="48"/>
      <c r="G103" s="48"/>
      <c r="I103" s="48"/>
      <c r="K103" s="26">
        <v>7</v>
      </c>
    </row>
    <row r="104" spans="1:11" ht="15">
      <c r="A104" s="9" t="s">
        <v>92</v>
      </c>
      <c r="B104" s="26">
        <v>8</v>
      </c>
      <c r="C104" s="48"/>
      <c r="E104" s="48"/>
      <c r="G104" s="48"/>
      <c r="I104" s="48"/>
      <c r="K104" s="26">
        <v>8</v>
      </c>
    </row>
    <row r="105" spans="1:11" ht="15">
      <c r="A105" s="9" t="s">
        <v>37</v>
      </c>
      <c r="B105" s="26">
        <v>9</v>
      </c>
      <c r="C105" s="48"/>
      <c r="E105" s="48"/>
      <c r="G105" s="48"/>
      <c r="I105" s="48"/>
      <c r="K105" s="26">
        <v>9</v>
      </c>
    </row>
    <row r="106" spans="1:11" ht="15">
      <c r="A106" s="9" t="s">
        <v>39</v>
      </c>
      <c r="B106" s="26">
        <v>10</v>
      </c>
      <c r="C106" s="48"/>
      <c r="E106" s="48"/>
      <c r="G106" s="48"/>
      <c r="I106" s="48"/>
      <c r="K106" s="26">
        <v>10</v>
      </c>
    </row>
    <row r="107" spans="1:11" ht="15">
      <c r="A107" s="9" t="s">
        <v>27</v>
      </c>
      <c r="B107" s="26">
        <v>11</v>
      </c>
      <c r="C107" s="48"/>
      <c r="E107" s="48"/>
      <c r="G107" s="48"/>
      <c r="I107" s="48"/>
      <c r="K107" s="26">
        <v>11</v>
      </c>
    </row>
    <row r="108" spans="1:11" ht="15">
      <c r="A108" s="19" t="s">
        <v>93</v>
      </c>
      <c r="B108" s="26">
        <v>12</v>
      </c>
      <c r="C108" s="48"/>
      <c r="E108" s="48"/>
      <c r="G108" s="48"/>
      <c r="I108" s="48"/>
      <c r="K108" s="26">
        <v>12</v>
      </c>
    </row>
    <row r="109" spans="1:11" ht="15">
      <c r="A109" s="9" t="s">
        <v>94</v>
      </c>
      <c r="B109" s="26">
        <v>13</v>
      </c>
      <c r="C109" s="48"/>
      <c r="E109" s="48"/>
      <c r="G109" s="48"/>
      <c r="I109" s="48"/>
      <c r="K109" s="26">
        <v>13</v>
      </c>
    </row>
    <row r="110" spans="1:11" ht="15">
      <c r="A110" s="9" t="s">
        <v>95</v>
      </c>
      <c r="B110" s="26">
        <v>13</v>
      </c>
      <c r="C110" s="48"/>
      <c r="E110" s="48"/>
      <c r="G110" s="48"/>
      <c r="I110" s="48"/>
      <c r="K110" s="26">
        <v>13</v>
      </c>
    </row>
    <row r="111" spans="1:11" ht="15">
      <c r="A111" s="9" t="s">
        <v>96</v>
      </c>
      <c r="B111" s="26">
        <v>13</v>
      </c>
      <c r="C111" s="48"/>
      <c r="E111" s="48"/>
      <c r="G111" s="48"/>
      <c r="I111" s="48"/>
      <c r="K111" s="26">
        <v>13</v>
      </c>
    </row>
    <row r="112" spans="1:11" ht="15">
      <c r="A112" s="9" t="s">
        <v>54</v>
      </c>
      <c r="B112" s="26">
        <v>15</v>
      </c>
      <c r="C112" s="48"/>
      <c r="E112" s="48"/>
      <c r="G112" s="48"/>
      <c r="I112" s="48"/>
      <c r="K112" s="26">
        <v>15</v>
      </c>
    </row>
    <row r="113" spans="2:11" ht="15">
      <c r="B113" s="26"/>
      <c r="C113" s="48"/>
      <c r="E113" s="48"/>
      <c r="G113" s="48"/>
      <c r="I113" s="48"/>
      <c r="K113" s="26"/>
    </row>
    <row r="114" spans="1:11" ht="15">
      <c r="A114" s="4" t="s">
        <v>97</v>
      </c>
      <c r="B114" s="26"/>
      <c r="C114" s="48"/>
      <c r="E114" s="48"/>
      <c r="G114" s="48"/>
      <c r="I114" s="48"/>
      <c r="K114" s="26"/>
    </row>
    <row r="115" spans="1:11" ht="15.75" thickBot="1">
      <c r="A115" s="4"/>
      <c r="B115" s="26"/>
      <c r="C115" s="48"/>
      <c r="E115" s="48"/>
      <c r="G115" s="48"/>
      <c r="I115" s="48"/>
      <c r="K115" s="26"/>
    </row>
    <row r="116" spans="1:11" ht="15.75" thickTop="1">
      <c r="A116" s="11"/>
      <c r="B116" s="49"/>
      <c r="C116" s="50"/>
      <c r="D116" s="11"/>
      <c r="E116" s="50"/>
      <c r="F116" s="11"/>
      <c r="G116" s="50"/>
      <c r="H116" s="11"/>
      <c r="I116" s="50"/>
      <c r="J116" s="11"/>
      <c r="K116" s="49"/>
    </row>
    <row r="117" spans="1:11" ht="15">
      <c r="A117" s="51" t="s">
        <v>98</v>
      </c>
      <c r="B117" s="26"/>
      <c r="C117" s="52"/>
      <c r="E117" s="52"/>
      <c r="G117" s="52"/>
      <c r="I117" s="52"/>
      <c r="K117" s="26"/>
    </row>
    <row r="118" spans="1:11" ht="15">
      <c r="A118" s="51"/>
      <c r="B118" s="26"/>
      <c r="C118" s="52"/>
      <c r="E118" s="52"/>
      <c r="G118" s="52"/>
      <c r="I118" s="52"/>
      <c r="K118" s="26"/>
    </row>
    <row r="119" ht="15">
      <c r="A119" s="16" t="s">
        <v>99</v>
      </c>
    </row>
    <row r="120" ht="15">
      <c r="A120" s="16"/>
    </row>
    <row r="121" spans="1:11" ht="15">
      <c r="A121" s="19" t="s">
        <v>100</v>
      </c>
      <c r="B121" s="26"/>
      <c r="C121" s="48"/>
      <c r="D121" s="48"/>
      <c r="E121" s="48"/>
      <c r="F121" s="48"/>
      <c r="G121" s="48"/>
      <c r="H121" s="48"/>
      <c r="I121" s="48"/>
      <c r="J121" s="48"/>
      <c r="K121" s="26"/>
    </row>
    <row r="122" spans="1:11" ht="15">
      <c r="A122" s="19" t="s">
        <v>101</v>
      </c>
      <c r="B122" s="26"/>
      <c r="C122" s="48"/>
      <c r="D122" s="48"/>
      <c r="E122" s="48"/>
      <c r="F122" s="48"/>
      <c r="G122" s="48"/>
      <c r="H122" s="48"/>
      <c r="I122" s="48"/>
      <c r="J122" s="48"/>
      <c r="K122" s="26"/>
    </row>
    <row r="123" spans="1:11" ht="15">
      <c r="A123" s="19"/>
      <c r="B123" s="26"/>
      <c r="C123" s="48"/>
      <c r="D123" s="48"/>
      <c r="E123" s="48"/>
      <c r="F123" s="48"/>
      <c r="G123" s="48"/>
      <c r="H123" s="48"/>
      <c r="I123" s="48"/>
      <c r="J123" s="48"/>
      <c r="K123" s="26"/>
    </row>
    <row r="124" spans="1:11" ht="15">
      <c r="A124" s="19" t="s">
        <v>102</v>
      </c>
      <c r="B124" s="26"/>
      <c r="C124" s="48"/>
      <c r="D124" s="48"/>
      <c r="E124" s="48"/>
      <c r="F124" s="48"/>
      <c r="G124" s="48"/>
      <c r="H124" s="48"/>
      <c r="I124" s="48"/>
      <c r="J124" s="48"/>
      <c r="K124" s="26"/>
    </row>
    <row r="125" spans="1:11" ht="15">
      <c r="A125" s="19" t="s">
        <v>103</v>
      </c>
      <c r="B125" s="26"/>
      <c r="C125" s="48"/>
      <c r="D125" s="48"/>
      <c r="E125" s="48"/>
      <c r="F125" s="48"/>
      <c r="G125" s="48"/>
      <c r="H125" s="48"/>
      <c r="I125" s="48"/>
      <c r="J125" s="48"/>
      <c r="K125" s="26"/>
    </row>
    <row r="126" spans="1:11" ht="15">
      <c r="A126" s="19"/>
      <c r="B126" s="26"/>
      <c r="C126" s="48"/>
      <c r="D126" s="48"/>
      <c r="E126" s="48"/>
      <c r="F126" s="48"/>
      <c r="G126" s="48"/>
      <c r="H126" s="48"/>
      <c r="I126" s="48"/>
      <c r="J126" s="48"/>
      <c r="K126" s="26"/>
    </row>
    <row r="127" spans="1:11" ht="15">
      <c r="A127" s="51" t="s">
        <v>104</v>
      </c>
      <c r="B127" s="26"/>
      <c r="C127" s="48"/>
      <c r="D127" s="48"/>
      <c r="E127" s="48"/>
      <c r="F127" s="48"/>
      <c r="G127" s="48"/>
      <c r="H127" s="48"/>
      <c r="I127" s="48"/>
      <c r="J127" s="48"/>
      <c r="K127" s="26"/>
    </row>
    <row r="128" spans="1:11" ht="15">
      <c r="A128" s="53" t="s">
        <v>105</v>
      </c>
      <c r="B128" s="26"/>
      <c r="C128" s="48"/>
      <c r="D128" s="48"/>
      <c r="E128" s="48"/>
      <c r="F128" s="48"/>
      <c r="G128" s="48"/>
      <c r="H128" s="48"/>
      <c r="I128" s="48"/>
      <c r="J128" s="48"/>
      <c r="K128" s="26"/>
    </row>
    <row r="129" spans="1:11" ht="15">
      <c r="A129" s="53"/>
      <c r="B129" s="26"/>
      <c r="C129" s="48"/>
      <c r="D129" s="48"/>
      <c r="E129" s="48"/>
      <c r="F129" s="48"/>
      <c r="G129" s="48"/>
      <c r="H129" s="48"/>
      <c r="I129" s="48"/>
      <c r="J129" s="48"/>
      <c r="K129" s="26"/>
    </row>
    <row r="130" spans="1:11" ht="15">
      <c r="A130" s="19" t="s">
        <v>106</v>
      </c>
      <c r="B130" s="26"/>
      <c r="C130" s="48"/>
      <c r="D130" s="48"/>
      <c r="E130" s="48"/>
      <c r="F130" s="48"/>
      <c r="G130" s="48"/>
      <c r="H130" s="48"/>
      <c r="I130" s="48"/>
      <c r="J130" s="48"/>
      <c r="K130" s="26"/>
    </row>
    <row r="131" spans="1:11" ht="15">
      <c r="A131" s="19" t="s">
        <v>107</v>
      </c>
      <c r="B131" s="26"/>
      <c r="C131" s="48"/>
      <c r="D131" s="48"/>
      <c r="E131" s="48"/>
      <c r="F131" s="48"/>
      <c r="G131" s="48"/>
      <c r="H131" s="48"/>
      <c r="I131" s="48"/>
      <c r="J131" s="48"/>
      <c r="K131" s="26"/>
    </row>
    <row r="132" spans="1:11" ht="15">
      <c r="A132" s="19"/>
      <c r="B132" s="26"/>
      <c r="C132" s="48"/>
      <c r="D132" s="48"/>
      <c r="E132" s="48"/>
      <c r="F132" s="48"/>
      <c r="G132" s="48"/>
      <c r="H132" s="48"/>
      <c r="I132" s="48"/>
      <c r="J132" s="48"/>
      <c r="K132" s="26"/>
    </row>
    <row r="133" spans="1:11" ht="15">
      <c r="A133" s="19" t="s">
        <v>108</v>
      </c>
      <c r="B133" s="26"/>
      <c r="C133" s="48"/>
      <c r="D133" s="48"/>
      <c r="E133" s="48"/>
      <c r="F133" s="48"/>
      <c r="G133" s="48"/>
      <c r="H133" s="48"/>
      <c r="I133" s="48"/>
      <c r="J133" s="48"/>
      <c r="K133" s="26"/>
    </row>
    <row r="134" spans="1:11" ht="15">
      <c r="A134" s="19"/>
      <c r="B134" s="26"/>
      <c r="C134" s="48"/>
      <c r="D134" s="48"/>
      <c r="E134" s="48"/>
      <c r="F134" s="48"/>
      <c r="G134" s="48"/>
      <c r="H134" s="48"/>
      <c r="I134" s="48"/>
      <c r="J134" s="48"/>
      <c r="K134" s="26"/>
    </row>
    <row r="135" spans="1:11" ht="15">
      <c r="A135" s="51" t="s">
        <v>109</v>
      </c>
      <c r="B135" s="26"/>
      <c r="C135" s="48"/>
      <c r="D135" s="48"/>
      <c r="E135" s="48"/>
      <c r="F135" s="48"/>
      <c r="G135" s="48"/>
      <c r="H135" s="48"/>
      <c r="I135" s="48"/>
      <c r="J135" s="48"/>
      <c r="K135" s="26"/>
    </row>
    <row r="136" spans="1:11" ht="15">
      <c r="A136" s="19"/>
      <c r="B136" s="26"/>
      <c r="C136" s="48"/>
      <c r="D136" s="48"/>
      <c r="E136" s="48"/>
      <c r="F136" s="48"/>
      <c r="G136" s="48"/>
      <c r="H136" s="48"/>
      <c r="I136" s="48"/>
      <c r="J136" s="48"/>
      <c r="K136" s="26"/>
    </row>
    <row r="137" spans="1:11" ht="15">
      <c r="A137" s="51" t="s">
        <v>110</v>
      </c>
      <c r="B137" s="26"/>
      <c r="C137" s="48"/>
      <c r="D137" s="48"/>
      <c r="E137" s="48"/>
      <c r="F137" s="48"/>
      <c r="G137" s="48"/>
      <c r="H137" s="48"/>
      <c r="I137" s="48"/>
      <c r="J137" s="48"/>
      <c r="K137" s="26"/>
    </row>
    <row r="138" spans="1:11" ht="15">
      <c r="A138" s="19"/>
      <c r="B138" s="26"/>
      <c r="C138" s="48"/>
      <c r="D138" s="48"/>
      <c r="E138" s="48"/>
      <c r="F138" s="48"/>
      <c r="G138" s="48"/>
      <c r="H138" s="48"/>
      <c r="I138" s="48"/>
      <c r="J138" s="48"/>
      <c r="K138" s="26"/>
    </row>
    <row r="139" spans="1:11" ht="15">
      <c r="A139" s="51"/>
      <c r="B139" s="26"/>
      <c r="C139" s="48"/>
      <c r="D139" s="48"/>
      <c r="E139" s="48"/>
      <c r="F139" s="48"/>
      <c r="G139" s="48"/>
      <c r="H139" s="48"/>
      <c r="I139" s="48"/>
      <c r="J139" s="48"/>
      <c r="K139" s="26"/>
    </row>
    <row r="140" spans="2:11" ht="15">
      <c r="B140" s="26"/>
      <c r="C140" s="48"/>
      <c r="D140" s="48"/>
      <c r="E140" s="48"/>
      <c r="F140" s="48"/>
      <c r="G140" s="48"/>
      <c r="H140" s="48"/>
      <c r="I140" s="48"/>
      <c r="J140" s="48"/>
      <c r="K140" s="26"/>
    </row>
    <row r="141" spans="2:11" ht="15">
      <c r="B141" s="26"/>
      <c r="C141" s="48"/>
      <c r="D141" s="48"/>
      <c r="E141" s="48"/>
      <c r="F141" s="48"/>
      <c r="G141" s="48"/>
      <c r="H141" s="48"/>
      <c r="I141" s="48"/>
      <c r="J141" s="48"/>
      <c r="K141" s="26"/>
    </row>
    <row r="142" spans="2:11" ht="15">
      <c r="B142" s="26"/>
      <c r="C142" s="48"/>
      <c r="D142" s="48"/>
      <c r="E142" s="48"/>
      <c r="F142" s="48"/>
      <c r="G142" s="48"/>
      <c r="H142" s="48"/>
      <c r="I142" s="48"/>
      <c r="J142" s="48"/>
      <c r="K142" s="26"/>
    </row>
    <row r="143" spans="2:11" ht="15">
      <c r="B143" s="26"/>
      <c r="C143" s="52"/>
      <c r="E143" s="52"/>
      <c r="G143" s="52"/>
      <c r="I143" s="52"/>
      <c r="K143" s="26"/>
    </row>
    <row r="144" spans="2:11" ht="15">
      <c r="B144" s="26"/>
      <c r="C144" s="46"/>
      <c r="E144" s="46"/>
      <c r="G144" s="46"/>
      <c r="I144" s="46"/>
      <c r="K144" s="26"/>
    </row>
    <row r="145" spans="2:11" ht="15">
      <c r="B145" s="26"/>
      <c r="C145" s="52"/>
      <c r="E145" s="52"/>
      <c r="G145" s="52"/>
      <c r="I145" s="52"/>
      <c r="K145" s="26"/>
    </row>
    <row r="146" spans="2:11" ht="15">
      <c r="B146" s="26"/>
      <c r="C146" s="52"/>
      <c r="E146" s="52"/>
      <c r="G146" s="52"/>
      <c r="I146" s="52"/>
      <c r="K146" s="26"/>
    </row>
    <row r="147" spans="2:11" ht="15">
      <c r="B147" s="26"/>
      <c r="C147" s="52"/>
      <c r="E147" s="52"/>
      <c r="G147" s="52"/>
      <c r="I147" s="52"/>
      <c r="K147" s="26"/>
    </row>
  </sheetData>
  <sheetProtection/>
  <mergeCells count="4">
    <mergeCell ref="E7:F7"/>
    <mergeCell ref="G7:H7"/>
    <mergeCell ref="C7:D7"/>
    <mergeCell ref="I7:J7"/>
  </mergeCells>
  <printOptions/>
  <pageMargins left="0.7" right="0.7" top="0.75" bottom="0.75" header="0.3" footer="0.3"/>
  <pageSetup horizontalDpi="600" verticalDpi="600" orientation="landscape" scale="60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view="pageBreakPreview" zoomScale="60" zoomScalePageLayoutView="0" workbookViewId="0" topLeftCell="A1">
      <selection activeCell="I3" sqref="I3"/>
    </sheetView>
  </sheetViews>
  <sheetFormatPr defaultColWidth="9.140625" defaultRowHeight="15"/>
  <cols>
    <col min="2" max="2" width="59.140625" style="60" bestFit="1" customWidth="1"/>
    <col min="4" max="9" width="12.8515625" style="60" customWidth="1"/>
  </cols>
  <sheetData>
    <row r="1" ht="28.5">
      <c r="B1" s="59" t="s">
        <v>128</v>
      </c>
    </row>
    <row r="2" spans="4:9" ht="15">
      <c r="D2" s="67" t="s">
        <v>113</v>
      </c>
      <c r="E2" s="67" t="s">
        <v>111</v>
      </c>
      <c r="F2" s="67" t="s">
        <v>112</v>
      </c>
      <c r="G2" s="71" t="s">
        <v>129</v>
      </c>
      <c r="H2" s="62"/>
      <c r="I2" s="71" t="s">
        <v>130</v>
      </c>
    </row>
    <row r="3" spans="2:9" ht="15">
      <c r="B3" s="61" t="s">
        <v>116</v>
      </c>
      <c r="D3" s="63">
        <v>2498175</v>
      </c>
      <c r="E3" s="63">
        <v>8306347</v>
      </c>
      <c r="F3" s="63">
        <v>21624256</v>
      </c>
      <c r="G3" s="63">
        <v>112542659</v>
      </c>
      <c r="H3" s="63"/>
      <c r="I3" s="63">
        <f>SUM(D3:H3)</f>
        <v>144971437</v>
      </c>
    </row>
    <row r="5" spans="2:9" ht="15">
      <c r="B5" s="60" t="s">
        <v>115</v>
      </c>
      <c r="D5" s="63">
        <v>89060</v>
      </c>
      <c r="E5" s="63">
        <v>0</v>
      </c>
      <c r="F5" s="63">
        <v>0</v>
      </c>
      <c r="G5" s="63">
        <v>1515610.69</v>
      </c>
      <c r="H5" s="63"/>
      <c r="I5" s="63">
        <f>SUM(D5:H5)</f>
        <v>1604670.69</v>
      </c>
    </row>
    <row r="7" spans="2:9" ht="15">
      <c r="B7" s="60" t="s">
        <v>117</v>
      </c>
      <c r="D7" s="63">
        <v>41636</v>
      </c>
      <c r="E7" s="63">
        <v>237146</v>
      </c>
      <c r="F7" s="63">
        <v>617373</v>
      </c>
      <c r="G7" s="63">
        <v>2606976</v>
      </c>
      <c r="H7" s="63"/>
      <c r="I7" s="63">
        <f>SUM(D7:H7)</f>
        <v>3503131</v>
      </c>
    </row>
    <row r="8" spans="2:9" ht="15">
      <c r="B8" s="60" t="s">
        <v>118</v>
      </c>
      <c r="D8" s="63">
        <v>41636</v>
      </c>
      <c r="E8" s="63">
        <v>237146</v>
      </c>
      <c r="F8" s="63">
        <v>617373</v>
      </c>
      <c r="G8" s="63">
        <v>2606976</v>
      </c>
      <c r="H8" s="63"/>
      <c r="I8" s="63">
        <f>SUM(D8:H8)</f>
        <v>3503131</v>
      </c>
    </row>
    <row r="9" spans="2:9" ht="15">
      <c r="B9" s="60" t="s">
        <v>119</v>
      </c>
      <c r="D9" s="63">
        <v>41636</v>
      </c>
      <c r="E9" s="63">
        <v>237146</v>
      </c>
      <c r="F9" s="63">
        <v>617373</v>
      </c>
      <c r="G9" s="63">
        <v>2606976</v>
      </c>
      <c r="H9" s="63"/>
      <c r="I9" s="63">
        <f>SUM(D9:H9)</f>
        <v>3503131</v>
      </c>
    </row>
    <row r="11" spans="2:9" ht="15">
      <c r="B11" s="60" t="s">
        <v>120</v>
      </c>
      <c r="D11" s="64"/>
      <c r="E11" s="64"/>
      <c r="F11" s="64"/>
      <c r="G11" s="64"/>
      <c r="H11" s="64"/>
      <c r="I11" s="64"/>
    </row>
    <row r="13" spans="2:9" ht="15">
      <c r="B13" s="60" t="s">
        <v>121</v>
      </c>
      <c r="D13" s="65"/>
      <c r="E13" s="65"/>
      <c r="F13" s="65"/>
      <c r="G13" s="65"/>
      <c r="H13" s="65"/>
      <c r="I13" s="65"/>
    </row>
    <row r="15" spans="2:9" ht="15">
      <c r="B15" s="60" t="s">
        <v>19</v>
      </c>
      <c r="D15" s="64">
        <v>100808</v>
      </c>
      <c r="E15" s="64">
        <v>462100</v>
      </c>
      <c r="F15" s="64">
        <v>1211972</v>
      </c>
      <c r="G15" s="64">
        <v>5768600</v>
      </c>
      <c r="H15" s="64"/>
      <c r="I15" s="63">
        <f>SUM(D15:H15)</f>
        <v>7543480</v>
      </c>
    </row>
    <row r="17" spans="2:9" ht="15">
      <c r="B17" s="60" t="s">
        <v>122</v>
      </c>
      <c r="D17" s="64">
        <v>158223</v>
      </c>
      <c r="E17" s="64">
        <v>371922</v>
      </c>
      <c r="F17" s="64">
        <v>891462</v>
      </c>
      <c r="G17" s="64">
        <v>5335186</v>
      </c>
      <c r="H17" s="64"/>
      <c r="I17" s="63">
        <f>SUM(D17:H17)</f>
        <v>6756793</v>
      </c>
    </row>
    <row r="19" spans="2:9" ht="15">
      <c r="B19" s="60" t="s">
        <v>42</v>
      </c>
      <c r="D19" s="65">
        <v>72937</v>
      </c>
      <c r="E19" s="65">
        <v>200737</v>
      </c>
      <c r="F19" s="65">
        <v>522586</v>
      </c>
      <c r="G19" s="65">
        <v>3123049</v>
      </c>
      <c r="H19" s="65"/>
      <c r="I19" s="65">
        <f>SUM(D19:H19)</f>
        <v>3919309</v>
      </c>
    </row>
    <row r="21" spans="2:9" ht="15">
      <c r="B21" s="60" t="s">
        <v>56</v>
      </c>
      <c r="D21" s="65">
        <v>16213</v>
      </c>
      <c r="E21" s="65">
        <v>140474</v>
      </c>
      <c r="F21" s="65">
        <v>398817</v>
      </c>
      <c r="G21" s="65">
        <v>1560220</v>
      </c>
      <c r="H21" s="65"/>
      <c r="I21" s="65">
        <f>SUM(D21:H21)</f>
        <v>2115724</v>
      </c>
    </row>
    <row r="22" ht="15">
      <c r="D22" s="68"/>
    </row>
    <row r="23" ht="15">
      <c r="G23" s="68"/>
    </row>
    <row r="24" spans="2:9" ht="15">
      <c r="B24" s="60" t="s">
        <v>123</v>
      </c>
      <c r="D24" s="66">
        <v>0.375</v>
      </c>
      <c r="E24" s="66">
        <v>0.375</v>
      </c>
      <c r="F24" s="66">
        <v>0.375</v>
      </c>
      <c r="G24" s="66">
        <v>0.375</v>
      </c>
      <c r="H24" s="66"/>
      <c r="I24" s="65">
        <f>G24</f>
        <v>0.375</v>
      </c>
    </row>
    <row r="26" spans="4:9" ht="15">
      <c r="D26" s="65">
        <f aca="true" t="shared" si="0" ref="D26:I26">D21/(1-D24)</f>
        <v>25940.8</v>
      </c>
      <c r="E26" s="65">
        <f t="shared" si="0"/>
        <v>224758.4</v>
      </c>
      <c r="F26" s="65">
        <f t="shared" si="0"/>
        <v>638107.2</v>
      </c>
      <c r="G26" s="65">
        <f t="shared" si="0"/>
        <v>2496352</v>
      </c>
      <c r="H26" s="65"/>
      <c r="I26" s="65">
        <f t="shared" si="0"/>
        <v>3385158.4</v>
      </c>
    </row>
    <row r="27" ht="15">
      <c r="I27" s="68"/>
    </row>
    <row r="30" spans="2:9" ht="15">
      <c r="B30" s="60" t="s">
        <v>124</v>
      </c>
      <c r="D30" s="65">
        <v>25940</v>
      </c>
      <c r="E30" s="65">
        <v>224759</v>
      </c>
      <c r="F30" s="65">
        <v>638107</v>
      </c>
      <c r="G30" s="65">
        <v>2496352</v>
      </c>
      <c r="H30" s="65"/>
      <c r="I30" s="65">
        <f>SUM(D30:H30)</f>
        <v>3385158</v>
      </c>
    </row>
    <row r="31" spans="2:9" ht="15">
      <c r="B31" s="60" t="s">
        <v>125</v>
      </c>
      <c r="D31" s="65">
        <v>8373</v>
      </c>
      <c r="E31" s="65">
        <v>27840</v>
      </c>
      <c r="F31" s="65">
        <v>53972</v>
      </c>
      <c r="G31" s="65">
        <v>304811</v>
      </c>
      <c r="H31" s="65"/>
      <c r="I31" s="65">
        <f>SUM(D31:H31)</f>
        <v>394996</v>
      </c>
    </row>
    <row r="32" spans="2:9" ht="15">
      <c r="B32" s="60" t="s">
        <v>126</v>
      </c>
      <c r="D32" s="65">
        <v>7236</v>
      </c>
      <c r="E32" s="65">
        <v>24060</v>
      </c>
      <c r="F32" s="65">
        <v>62635</v>
      </c>
      <c r="G32" s="65">
        <v>325983</v>
      </c>
      <c r="H32" s="65"/>
      <c r="I32" s="65">
        <f>SUM(D32:H32)</f>
        <v>419914</v>
      </c>
    </row>
    <row r="34" spans="2:9" ht="15">
      <c r="B34" s="60" t="s">
        <v>127</v>
      </c>
      <c r="D34" s="65">
        <f>D30+D31+D32</f>
        <v>41549</v>
      </c>
      <c r="E34" s="65">
        <f>E30+E31+E32</f>
        <v>276659</v>
      </c>
      <c r="F34" s="65">
        <f>F30+F31+F32</f>
        <v>754714</v>
      </c>
      <c r="G34" s="65">
        <f>G30+G31+G32</f>
        <v>3127146</v>
      </c>
      <c r="H34" s="65"/>
      <c r="I34" s="65">
        <f>SUM(I30:I33)</f>
        <v>4200068</v>
      </c>
    </row>
    <row r="35" ht="15">
      <c r="I35" s="68"/>
    </row>
  </sheetData>
  <sheetProtection/>
  <printOptions/>
  <pageMargins left="0.7" right="0.7" top="0.75" bottom="0.75" header="0.3" footer="0.3"/>
  <pageSetup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Veridian Connections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McLorg</dc:creator>
  <cp:keywords/>
  <dc:description/>
  <cp:lastModifiedBy>lmclorg</cp:lastModifiedBy>
  <cp:lastPrinted>2012-04-18T18:31:01Z</cp:lastPrinted>
  <dcterms:created xsi:type="dcterms:W3CDTF">2012-01-25T14:57:17Z</dcterms:created>
  <dcterms:modified xsi:type="dcterms:W3CDTF">2012-04-21T13:40:57Z</dcterms:modified>
  <cp:category/>
  <cp:version/>
  <cp:contentType/>
  <cp:contentStatus/>
</cp:coreProperties>
</file>