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1730" windowHeight="6240" tabRatio="915" activeTab="0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<sst xmlns="http://schemas.openxmlformats.org/spreadsheetml/2006/main" count="275" uniqueCount="196">
  <si>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</si>
  <si>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</si>
  <si>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</si>
  <si>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</si>
  <si>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</si>
  <si>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</si>
  <si>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</si>
  <si>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</si>
  <si>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</si>
  <si>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</si>
  <si>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</si>
  <si>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</si>
  <si>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</si>
  <si>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</si>
  <si>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</si>
  <si>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</si>
  <si>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</si>
  <si>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</si>
  <si>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</si>
  <si>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</si>
  <si>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</si>
  <si>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</si>
  <si>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</si>
  <si>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</si>
  <si>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</si>
  <si>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</si>
  <si>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</si>
  <si>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</si>
  <si>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</si>
  <si>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</si>
  <si>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</si>
  <si>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</si>
  <si>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</si>
  <si>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</si>
  <si>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</si>
  <si>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</si>
  <si>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</si>
  <si>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</si>
  <si>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</si>
  <si>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</si>
  <si>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</si>
  <si>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</si>
  <si>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</si>
  <si>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</si>
  <si>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</si>
  <si>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</si>
  <si>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</si>
  <si>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</si>
  <si>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</si>
  <si>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</si>
  <si>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</si>
  <si>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</si>
  <si>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</si>
  <si>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</si>
  <si>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</si>
  <si>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</si>
  <si>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</si>
  <si>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</si>
  <si>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</si>
  <si>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</si>
  <si>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</si>
  <si>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</si>
  <si>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</si>
  <si>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</si>
  <si>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</si>
  <si>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</si>
  <si>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</si>
  <si>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</si>
  <si>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</si>
  <si>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</si>
  <si>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</si>
  <si>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</si>
  <si>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</si>
  <si>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</si>
  <si>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</si>
  <si>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</si>
  <si>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</si>
  <si>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</si>
  <si>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</si>
  <si>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</si>
  <si>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</si>
  <si>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</si>
  <si>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</si>
  <si>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</si>
  <si>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</si>
  <si>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</si>
  <si>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</si>
  <si>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</si>
  <si>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</si>
  <si>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</si>
  <si>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</si>
  <si>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</si>
  <si>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</si>
  <si>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</si>
  <si>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</si>
  <si>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</si>
  <si>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</si>
  <si>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</si>
  <si>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</si>
  <si>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</si>
  <si>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</si>
  <si>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</si>
  <si>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</si>
  <si>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</si>
  <si>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</si>
  <si>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</si>
  <si>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</si>
  <si>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</si>
  <si>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</si>
  <si>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</si>
  <si>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</si>
  <si>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</si>
  <si>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</si>
  <si>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</si>
  <si>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</si>
  <si>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</si>
  <si>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</si>
  <si>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</si>
  <si>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</si>
  <si>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</si>
  <si>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</si>
  <si>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</si>
  <si>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</si>
  <si>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</si>
  <si>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</si>
  <si>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</si>
  <si>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</si>
  <si>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</si>
  <si>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</si>
  <si>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</si>
  <si>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</si>
  <si>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</si>
  <si>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</si>
  <si>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</si>
  <si>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</si>
  <si>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</si>
  <si>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</si>
  <si>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</si>
  <si>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</si>
  <si>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</si>
  <si>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</si>
  <si>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</si>
  <si>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</si>
  <si>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</si>
  <si>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</si>
  <si>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</si>
  <si>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</si>
  <si>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</si>
  <si>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</si>
  <si>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</si>
  <si>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</si>
  <si>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</si>
  <si>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</si>
  <si>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</si>
  <si>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</si>
  <si>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</si>
  <si>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</si>
  <si>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</si>
  <si>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</si>
  <si>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</si>
  <si>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</si>
  <si>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</si>
  <si>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</si>
  <si>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</si>
  <si>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</si>
  <si>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</si>
  <si>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</si>
  <si>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</si>
  <si>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</si>
  <si>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</si>
  <si>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</si>
  <si>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</si>
  <si>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</si>
  <si>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</si>
  <si>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</si>
  <si>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</si>
  <si>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</si>
  <si>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</si>
  <si>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</si>
  <si>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</si>
  <si>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</si>
  <si>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</si>
  <si>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</si>
  <si>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</si>
  <si>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</si>
  <si>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</si>
  <si>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</si>
  <si>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</si>
  <si>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</si>
  <si>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January 1, 2005- December 31, 2005</t>
  </si>
  <si>
    <t>n</t>
  </si>
  <si>
    <t>RP-2005-0013</t>
  </si>
  <si>
    <t>EB-2005-0096</t>
  </si>
  <si>
    <t>Scugog Hydro Energy Corporation</t>
  </si>
  <si>
    <t>1999 Loss Recovery</t>
  </si>
  <si>
    <t>3/12 of 1999 Loss Rec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</si>
</sst>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0" fontId="52" fillId="27" borderId="6" applyNumberFormat="0" applyAlignment="0" applyProtection="0"/>
    <xf numFmtId="1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4" fillId="0" borderId="0" applyNumberFormat="0" applyFill="0" applyBorder="0" applyAlignment="0" applyProtection="0"/>
  </cellStyleXfs>
  <cellXfs count="483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167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6" fontId="3" fillId="41" borderId="10" xfId="0" applyNumberFormat="1" applyFont="1" applyFill="1" applyBorder="1" applyAlignment="1" applyProtection="1">
      <alignment horizontal="center" vertical="top"/>
      <protection locked="0"/>
    </xf>
    <xf numFmtId="176" fontId="25" fillId="36" borderId="0" xfId="0" applyNumberFormat="1" applyFont="1" applyFill="1" applyBorder="1" applyAlignment="1" applyProtection="1">
      <alignment vertical="top"/>
      <protection/>
    </xf>
    <xf numFmtId="176" fontId="25" fillId="37" borderId="57" xfId="0" applyNumberFormat="1" applyFont="1" applyFill="1" applyBorder="1" applyAlignment="1" applyProtection="1">
      <alignment vertical="top"/>
      <protection/>
    </xf>
    <xf numFmtId="176" fontId="26" fillId="36" borderId="0" xfId="0" applyNumberFormat="1" applyFont="1" applyFill="1" applyBorder="1" applyAlignment="1" applyProtection="1">
      <alignment horizontal="left" vertical="top"/>
      <protection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B1">
      <selection activeCell="G49" sqref="G49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9" t="s">
        <v>179</v>
      </c>
      <c r="B1" s="430"/>
      <c r="C1" s="430"/>
      <c r="D1" s="430"/>
      <c r="E1" s="430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6" t="s">
        <v>193</v>
      </c>
      <c r="D3" s="427"/>
      <c r="E3" s="427"/>
      <c r="F3" s="427"/>
      <c r="G3" s="428"/>
      <c r="H3" s="11"/>
      <c r="I3" s="11"/>
    </row>
    <row r="4" spans="1:9" ht="13.5" thickBot="1">
      <c r="A4" s="101" t="s">
        <v>176</v>
      </c>
      <c r="B4" s="153"/>
      <c r="C4" s="402" t="s">
        <v>191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192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6" t="s">
        <v>189</v>
      </c>
      <c r="D6" s="427"/>
      <c r="E6" s="427"/>
      <c r="F6" s="427"/>
      <c r="G6" s="428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190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/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3"/>
      <c r="D16" s="444"/>
      <c r="E16" s="444"/>
      <c r="F16" s="444"/>
      <c r="G16" s="445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5" t="s">
        <v>41</v>
      </c>
      <c r="B20" s="436"/>
      <c r="C20" s="436"/>
      <c r="D20" s="436"/>
      <c r="E20" s="437"/>
      <c r="F20" s="437"/>
      <c r="G20" s="438"/>
    </row>
    <row r="21" spans="1:7" ht="12.75">
      <c r="A21" s="439" t="s">
        <v>177</v>
      </c>
      <c r="B21" s="440"/>
      <c r="C21" s="440"/>
      <c r="D21" s="440"/>
      <c r="E21" s="441"/>
      <c r="F21" s="441"/>
      <c r="G21" s="442"/>
    </row>
    <row r="22" spans="1:7" ht="12.75">
      <c r="A22" s="439" t="s">
        <v>42</v>
      </c>
      <c r="B22" s="440"/>
      <c r="C22" s="440"/>
      <c r="D22" s="440"/>
      <c r="E22" s="441"/>
      <c r="F22" s="441"/>
      <c r="G22" s="442"/>
    </row>
    <row r="23" spans="1:7" ht="13.5" thickBot="1">
      <c r="A23" s="431"/>
      <c r="B23" s="432"/>
      <c r="C23" s="432"/>
      <c r="D23" s="432"/>
      <c r="E23" s="433"/>
      <c r="F23" s="433"/>
      <c r="G23" s="434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2000887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C25*((C27*C31)+(C29*C33))+17178</f>
        <v>188553.97155000002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0</v>
      </c>
      <c r="D38" s="332"/>
      <c r="E38" s="169"/>
      <c r="F38" s="169"/>
      <c r="G38" s="343">
        <f>C38</f>
        <v>0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188553.97155000002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4" t="s">
        <v>165</v>
      </c>
      <c r="D41" s="171"/>
      <c r="E41" s="422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5"/>
      <c r="D42" s="171"/>
      <c r="E42" s="423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62851.32385000001</v>
      </c>
      <c r="D43" s="171"/>
      <c r="E43" s="387">
        <v>62851</v>
      </c>
      <c r="F43" s="169"/>
      <c r="G43" s="345">
        <f>IF(ISBLANK($E$43),$C$43,$E$43)</f>
        <v>62851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62851.32385000001</v>
      </c>
      <c r="D44" s="171"/>
      <c r="E44" s="387">
        <v>62851</v>
      </c>
      <c r="F44" s="169"/>
      <c r="G44" s="345">
        <f>IF(ISBLANK($E$44),$C$44,$E$44)</f>
        <v>62851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62851.32385000001</v>
      </c>
      <c r="D45" s="325"/>
      <c r="E45" s="387">
        <v>62851</v>
      </c>
      <c r="F45" s="169"/>
      <c r="G45" s="345">
        <f>IF(ISBLANK($E$45),$C$45,$E$45)</f>
        <v>62851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/>
      <c r="D47" s="334"/>
      <c r="E47" s="419" t="s">
        <v>194</v>
      </c>
      <c r="F47" s="419"/>
      <c r="G47" s="420">
        <v>65325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</v>
      </c>
      <c r="D48" s="171"/>
      <c r="E48" s="421" t="s">
        <v>195</v>
      </c>
      <c r="F48" s="169"/>
      <c r="G48" s="420">
        <v>16331</v>
      </c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SUM($G$38,$G$43,$G$44,$G$45,$G$47,$G48)</f>
        <v>270209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1000443.5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98843.8178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1000443.5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72532.15375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90" activePane="bottomLeft" state="frozen"/>
      <selection pane="topLeft" activeCell="G49" sqref="G49"/>
      <selection pane="bottomLeft" activeCell="G49" sqref="G49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8" t="s">
        <v>79</v>
      </c>
      <c r="C1" s="446" t="s">
        <v>178</v>
      </c>
      <c r="D1" s="451" t="s">
        <v>158</v>
      </c>
      <c r="E1" s="452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3" t="s">
        <v>35</v>
      </c>
      <c r="B2" s="449"/>
      <c r="C2" s="447"/>
      <c r="D2" s="453"/>
      <c r="E2" s="454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4"/>
      <c r="B3" s="449"/>
      <c r="C3" s="447"/>
      <c r="D3" s="453"/>
      <c r="E3" s="454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Scugog Hydro Energy Corporation</v>
      </c>
      <c r="B4" s="449"/>
      <c r="C4" s="447"/>
      <c r="D4" s="453"/>
      <c r="E4" s="454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2005- December 31, 2005</v>
      </c>
      <c r="B5" s="449"/>
      <c r="C5" s="447"/>
      <c r="D5" s="453"/>
      <c r="E5" s="454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9"/>
      <c r="C6" s="447"/>
      <c r="D6" s="453"/>
      <c r="E6" s="454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50"/>
      <c r="C7" s="222" t="s">
        <v>11</v>
      </c>
      <c r="D7" s="455"/>
      <c r="E7" s="456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270209</v>
      </c>
      <c r="D15" s="457"/>
      <c r="E15" s="458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7"/>
      <c r="E16" s="458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7"/>
      <c r="E17" s="458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7"/>
      <c r="E18" s="458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7"/>
      <c r="E19" s="458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117523</v>
      </c>
      <c r="D20" s="457"/>
      <c r="E20" s="458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7"/>
      <c r="E21" s="458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7"/>
      <c r="E22" s="458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7"/>
      <c r="E23" s="458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7"/>
      <c r="E24" s="458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7"/>
      <c r="E25" s="458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7"/>
      <c r="E26" s="458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7"/>
      <c r="E27" s="458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7"/>
      <c r="E28" s="458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7"/>
      <c r="E29" s="458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7"/>
      <c r="E30" s="458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7"/>
      <c r="E31" s="458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64562</v>
      </c>
      <c r="D32" s="457"/>
      <c r="E32" s="458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7"/>
      <c r="E33" s="458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7"/>
      <c r="E34" s="458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7"/>
      <c r="E35" s="458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72532.15375</v>
      </c>
      <c r="D36" s="457"/>
      <c r="E36" s="458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7"/>
      <c r="E37" s="458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7"/>
      <c r="E38" s="458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7"/>
      <c r="E39" s="458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7"/>
      <c r="E40" s="458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7"/>
      <c r="E41" s="458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7"/>
      <c r="E42" s="458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7"/>
      <c r="E43" s="458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63000</v>
      </c>
      <c r="D44" s="457"/>
      <c r="E44" s="458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7"/>
      <c r="E45" s="458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7"/>
      <c r="E46" s="458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7"/>
      <c r="E47" s="458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187637.84625</v>
      </c>
      <c r="D48" s="457"/>
      <c r="E48" s="458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7"/>
      <c r="E49" s="458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7"/>
      <c r="E50" s="458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57"/>
      <c r="E51" s="458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57"/>
      <c r="E52" s="458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34938.166971750004</v>
      </c>
      <c r="D53" s="457"/>
      <c r="E53" s="458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7"/>
      <c r="E54" s="458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7"/>
      <c r="E55" s="458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7"/>
      <c r="E56" s="458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7"/>
      <c r="E57" s="458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34938.166971750004</v>
      </c>
      <c r="D58" s="459"/>
      <c r="E58" s="460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7"/>
      <c r="E59" s="458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7"/>
      <c r="E60" s="458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0</v>
      </c>
      <c r="D61" s="461"/>
      <c r="E61" s="462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7"/>
      <c r="E62" s="458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7"/>
      <c r="E63" s="458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7"/>
      <c r="E64" s="458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7"/>
      <c r="E65" s="458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2000887</v>
      </c>
      <c r="D66" s="457"/>
      <c r="E66" s="458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7"/>
      <c r="E67" s="458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0</v>
      </c>
      <c r="D68" s="457"/>
      <c r="E68" s="458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7"/>
      <c r="E69" s="458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7"/>
      <c r="E70" s="458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7"/>
      <c r="E71" s="458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0</v>
      </c>
      <c r="D72" s="459"/>
      <c r="E72" s="460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7"/>
      <c r="E73" s="458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7"/>
      <c r="E74" s="458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2000887</v>
      </c>
      <c r="D75" s="457"/>
      <c r="E75" s="458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7"/>
      <c r="E76" s="458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7"/>
      <c r="E77" s="458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7"/>
      <c r="E78" s="458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7"/>
      <c r="E79" s="458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7"/>
      <c r="E80" s="458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7"/>
      <c r="E81" s="458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7"/>
      <c r="E82" s="458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7"/>
      <c r="E83" s="458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v>0</v>
      </c>
      <c r="D84" s="459"/>
      <c r="E84" s="460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7"/>
      <c r="E85" s="458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7"/>
      <c r="E86" s="458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7"/>
      <c r="E87" s="458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57"/>
      <c r="E88" s="458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7"/>
      <c r="E89" s="458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42932.129481137876</v>
      </c>
      <c r="D90" s="457"/>
      <c r="E90" s="458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7"/>
      <c r="E91" s="458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0</v>
      </c>
      <c r="D92" s="457"/>
      <c r="E92" s="458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7"/>
      <c r="E93" s="458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7"/>
      <c r="E94" s="458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42932.129481137876</v>
      </c>
      <c r="D95" s="459"/>
      <c r="E95" s="460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187637.84625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34938.166971750004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2000887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2000887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6002.661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0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6002.661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2000887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2000887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3501.55225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 t="e">
        <f>IF(I164&gt;0,IF(I144&gt;0,I136*TAXRATES!D13,0),0)</f>
        <v>#REF!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 t="e">
        <f>I168-I169</f>
        <v>#REF!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 t="e">
        <f>I170-I172</f>
        <v>#REF!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6002.661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72532.15375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72532.15375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72532.15375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A2:A3"/>
    <mergeCell ref="D92:E92"/>
    <mergeCell ref="D93:E93"/>
    <mergeCell ref="D94:E94"/>
    <mergeCell ref="D84:E84"/>
    <mergeCell ref="D72:E72"/>
    <mergeCell ref="D73:E73"/>
    <mergeCell ref="D74:E74"/>
    <mergeCell ref="D75:E75"/>
    <mergeCell ref="D82:E82"/>
    <mergeCell ref="D83:E83"/>
    <mergeCell ref="D76:E76"/>
    <mergeCell ref="D77:E77"/>
    <mergeCell ref="D78:E78"/>
    <mergeCell ref="D79:E79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C1:C6"/>
    <mergeCell ref="B1:B7"/>
    <mergeCell ref="D1:E7"/>
    <mergeCell ref="D15:E15"/>
    <mergeCell ref="D16:E16"/>
    <mergeCell ref="D17:E17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5" t="s">
        <v>73</v>
      </c>
      <c r="D7" s="20">
        <v>0</v>
      </c>
      <c r="E7" s="20">
        <v>400001</v>
      </c>
      <c r="F7" s="468" t="s">
        <v>174</v>
      </c>
      <c r="G7" s="12"/>
      <c r="H7" s="12"/>
      <c r="I7" s="12"/>
    </row>
    <row r="8" spans="3:9" ht="12.75">
      <c r="C8" s="466"/>
      <c r="D8" s="21" t="s">
        <v>72</v>
      </c>
      <c r="E8" s="21" t="s">
        <v>72</v>
      </c>
      <c r="F8" s="469"/>
      <c r="G8" s="12"/>
      <c r="H8" s="12"/>
      <c r="I8" s="12"/>
    </row>
    <row r="9" spans="3:9" ht="13.5" thickBot="1">
      <c r="C9" s="467"/>
      <c r="D9" s="22">
        <v>400000</v>
      </c>
      <c r="E9" s="22">
        <v>1128000</v>
      </c>
      <c r="F9" s="470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G49" sqref="G49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71" t="s">
        <v>172</v>
      </c>
      <c r="B1" s="471"/>
      <c r="C1" s="471"/>
      <c r="D1" s="471"/>
      <c r="E1" s="471"/>
      <c r="F1" s="471"/>
      <c r="G1" s="471"/>
      <c r="H1" s="471"/>
      <c r="I1" s="471"/>
    </row>
    <row r="2" spans="1:9" ht="12.75">
      <c r="A2" s="471"/>
      <c r="B2" s="471"/>
      <c r="C2" s="471"/>
      <c r="D2" s="471"/>
      <c r="E2" s="471"/>
      <c r="F2" s="471"/>
      <c r="G2" s="471"/>
      <c r="H2" s="471"/>
      <c r="I2" s="471"/>
    </row>
    <row r="3" spans="1:9" ht="12.75">
      <c r="A3" s="471"/>
      <c r="B3" s="471"/>
      <c r="C3" s="471"/>
      <c r="D3" s="471"/>
      <c r="E3" s="471"/>
      <c r="F3" s="471"/>
      <c r="G3" s="471"/>
      <c r="H3" s="471"/>
      <c r="I3" s="471"/>
    </row>
    <row r="4" spans="1:9" ht="12.75">
      <c r="A4" s="471"/>
      <c r="B4" s="471"/>
      <c r="C4" s="471"/>
      <c r="D4" s="471"/>
      <c r="E4" s="471"/>
      <c r="F4" s="471"/>
      <c r="G4" s="471"/>
      <c r="H4" s="471"/>
      <c r="I4" s="471"/>
    </row>
    <row r="5" spans="1:9" ht="12.75">
      <c r="A5" s="471"/>
      <c r="B5" s="471"/>
      <c r="C5" s="471"/>
      <c r="D5" s="471"/>
      <c r="E5" s="471"/>
      <c r="F5" s="471"/>
      <c r="G5" s="471"/>
      <c r="H5" s="471"/>
      <c r="I5" s="471"/>
    </row>
    <row r="6" spans="1:5" ht="12.75">
      <c r="A6" s="404" t="str">
        <f>"Utility Name:     "&amp;REGINFO!C3</f>
        <v>Utility Name:     Scugog Hydro Energy Corporation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EB-2005-0096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72" t="s">
        <v>168</v>
      </c>
      <c r="C12" s="473"/>
      <c r="D12" s="472" t="s">
        <v>168</v>
      </c>
      <c r="E12" s="473"/>
      <c r="F12" s="472" t="s">
        <v>169</v>
      </c>
      <c r="G12" s="473"/>
      <c r="H12" s="476" t="s">
        <v>69</v>
      </c>
      <c r="I12" s="477"/>
    </row>
    <row r="13" spans="2:9" ht="13.5" thickBot="1">
      <c r="B13" s="480">
        <v>2005</v>
      </c>
      <c r="C13" s="481"/>
      <c r="D13" s="480">
        <v>2006</v>
      </c>
      <c r="E13" s="481"/>
      <c r="F13" s="480">
        <v>2007</v>
      </c>
      <c r="G13" s="482"/>
      <c r="H13" s="478"/>
      <c r="I13" s="479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0</v>
      </c>
      <c r="C16" s="360">
        <f>IF(ISERROR(B16/B20),"",B16/B20)</f>
        <v>0</v>
      </c>
      <c r="D16" s="371">
        <v>0</v>
      </c>
      <c r="E16" s="360">
        <f>IF(ISERROR(D16/D20),"",D16/D20)</f>
      </c>
      <c r="F16" s="371"/>
      <c r="G16" s="360">
        <f>IF(ISERROR(F16/F20),"",F16/F20)</f>
      </c>
      <c r="H16" s="373">
        <f>SUM(B16:G16)</f>
        <v>0</v>
      </c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63000</v>
      </c>
      <c r="C18" s="360">
        <f>IF(ISERROR(B18/B20),"",B18/B20)</f>
        <v>1</v>
      </c>
      <c r="D18" s="372">
        <v>0</v>
      </c>
      <c r="E18" s="360">
        <f>IF(ISERROR(D18/D20),"",D18/D20)</f>
      </c>
      <c r="F18" s="372">
        <v>0</v>
      </c>
      <c r="G18" s="360">
        <f>IF(ISERROR(F18/F20),"",F18/F20)</f>
      </c>
      <c r="H18" s="374">
        <f>+B18+D18+F18</f>
        <v>63000</v>
      </c>
      <c r="I18" s="360">
        <f>IF(ISERROR(H18/H20),"",H18/H20)</f>
        <v>1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63000</v>
      </c>
      <c r="C20" s="364">
        <f t="shared" si="0"/>
        <v>1</v>
      </c>
      <c r="D20" s="363">
        <f t="shared" si="0"/>
        <v>0</v>
      </c>
      <c r="E20" s="364">
        <f t="shared" si="0"/>
        <v>0</v>
      </c>
      <c r="F20" s="363">
        <f t="shared" si="0"/>
        <v>0</v>
      </c>
      <c r="G20" s="364">
        <f t="shared" si="0"/>
        <v>0</v>
      </c>
      <c r="H20" s="365">
        <f>SUM(F20,D20,B20)</f>
        <v>63000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4" t="s">
        <v>181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</row>
    <row r="30" spans="1:10" ht="29.25" customHeight="1">
      <c r="A30" s="475" t="s">
        <v>186</v>
      </c>
      <c r="B30" s="475"/>
      <c r="C30" s="475"/>
      <c r="D30" s="475"/>
      <c r="E30" s="475"/>
      <c r="F30" s="475"/>
      <c r="G30" s="475"/>
      <c r="H30" s="475"/>
      <c r="I30" s="475"/>
      <c r="J30" s="475"/>
    </row>
    <row r="32" spans="1:9" ht="12.75">
      <c r="A32" s="475" t="s">
        <v>184</v>
      </c>
      <c r="B32" s="475"/>
      <c r="C32" s="475"/>
      <c r="D32" s="475"/>
      <c r="E32" s="475"/>
      <c r="F32" s="475"/>
      <c r="G32" s="475"/>
      <c r="H32" s="475"/>
      <c r="I32" s="475"/>
    </row>
    <row r="33" spans="1:9" ht="12.75">
      <c r="A33" s="475"/>
      <c r="B33" s="475"/>
      <c r="C33" s="475"/>
      <c r="D33" s="475"/>
      <c r="E33" s="475"/>
      <c r="F33" s="475"/>
      <c r="G33" s="475"/>
      <c r="H33" s="475"/>
      <c r="I33" s="475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2005-01-13T20:18:23Z</cp:lastPrinted>
  <dcterms:created xsi:type="dcterms:W3CDTF">2001-11-07T16:15:53Z</dcterms:created>
  <dcterms:modified xsi:type="dcterms:W3CDTF">2012-04-18T19:10:33Z</dcterms:modified>
  <cp:category/>
  <cp:version/>
  <cp:contentType/>
  <cp:contentStatus/>
</cp:coreProperties>
</file>