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<sst xmlns="http://schemas.openxmlformats.org/spreadsheetml/2006/main" count="46" uniqueCount="39">
  <si>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Total</t>
  </si>
  <si>
    <t>PowerStream Inc.</t>
  </si>
  <si>
    <t>Account 1562 - PILs Billed</t>
  </si>
  <si>
    <t>March 1, 2002 to December 31, 2002</t>
  </si>
  <si>
    <t>Estimated "Proof"</t>
  </si>
  <si>
    <t>January 1, 2003 to December 31, 2003</t>
  </si>
  <si>
    <t>NOTES</t>
  </si>
  <si>
    <t>Difference</t>
  </si>
  <si>
    <t>2001 PILs Proxy</t>
  </si>
  <si>
    <t>2002 PILs Proxy</t>
  </si>
  <si>
    <t>2004 PILs Proxy</t>
  </si>
  <si>
    <t>2005 PILs Proxy</t>
  </si>
  <si>
    <t>Total in 2002 Rates</t>
  </si>
  <si>
    <t>10 months</t>
  </si>
  <si>
    <t>Jan - Mar 2004</t>
  </si>
  <si>
    <t>Mar- Dec 2002</t>
  </si>
  <si>
    <t>3 months</t>
  </si>
  <si>
    <t>Note</t>
  </si>
  <si>
    <t>1</t>
  </si>
  <si>
    <t>1.</t>
  </si>
  <si>
    <t>2.</t>
  </si>
  <si>
    <t>Booked</t>
  </si>
  <si>
    <t>Aurora Hydro</t>
  </si>
  <si>
    <t>January 1, 2004 to December 31, 2004</t>
  </si>
  <si>
    <t>The above Booked amounts were entered into the Aurora Account 1562 continuity schedule up to April 30, 2006.</t>
  </si>
  <si>
    <t>January 1, 2005 to December 31, 2005</t>
  </si>
  <si>
    <t>January 1, 2006 to April 30, 2006</t>
  </si>
  <si>
    <t>9 months</t>
  </si>
  <si>
    <t>Jan - Mar 2005</t>
  </si>
  <si>
    <t>Apr - Dec 2004</t>
  </si>
  <si>
    <t>4 Months</t>
  </si>
  <si>
    <t>Jan- Apr 2006</t>
  </si>
  <si>
    <t>Aurora analyzed the revenue &amp; billing statistics and used the PILs rate adders to calculate the amount of PILs billed.</t>
  </si>
  <si>
    <t>After April 30, 2006, an additional $100,966 was billed and included in the PowerStream 1562 continuity schedule.</t>
  </si>
  <si>
    <t>This was done annually for 2002 and 2003 and the average monthly amounts entered into the account 1562 continuity schedule.</t>
  </si>
  <si>
    <t>The "Estimated Proof" sheet was used to calculate and book these amounts so there is no difference.</t>
  </si>
  <si>
    <t>Starting in 2004, the PILs amounts were calculated and booked monthly. These actual amounts are entered into the 1562 continuity.</t>
  </si>
  <si>
    <t>Expected based on PILs Proxy (note 2)</t>
  </si>
  <si>
    <t>Estimate based on PILs proxy and number of months.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</si>
</sst>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_);_(* \(#,##0.0000\);_(* &quot;-&quot;????_);_(@_)"/>
    <numFmt numFmtId="175" formatCode="_(* #,##0.0_);_(* \(#,##0.0\);_(* &quot;-&quot;??_);_(@_)"/>
    <numFmt numFmtId="176" formatCode="0.0%"/>
    <numFmt numFmtId="177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5" fontId="0" fillId="0" borderId="1" xfId="17" applyNumberFormat="1" applyBorder="1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165" fontId="1" fillId="0" borderId="1" xfId="17" applyNumberFormat="1" applyFont="1" applyBorder="1" applyAlignment="1">
      <alignment/>
    </xf>
    <xf numFmtId="16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3" xfId="17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17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.00390625" style="0" customWidth="1"/>
    <col min="2" max="2" width="33.8515625" style="0" bestFit="1" customWidth="1"/>
    <col min="3" max="3" width="15.8515625" style="0" customWidth="1"/>
    <col min="4" max="4" width="16.7109375" style="0" customWidth="1"/>
    <col min="5" max="5" width="13.421875" style="0" bestFit="1" customWidth="1"/>
    <col min="6" max="6" width="5.00390625" style="0" customWidth="1"/>
    <col min="7" max="7" width="15.00390625" style="0" bestFit="1" customWidth="1"/>
    <col min="8" max="8" width="12.421875" style="0" bestFit="1" customWidth="1"/>
  </cols>
  <sheetData>
    <row r="1" ht="12.75">
      <c r="A1" s="5" t="s">
        <v>1</v>
      </c>
    </row>
    <row r="2" ht="12.75">
      <c r="A2" s="5" t="s">
        <v>2</v>
      </c>
    </row>
    <row r="3" ht="12.75">
      <c r="A3" s="5" t="s">
        <v>22</v>
      </c>
    </row>
    <row r="5" spans="3:7" ht="38.25">
      <c r="C5" s="9" t="s">
        <v>21</v>
      </c>
      <c r="D5" s="8" t="s">
        <v>4</v>
      </c>
      <c r="E5" s="8" t="s">
        <v>7</v>
      </c>
      <c r="F5" s="17" t="s">
        <v>17</v>
      </c>
      <c r="G5" s="10" t="s">
        <v>37</v>
      </c>
    </row>
    <row r="6" spans="2:7" ht="12.75">
      <c r="B6" s="7" t="s">
        <v>3</v>
      </c>
      <c r="C6" s="3">
        <v>828444</v>
      </c>
      <c r="D6" s="3">
        <v>828444</v>
      </c>
      <c r="E6" s="3">
        <f>+C6-D6</f>
        <v>0</v>
      </c>
      <c r="F6" s="15" t="s">
        <v>18</v>
      </c>
      <c r="G6" s="3">
        <f>+D29</f>
        <v>912322.5</v>
      </c>
    </row>
    <row r="7" spans="2:7" ht="12.75">
      <c r="B7" s="1" t="s">
        <v>5</v>
      </c>
      <c r="C7" s="3">
        <v>1224216</v>
      </c>
      <c r="D7" s="3">
        <v>1224216</v>
      </c>
      <c r="E7" s="3">
        <f>+C7-D7</f>
        <v>0</v>
      </c>
      <c r="F7" s="15" t="s">
        <v>18</v>
      </c>
      <c r="G7" s="3">
        <f>+C29</f>
        <v>1094787</v>
      </c>
    </row>
    <row r="8" spans="2:7" ht="12.75">
      <c r="B8" s="1" t="s">
        <v>23</v>
      </c>
      <c r="C8" s="3">
        <v>1024303</v>
      </c>
      <c r="D8" s="3">
        <v>1024303</v>
      </c>
      <c r="E8" s="3">
        <f>+C8-D8</f>
        <v>0</v>
      </c>
      <c r="F8" s="15" t="s">
        <v>18</v>
      </c>
      <c r="G8" s="3">
        <f>+E37</f>
        <v>908787.75</v>
      </c>
    </row>
    <row r="9" spans="2:7" ht="12.75">
      <c r="B9" s="1" t="s">
        <v>25</v>
      </c>
      <c r="C9" s="3">
        <v>1011715</v>
      </c>
      <c r="D9" s="3">
        <v>1011715</v>
      </c>
      <c r="E9" s="3">
        <f>+C9-D9</f>
        <v>0</v>
      </c>
      <c r="F9" s="15" t="s">
        <v>18</v>
      </c>
      <c r="G9" s="3">
        <f>+G37</f>
        <v>883310.75</v>
      </c>
    </row>
    <row r="10" spans="2:7" ht="12.75">
      <c r="B10" s="1" t="s">
        <v>26</v>
      </c>
      <c r="C10" s="3">
        <v>310095</v>
      </c>
      <c r="D10" s="3">
        <v>310095</v>
      </c>
      <c r="E10" s="3">
        <f>+C10-D10</f>
        <v>0</v>
      </c>
      <c r="F10" s="15" t="s">
        <v>18</v>
      </c>
      <c r="G10" s="3">
        <f>+H37</f>
        <v>298495</v>
      </c>
    </row>
    <row r="11" spans="2:7" ht="12.75">
      <c r="B11" s="2" t="s">
        <v>0</v>
      </c>
      <c r="C11" s="6">
        <f>SUM(C6:C10)</f>
        <v>4398773</v>
      </c>
      <c r="D11" s="6">
        <f>SUM(D6:D10)</f>
        <v>4398773</v>
      </c>
      <c r="E11" s="6">
        <f>SUM(E6:E10)</f>
        <v>0</v>
      </c>
      <c r="F11" s="6"/>
      <c r="G11" s="6">
        <f>SUM(G6:G10)</f>
        <v>4097703</v>
      </c>
    </row>
    <row r="15" ht="12.75">
      <c r="A15" s="5" t="s">
        <v>6</v>
      </c>
    </row>
    <row r="16" ht="7.5" customHeight="1">
      <c r="A16" s="5"/>
    </row>
    <row r="17" spans="1:2" ht="12.75">
      <c r="A17" s="19" t="s">
        <v>19</v>
      </c>
      <c r="B17" t="s">
        <v>32</v>
      </c>
    </row>
    <row r="18" spans="1:2" ht="12.75">
      <c r="A18" s="5"/>
      <c r="B18" t="s">
        <v>35</v>
      </c>
    </row>
    <row r="19" spans="1:2" ht="12.75">
      <c r="A19" s="5"/>
      <c r="B19" t="s">
        <v>34</v>
      </c>
    </row>
    <row r="20" ht="12.75">
      <c r="B20" t="s">
        <v>36</v>
      </c>
    </row>
    <row r="21" ht="12.75">
      <c r="B21" t="s">
        <v>24</v>
      </c>
    </row>
    <row r="22" ht="12.75">
      <c r="B22" t="s">
        <v>33</v>
      </c>
    </row>
    <row r="24" spans="1:6" ht="12.75">
      <c r="A24" s="18" t="s">
        <v>20</v>
      </c>
      <c r="B24" t="s">
        <v>38</v>
      </c>
      <c r="F24" s="11"/>
    </row>
    <row r="25" spans="1:6" ht="12.75">
      <c r="A25" s="16"/>
      <c r="D25" s="11" t="s">
        <v>13</v>
      </c>
      <c r="E25" s="11" t="s">
        <v>16</v>
      </c>
      <c r="F25" s="11"/>
    </row>
    <row r="26" spans="4:6" ht="12.75">
      <c r="D26" s="11" t="s">
        <v>15</v>
      </c>
      <c r="E26" s="11" t="s">
        <v>14</v>
      </c>
      <c r="F26" s="11"/>
    </row>
    <row r="27" spans="2:3" ht="12.75">
      <c r="B27" t="s">
        <v>8</v>
      </c>
      <c r="C27" s="4">
        <v>247999</v>
      </c>
    </row>
    <row r="28" spans="2:3" ht="12.75">
      <c r="B28" t="s">
        <v>9</v>
      </c>
      <c r="C28" s="4">
        <v>846788</v>
      </c>
    </row>
    <row r="29" spans="2:6" ht="13.5" thickBot="1">
      <c r="B29" t="s">
        <v>12</v>
      </c>
      <c r="C29" s="12">
        <f>SUM(C27:C28)</f>
        <v>1094787</v>
      </c>
      <c r="D29" s="12">
        <f>+C29/12*10</f>
        <v>912322.5</v>
      </c>
      <c r="E29" s="4">
        <f>+C29*3/12</f>
        <v>273696.75</v>
      </c>
      <c r="F29" s="4"/>
    </row>
    <row r="30" ht="13.5" thickTop="1">
      <c r="C30" s="4"/>
    </row>
    <row r="31" spans="3:7" ht="12.75">
      <c r="C31" s="4"/>
      <c r="E31" s="11" t="s">
        <v>27</v>
      </c>
      <c r="F31" s="11"/>
      <c r="G31" s="11" t="s">
        <v>16</v>
      </c>
    </row>
    <row r="32" spans="3:7" ht="12.75">
      <c r="C32" s="4"/>
      <c r="E32" s="11" t="s">
        <v>29</v>
      </c>
      <c r="F32" s="11"/>
      <c r="G32" s="11" t="s">
        <v>28</v>
      </c>
    </row>
    <row r="33" spans="2:7" ht="12.75">
      <c r="B33" t="s">
        <v>10</v>
      </c>
      <c r="C33" s="4">
        <f>+C28</f>
        <v>846788</v>
      </c>
      <c r="E33" s="4">
        <f>+C33/12*9</f>
        <v>635091</v>
      </c>
      <c r="F33" s="4"/>
      <c r="G33" s="4">
        <f>+C33/12*3</f>
        <v>211697</v>
      </c>
    </row>
    <row r="34" spans="3:8" ht="12.75">
      <c r="C34" s="4"/>
      <c r="E34" s="4"/>
      <c r="F34" s="4"/>
      <c r="G34" s="11" t="s">
        <v>27</v>
      </c>
      <c r="H34" t="s">
        <v>30</v>
      </c>
    </row>
    <row r="35" spans="3:8" ht="12.75">
      <c r="C35" s="4"/>
      <c r="E35" s="4"/>
      <c r="F35" s="4"/>
      <c r="G35" s="11" t="s">
        <v>29</v>
      </c>
      <c r="H35" t="s">
        <v>31</v>
      </c>
    </row>
    <row r="36" spans="2:8" ht="12.75">
      <c r="B36" t="s">
        <v>11</v>
      </c>
      <c r="C36" s="4">
        <v>895485</v>
      </c>
      <c r="G36" s="4">
        <f>+C36/12*9</f>
        <v>671613.75</v>
      </c>
      <c r="H36" s="4">
        <f>+C36/12*4</f>
        <v>298495</v>
      </c>
    </row>
    <row r="37" spans="5:8" ht="13.5" thickBot="1">
      <c r="E37" s="13">
        <f>+E29+E33</f>
        <v>908787.75</v>
      </c>
      <c r="F37" s="14"/>
      <c r="G37" s="12">
        <f>SUM(G27:G36)</f>
        <v>883310.75</v>
      </c>
      <c r="H37" s="12">
        <f>SUM(H27:H36)</f>
        <v>298495</v>
      </c>
    </row>
    <row r="38" ht="13.5" thickTop="1"/>
  </sheetData>
  <printOptions/>
  <pageMargins left="0.67" right="0.26" top="0.66" bottom="0.45" header="0.5" footer="0.23"/>
  <pageSetup fitToHeight="1" fitToWidth="1" horizontalDpi="600" verticalDpi="600" orientation="landscape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tom.barrett</dc:creator>
  <cp:keywords/>
  <dc:description/>
  <cp:lastModifiedBy>tom.barrett</cp:lastModifiedBy>
  <cp:lastPrinted>2012-05-28T13:33:31Z</cp:lastPrinted>
  <dcterms:created xsi:type="dcterms:W3CDTF">2012-05-23T18:19:53Z</dcterms:created>
  <dcterms:modified xsi:type="dcterms:W3CDTF">2012-05-28T13:34:04Z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