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7" i="1" l="1"/>
  <c r="F47" i="1" s="1"/>
  <c r="I47" i="1" s="1"/>
  <c r="J47" i="1" s="1"/>
  <c r="C47" i="1"/>
  <c r="E43" i="1"/>
  <c r="F43" i="1" s="1"/>
  <c r="C43" i="1"/>
  <c r="E39" i="1"/>
  <c r="G39" i="1" s="1"/>
  <c r="H39" i="1" s="1"/>
  <c r="C39" i="1"/>
  <c r="G37" i="1"/>
  <c r="H37" i="1" s="1"/>
  <c r="F37" i="1"/>
  <c r="I37" i="1" s="1"/>
  <c r="J37" i="1" s="1"/>
  <c r="E37" i="1"/>
  <c r="D37" i="1"/>
  <c r="C37" i="1"/>
  <c r="A39" i="1"/>
  <c r="A37" i="1"/>
  <c r="G47" i="1"/>
  <c r="H47" i="1" s="1"/>
  <c r="G45" i="1"/>
  <c r="H45" i="1" s="1"/>
  <c r="G41" i="1"/>
  <c r="H41" i="1" s="1"/>
  <c r="G36" i="1"/>
  <c r="H36" i="1" s="1"/>
  <c r="G35" i="1"/>
  <c r="H35" i="1" s="1"/>
  <c r="D36" i="1"/>
  <c r="F45" i="1"/>
  <c r="F41" i="1"/>
  <c r="F36" i="1"/>
  <c r="F35" i="1"/>
  <c r="D47" i="1"/>
  <c r="D45" i="1"/>
  <c r="D43" i="1"/>
  <c r="D41" i="1"/>
  <c r="D39" i="1"/>
  <c r="D35" i="1"/>
  <c r="E33" i="1"/>
  <c r="C33" i="1"/>
  <c r="G33" i="1"/>
  <c r="H33" i="1" s="1"/>
  <c r="F33" i="1"/>
  <c r="G32" i="1"/>
  <c r="H32" i="1" s="1"/>
  <c r="F32" i="1"/>
  <c r="G31" i="1"/>
  <c r="H31" i="1" s="1"/>
  <c r="F31" i="1"/>
  <c r="G30" i="1"/>
  <c r="H30" i="1" s="1"/>
  <c r="F30" i="1"/>
  <c r="G29" i="1"/>
  <c r="H29" i="1" s="1"/>
  <c r="F29" i="1"/>
  <c r="G28" i="1"/>
  <c r="H28" i="1" s="1"/>
  <c r="F28" i="1"/>
  <c r="G27" i="1"/>
  <c r="H27" i="1" s="1"/>
  <c r="F27" i="1"/>
  <c r="G26" i="1"/>
  <c r="H26" i="1" s="1"/>
  <c r="F26" i="1"/>
  <c r="G25" i="1"/>
  <c r="H25" i="1" s="1"/>
  <c r="F25" i="1"/>
  <c r="I25" i="1" s="1"/>
  <c r="J25" i="1" s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G18" i="1"/>
  <c r="H18" i="1" s="1"/>
  <c r="F18" i="1"/>
  <c r="G17" i="1"/>
  <c r="H17" i="1" s="1"/>
  <c r="F17" i="1"/>
  <c r="G16" i="1"/>
  <c r="H16" i="1" s="1"/>
  <c r="F16" i="1"/>
  <c r="G15" i="1"/>
  <c r="H15" i="1" s="1"/>
  <c r="F15" i="1"/>
  <c r="G14" i="1"/>
  <c r="H14" i="1" s="1"/>
  <c r="F14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D33" i="1"/>
  <c r="D32" i="1"/>
  <c r="D31" i="1"/>
  <c r="D30" i="1"/>
  <c r="D29" i="1"/>
  <c r="I29" i="1" s="1"/>
  <c r="J29" i="1" s="1"/>
  <c r="D28" i="1"/>
  <c r="D27" i="1"/>
  <c r="D26" i="1"/>
  <c r="I26" i="1" s="1"/>
  <c r="J26" i="1" s="1"/>
  <c r="D25" i="1"/>
  <c r="D24" i="1"/>
  <c r="D23" i="1"/>
  <c r="D22" i="1"/>
  <c r="D21" i="1"/>
  <c r="D20" i="1"/>
  <c r="I20" i="1" s="1"/>
  <c r="J20" i="1" s="1"/>
  <c r="D19" i="1"/>
  <c r="D18" i="1"/>
  <c r="D17" i="1"/>
  <c r="D16" i="1"/>
  <c r="D15" i="1"/>
  <c r="D14" i="1"/>
  <c r="D13" i="1"/>
  <c r="D12" i="1"/>
  <c r="D11" i="1"/>
  <c r="D10" i="1"/>
  <c r="J9" i="1"/>
  <c r="I9" i="1"/>
  <c r="H9" i="1"/>
  <c r="G9" i="1"/>
  <c r="F9" i="1"/>
  <c r="D9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s="1"/>
  <c r="A36" i="1" s="1"/>
  <c r="A41" i="1" s="1"/>
  <c r="A43" i="1" s="1"/>
  <c r="A45" i="1" s="1"/>
  <c r="A47" i="1" s="1"/>
  <c r="A10" i="1"/>
  <c r="I45" i="1" l="1"/>
  <c r="J45" i="1" s="1"/>
  <c r="G43" i="1"/>
  <c r="H43" i="1" s="1"/>
  <c r="I43" i="1"/>
  <c r="J43" i="1" s="1"/>
  <c r="I41" i="1"/>
  <c r="J41" i="1" s="1"/>
  <c r="F39" i="1"/>
  <c r="I39" i="1" s="1"/>
  <c r="J39" i="1" s="1"/>
  <c r="I11" i="1"/>
  <c r="J11" i="1" s="1"/>
  <c r="I27" i="1"/>
  <c r="J27" i="1" s="1"/>
  <c r="I12" i="1"/>
  <c r="J12" i="1" s="1"/>
  <c r="I31" i="1"/>
  <c r="J31" i="1" s="1"/>
  <c r="I13" i="1"/>
  <c r="J13" i="1" s="1"/>
  <c r="I10" i="1"/>
  <c r="J10" i="1" s="1"/>
  <c r="I14" i="1"/>
  <c r="J14" i="1" s="1"/>
  <c r="I18" i="1"/>
  <c r="J18" i="1" s="1"/>
  <c r="I30" i="1"/>
  <c r="J30" i="1" s="1"/>
  <c r="I36" i="1"/>
  <c r="J36" i="1" s="1"/>
  <c r="I35" i="1"/>
  <c r="J35" i="1" s="1"/>
  <c r="I33" i="1"/>
  <c r="J33" i="1" s="1"/>
  <c r="I32" i="1"/>
  <c r="J32" i="1" s="1"/>
  <c r="I28" i="1"/>
  <c r="J28" i="1" s="1"/>
  <c r="I24" i="1"/>
  <c r="J24" i="1" s="1"/>
  <c r="I23" i="1"/>
  <c r="J23" i="1" s="1"/>
  <c r="I22" i="1"/>
  <c r="J22" i="1" s="1"/>
  <c r="I21" i="1"/>
  <c r="J21" i="1" s="1"/>
  <c r="I19" i="1"/>
  <c r="J19" i="1" s="1"/>
  <c r="I17" i="1"/>
  <c r="J17" i="1" s="1"/>
  <c r="I16" i="1"/>
  <c r="J16" i="1" s="1"/>
  <c r="I15" i="1"/>
  <c r="J15" i="1" s="1"/>
</calcChain>
</file>

<file path=xl/sharedStrings.xml><?xml version="1.0" encoding="utf-8"?>
<sst xmlns="http://schemas.openxmlformats.org/spreadsheetml/2006/main" count="47" uniqueCount="45">
  <si>
    <t>OM&amp;A Per Customer Comparison by Cost Type</t>
  </si>
  <si>
    <t>2007 Board Approved to 2013 Proposed</t>
  </si>
  <si>
    <t>Customers</t>
  </si>
  <si>
    <t>(J.D-1-2-6 #2)</t>
  </si>
  <si>
    <t>Cost Type</t>
  </si>
  <si>
    <t>2007 Board Approved</t>
  </si>
  <si>
    <t>Per Customer</t>
  </si>
  <si>
    <t>2013 Proposed</t>
  </si>
  <si>
    <t>Percent Change</t>
  </si>
  <si>
    <t>Line #</t>
  </si>
  <si>
    <t>Salaries/Wages</t>
  </si>
  <si>
    <t>Benefits</t>
  </si>
  <si>
    <t>Materials</t>
  </si>
  <si>
    <t>Employee Expenses/Training</t>
  </si>
  <si>
    <t>Contract Services</t>
  </si>
  <si>
    <t>Consulting</t>
  </si>
  <si>
    <t>General</t>
  </si>
  <si>
    <t>Transportation and Maintenance</t>
  </si>
  <si>
    <t>Company Used Gas</t>
  </si>
  <si>
    <t>Utility Costs</t>
  </si>
  <si>
    <t>Communications</t>
  </si>
  <si>
    <t>DSM Programs</t>
  </si>
  <si>
    <t>Advertising</t>
  </si>
  <si>
    <t>Insurance</t>
  </si>
  <si>
    <t>Donations</t>
  </si>
  <si>
    <t>Financial</t>
  </si>
  <si>
    <t>Lease</t>
  </si>
  <si>
    <t>Cost Recovery from Third Parties</t>
  </si>
  <si>
    <t>Computers</t>
  </si>
  <si>
    <t>Outbound Affiliate Services</t>
  </si>
  <si>
    <t>Inbound Affiliate Services</t>
  </si>
  <si>
    <t>Bad Debt</t>
  </si>
  <si>
    <t>Other</t>
  </si>
  <si>
    <t>Total Gross O&amp;M Expense</t>
  </si>
  <si>
    <t>Reg. Hearing &amp; OEB Cost</t>
  </si>
  <si>
    <t>Indirect Capitalization</t>
  </si>
  <si>
    <t>Direct Capitalization</t>
  </si>
  <si>
    <t>Total Utility O&amp;M Expense</t>
  </si>
  <si>
    <t>Non-Utility Allocations</t>
  </si>
  <si>
    <t>Total Net Utility O&amp;M Expense</t>
  </si>
  <si>
    <t>Excess Utility Cross-Charge Surcharge</t>
  </si>
  <si>
    <t>Net</t>
  </si>
  <si>
    <t>Gross Change</t>
  </si>
  <si>
    <t>Per Cust. Change</t>
  </si>
  <si>
    <t>Total Capitalization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</si>
</sst>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20" workbookViewId="0">
      <selection activeCell="E48" sqref="E48"/>
    </sheetView>
  </sheetViews>
  <sheetFormatPr defaultRowHeight="14.4" x14ac:dyDescent="0.3"/>
  <cols>
    <col min="1" max="1" width="7.33203125" customWidth="1"/>
    <col min="2" max="2" width="32.44140625" customWidth="1"/>
    <col min="3" max="8" width="10.77734375" customWidth="1"/>
    <col min="9" max="9" width="10.77734375" style="4" customWidth="1"/>
    <col min="10" max="15" width="10.77734375" customWidth="1"/>
  </cols>
  <sheetData>
    <row r="2" spans="1:10" x14ac:dyDescent="0.3">
      <c r="B2" t="s">
        <v>0</v>
      </c>
    </row>
    <row r="3" spans="1:10" x14ac:dyDescent="0.3">
      <c r="B3" t="s">
        <v>1</v>
      </c>
    </row>
    <row r="5" spans="1:10" x14ac:dyDescent="0.3">
      <c r="B5" t="s">
        <v>2</v>
      </c>
      <c r="C5">
        <v>2007</v>
      </c>
      <c r="D5" s="1">
        <v>1289359</v>
      </c>
    </row>
    <row r="6" spans="1:10" x14ac:dyDescent="0.3">
      <c r="B6" t="s">
        <v>3</v>
      </c>
      <c r="C6">
        <v>2013</v>
      </c>
      <c r="D6" s="1">
        <v>1399591</v>
      </c>
    </row>
    <row r="8" spans="1:10" s="2" customFormat="1" ht="28.8" x14ac:dyDescent="0.3">
      <c r="A8" s="2" t="s">
        <v>9</v>
      </c>
      <c r="B8" s="2" t="s">
        <v>4</v>
      </c>
      <c r="C8" s="2" t="s">
        <v>5</v>
      </c>
      <c r="D8" s="2" t="s">
        <v>6</v>
      </c>
      <c r="E8" s="2" t="s">
        <v>7</v>
      </c>
      <c r="F8" s="2" t="s">
        <v>6</v>
      </c>
      <c r="G8" s="2" t="s">
        <v>42</v>
      </c>
      <c r="H8" s="2" t="s">
        <v>8</v>
      </c>
      <c r="I8" s="6" t="s">
        <v>43</v>
      </c>
      <c r="J8" s="2" t="s">
        <v>8</v>
      </c>
    </row>
    <row r="9" spans="1:10" x14ac:dyDescent="0.3">
      <c r="A9">
        <v>1</v>
      </c>
      <c r="B9" t="s">
        <v>10</v>
      </c>
      <c r="C9" s="3">
        <v>159896</v>
      </c>
      <c r="D9" s="4">
        <f>+C9/$D$5*1000</f>
        <v>124.01200906807181</v>
      </c>
      <c r="E9" s="3">
        <v>193786</v>
      </c>
      <c r="F9" s="4">
        <f>+E9/$D$6*1000</f>
        <v>138.45902124263446</v>
      </c>
      <c r="G9" s="3">
        <f>+E9-C9</f>
        <v>33890</v>
      </c>
      <c r="H9" s="5">
        <f>+G9/C9</f>
        <v>0.21195026767398809</v>
      </c>
      <c r="I9" s="4">
        <f>+F9-D9</f>
        <v>14.447012174562659</v>
      </c>
      <c r="J9" s="5">
        <f>+I9/D9</f>
        <v>0.1164968802870737</v>
      </c>
    </row>
    <row r="10" spans="1:10" x14ac:dyDescent="0.3">
      <c r="A10">
        <f>+A9+1</f>
        <v>2</v>
      </c>
      <c r="B10" t="s">
        <v>11</v>
      </c>
      <c r="C10" s="3">
        <v>55621</v>
      </c>
      <c r="D10" s="4">
        <f t="shared" ref="D10:D37" si="0">+C10/$D$5*1000</f>
        <v>43.138489745679834</v>
      </c>
      <c r="E10" s="3">
        <v>85769</v>
      </c>
      <c r="F10" s="4">
        <f t="shared" ref="F10:F37" si="1">+E10/$D$6*1000</f>
        <v>61.28147437358485</v>
      </c>
      <c r="G10" s="3">
        <f t="shared" ref="G10:G33" si="2">+E10-C10</f>
        <v>30148</v>
      </c>
      <c r="H10" s="5">
        <f t="shared" ref="H10:H33" si="3">+G10/C10</f>
        <v>0.54202549396810562</v>
      </c>
      <c r="I10" s="4">
        <f t="shared" ref="I10:I33" si="4">+F10-D10</f>
        <v>18.142984627905015</v>
      </c>
      <c r="J10" s="5">
        <f t="shared" ref="J10:J33" si="5">+I10/D10</f>
        <v>0.42057533156273674</v>
      </c>
    </row>
    <row r="11" spans="1:10" x14ac:dyDescent="0.3">
      <c r="A11">
        <f t="shared" ref="A11:A36" si="6">+A10+1</f>
        <v>3</v>
      </c>
      <c r="B11" t="s">
        <v>12</v>
      </c>
      <c r="C11" s="3">
        <v>9132</v>
      </c>
      <c r="D11" s="4">
        <f t="shared" si="0"/>
        <v>7.0825891004755075</v>
      </c>
      <c r="E11" s="3">
        <v>9958</v>
      </c>
      <c r="F11" s="4">
        <f t="shared" si="1"/>
        <v>7.1149357205069199</v>
      </c>
      <c r="G11" s="3">
        <f t="shared" si="2"/>
        <v>826</v>
      </c>
      <c r="H11" s="5">
        <f t="shared" si="3"/>
        <v>9.0451160753394655E-2</v>
      </c>
      <c r="I11" s="4">
        <f t="shared" si="4"/>
        <v>3.2346620031412421E-2</v>
      </c>
      <c r="J11" s="5">
        <f t="shared" si="5"/>
        <v>4.5670615042796639E-3</v>
      </c>
    </row>
    <row r="12" spans="1:10" x14ac:dyDescent="0.3">
      <c r="A12">
        <f t="shared" si="6"/>
        <v>4</v>
      </c>
      <c r="B12" t="s">
        <v>13</v>
      </c>
      <c r="C12" s="3">
        <v>12798</v>
      </c>
      <c r="D12" s="4">
        <f t="shared" si="0"/>
        <v>9.9258623858832191</v>
      </c>
      <c r="E12" s="3">
        <v>14330</v>
      </c>
      <c r="F12" s="4">
        <f t="shared" si="1"/>
        <v>10.238705450378003</v>
      </c>
      <c r="G12" s="3">
        <f t="shared" si="2"/>
        <v>1532</v>
      </c>
      <c r="H12" s="5">
        <f t="shared" si="3"/>
        <v>0.11970620409438974</v>
      </c>
      <c r="I12" s="4">
        <f t="shared" si="4"/>
        <v>0.31284306449478372</v>
      </c>
      <c r="J12" s="5">
        <f t="shared" si="5"/>
        <v>3.1517973182835585E-2</v>
      </c>
    </row>
    <row r="13" spans="1:10" x14ac:dyDescent="0.3">
      <c r="A13">
        <f t="shared" si="6"/>
        <v>5</v>
      </c>
      <c r="B13" t="s">
        <v>14</v>
      </c>
      <c r="C13" s="3">
        <v>50061</v>
      </c>
      <c r="D13" s="4">
        <f t="shared" si="0"/>
        <v>38.826269487396452</v>
      </c>
      <c r="E13" s="3">
        <v>66376</v>
      </c>
      <c r="F13" s="4">
        <f t="shared" si="1"/>
        <v>47.425283529259623</v>
      </c>
      <c r="G13" s="3">
        <f t="shared" si="2"/>
        <v>16315</v>
      </c>
      <c r="H13" s="5">
        <f t="shared" si="3"/>
        <v>0.32590239907313079</v>
      </c>
      <c r="I13" s="4">
        <f t="shared" si="4"/>
        <v>8.5990140418631711</v>
      </c>
      <c r="J13" s="5">
        <f t="shared" si="5"/>
        <v>0.22147412448817755</v>
      </c>
    </row>
    <row r="14" spans="1:10" x14ac:dyDescent="0.3">
      <c r="A14">
        <f t="shared" si="6"/>
        <v>6</v>
      </c>
      <c r="B14" t="s">
        <v>15</v>
      </c>
      <c r="C14" s="3">
        <v>6447</v>
      </c>
      <c r="D14" s="4">
        <f t="shared" si="0"/>
        <v>5.0001589937325441</v>
      </c>
      <c r="E14" s="3">
        <v>13172</v>
      </c>
      <c r="F14" s="4">
        <f t="shared" si="1"/>
        <v>9.4113208787424316</v>
      </c>
      <c r="G14" s="3">
        <f t="shared" si="2"/>
        <v>6725</v>
      </c>
      <c r="H14" s="5">
        <f t="shared" si="3"/>
        <v>1.0431208313944471</v>
      </c>
      <c r="I14" s="4">
        <f t="shared" si="4"/>
        <v>4.4111618850098875</v>
      </c>
      <c r="J14" s="5">
        <f t="shared" si="5"/>
        <v>0.88220432401030935</v>
      </c>
    </row>
    <row r="15" spans="1:10" x14ac:dyDescent="0.3">
      <c r="A15">
        <f t="shared" si="6"/>
        <v>7</v>
      </c>
      <c r="B15" t="s">
        <v>16</v>
      </c>
      <c r="C15" s="3">
        <v>20645</v>
      </c>
      <c r="D15" s="4">
        <f t="shared" si="0"/>
        <v>16.011832236018051</v>
      </c>
      <c r="E15" s="3">
        <v>22190</v>
      </c>
      <c r="F15" s="4">
        <f t="shared" si="1"/>
        <v>15.854631817438094</v>
      </c>
      <c r="G15" s="3">
        <f t="shared" si="2"/>
        <v>1545</v>
      </c>
      <c r="H15" s="5">
        <f t="shared" si="3"/>
        <v>7.4836522160329377E-2</v>
      </c>
      <c r="I15" s="4">
        <f t="shared" si="4"/>
        <v>-0.15720041857995781</v>
      </c>
      <c r="J15" s="5">
        <f t="shared" si="5"/>
        <v>-9.8177657786309436E-3</v>
      </c>
    </row>
    <row r="16" spans="1:10" x14ac:dyDescent="0.3">
      <c r="A16">
        <f t="shared" si="6"/>
        <v>8</v>
      </c>
      <c r="B16" t="s">
        <v>17</v>
      </c>
      <c r="C16" s="3">
        <v>7523</v>
      </c>
      <c r="D16" s="4">
        <f t="shared" si="0"/>
        <v>5.8346821947960184</v>
      </c>
      <c r="E16" s="3">
        <v>9761</v>
      </c>
      <c r="F16" s="4">
        <f t="shared" si="1"/>
        <v>6.9741803141060492</v>
      </c>
      <c r="G16" s="3">
        <f t="shared" si="2"/>
        <v>2238</v>
      </c>
      <c r="H16" s="5">
        <f t="shared" si="3"/>
        <v>0.29748770437325533</v>
      </c>
      <c r="I16" s="4">
        <f t="shared" si="4"/>
        <v>1.1394981193100309</v>
      </c>
      <c r="J16" s="5">
        <f t="shared" si="5"/>
        <v>0.19529737546397211</v>
      </c>
    </row>
    <row r="17" spans="1:10" x14ac:dyDescent="0.3">
      <c r="A17">
        <f t="shared" si="6"/>
        <v>9</v>
      </c>
      <c r="B17" t="s">
        <v>18</v>
      </c>
      <c r="C17" s="3">
        <v>4911</v>
      </c>
      <c r="D17" s="4">
        <f t="shared" si="0"/>
        <v>3.808869368422604</v>
      </c>
      <c r="E17" s="3">
        <v>2502</v>
      </c>
      <c r="F17" s="4">
        <f t="shared" si="1"/>
        <v>1.787665110735922</v>
      </c>
      <c r="G17" s="3">
        <f t="shared" si="2"/>
        <v>-2409</v>
      </c>
      <c r="H17" s="5">
        <f t="shared" si="3"/>
        <v>-0.49053145998778253</v>
      </c>
      <c r="I17" s="4">
        <f t="shared" si="4"/>
        <v>-2.0212042576866818</v>
      </c>
      <c r="J17" s="5">
        <f t="shared" si="5"/>
        <v>-0.53065727967555332</v>
      </c>
    </row>
    <row r="18" spans="1:10" x14ac:dyDescent="0.3">
      <c r="A18">
        <f t="shared" si="6"/>
        <v>10</v>
      </c>
      <c r="B18" t="s">
        <v>19</v>
      </c>
      <c r="C18" s="3">
        <v>3269</v>
      </c>
      <c r="D18" s="4">
        <f t="shared" si="0"/>
        <v>2.5353683496993469</v>
      </c>
      <c r="E18" s="3">
        <v>4682</v>
      </c>
      <c r="F18" s="4">
        <f t="shared" si="1"/>
        <v>3.3452630089790518</v>
      </c>
      <c r="G18" s="3">
        <f t="shared" si="2"/>
        <v>1413</v>
      </c>
      <c r="H18" s="5">
        <f t="shared" si="3"/>
        <v>0.43224227592535946</v>
      </c>
      <c r="I18" s="4">
        <f t="shared" si="4"/>
        <v>0.80989465927970494</v>
      </c>
      <c r="J18" s="5">
        <f t="shared" si="5"/>
        <v>0.31943865646810066</v>
      </c>
    </row>
    <row r="19" spans="1:10" x14ac:dyDescent="0.3">
      <c r="A19">
        <f t="shared" si="6"/>
        <v>11</v>
      </c>
      <c r="B19" t="s">
        <v>20</v>
      </c>
      <c r="C19" s="3">
        <v>7969</v>
      </c>
      <c r="D19" s="4">
        <f t="shared" si="0"/>
        <v>6.1805905104784618</v>
      </c>
      <c r="E19" s="3">
        <v>6380</v>
      </c>
      <c r="F19" s="4">
        <f t="shared" si="1"/>
        <v>4.5584745829317281</v>
      </c>
      <c r="G19" s="3">
        <f t="shared" si="2"/>
        <v>-1589</v>
      </c>
      <c r="H19" s="5">
        <f t="shared" si="3"/>
        <v>-0.19939766595557787</v>
      </c>
      <c r="I19" s="4">
        <f t="shared" si="4"/>
        <v>-1.6221159275467336</v>
      </c>
      <c r="J19" s="5">
        <f t="shared" si="5"/>
        <v>-0.26245322753491396</v>
      </c>
    </row>
    <row r="20" spans="1:10" x14ac:dyDescent="0.3">
      <c r="A20">
        <f t="shared" si="6"/>
        <v>12</v>
      </c>
      <c r="B20" t="s">
        <v>21</v>
      </c>
      <c r="C20" s="3">
        <v>11874</v>
      </c>
      <c r="D20" s="4">
        <f t="shared" si="0"/>
        <v>9.2092272206577057</v>
      </c>
      <c r="E20" s="3">
        <v>24232</v>
      </c>
      <c r="F20" s="4">
        <f t="shared" si="1"/>
        <v>17.31362948175574</v>
      </c>
      <c r="G20" s="3">
        <f t="shared" si="2"/>
        <v>12358</v>
      </c>
      <c r="H20" s="5">
        <f t="shared" si="3"/>
        <v>1.0407613272696647</v>
      </c>
      <c r="I20" s="4">
        <f t="shared" si="4"/>
        <v>8.1044022610980342</v>
      </c>
      <c r="J20" s="5">
        <f t="shared" si="5"/>
        <v>0.88003065478921183</v>
      </c>
    </row>
    <row r="21" spans="1:10" x14ac:dyDescent="0.3">
      <c r="A21">
        <f t="shared" si="6"/>
        <v>13</v>
      </c>
      <c r="B21" t="s">
        <v>22</v>
      </c>
      <c r="C21" s="3">
        <v>2255</v>
      </c>
      <c r="D21" s="4">
        <f t="shared" si="0"/>
        <v>1.748931057990831</v>
      </c>
      <c r="E21" s="3">
        <v>2386</v>
      </c>
      <c r="F21" s="4">
        <f t="shared" si="1"/>
        <v>1.7047837546826179</v>
      </c>
      <c r="G21" s="3">
        <f t="shared" si="2"/>
        <v>131</v>
      </c>
      <c r="H21" s="5">
        <f t="shared" si="3"/>
        <v>5.809312638580931E-2</v>
      </c>
      <c r="I21" s="4">
        <f t="shared" si="4"/>
        <v>-4.4147303308213148E-2</v>
      </c>
      <c r="J21" s="5">
        <f t="shared" si="5"/>
        <v>-2.5242449155731442E-2</v>
      </c>
    </row>
    <row r="22" spans="1:10" x14ac:dyDescent="0.3">
      <c r="A22">
        <f t="shared" si="6"/>
        <v>14</v>
      </c>
      <c r="B22" t="s">
        <v>23</v>
      </c>
      <c r="C22" s="3">
        <v>7004</v>
      </c>
      <c r="D22" s="4">
        <f t="shared" si="0"/>
        <v>5.4321565987440268</v>
      </c>
      <c r="E22" s="3">
        <v>9056</v>
      </c>
      <c r="F22" s="4">
        <f t="shared" si="1"/>
        <v>6.4704617277476064</v>
      </c>
      <c r="G22" s="3">
        <f t="shared" si="2"/>
        <v>2052</v>
      </c>
      <c r="H22" s="5">
        <f t="shared" si="3"/>
        <v>0.29297544260422614</v>
      </c>
      <c r="I22" s="4">
        <f t="shared" si="4"/>
        <v>1.0383051290035796</v>
      </c>
      <c r="J22" s="5">
        <f t="shared" si="5"/>
        <v>0.19114050011806488</v>
      </c>
    </row>
    <row r="23" spans="1:10" x14ac:dyDescent="0.3">
      <c r="A23">
        <f t="shared" si="6"/>
        <v>15</v>
      </c>
      <c r="B23" t="s">
        <v>24</v>
      </c>
      <c r="C23" s="3">
        <v>404</v>
      </c>
      <c r="D23" s="4">
        <f t="shared" si="0"/>
        <v>0.31333398999037504</v>
      </c>
      <c r="E23" s="3">
        <v>788</v>
      </c>
      <c r="F23" s="4">
        <f t="shared" si="1"/>
        <v>0.5630216256034799</v>
      </c>
      <c r="G23" s="3">
        <f t="shared" si="2"/>
        <v>384</v>
      </c>
      <c r="H23" s="5">
        <f t="shared" si="3"/>
        <v>0.95049504950495045</v>
      </c>
      <c r="I23" s="4">
        <f t="shared" si="4"/>
        <v>0.24968763561310486</v>
      </c>
      <c r="J23" s="5">
        <f t="shared" si="5"/>
        <v>0.79687376278831012</v>
      </c>
    </row>
    <row r="24" spans="1:10" x14ac:dyDescent="0.3">
      <c r="A24">
        <f t="shared" si="6"/>
        <v>16</v>
      </c>
      <c r="B24" t="s">
        <v>25</v>
      </c>
      <c r="C24" s="3">
        <v>2884</v>
      </c>
      <c r="D24" s="4">
        <f t="shared" si="0"/>
        <v>2.2367703641887169</v>
      </c>
      <c r="E24" s="3">
        <v>1871</v>
      </c>
      <c r="F24" s="4">
        <f t="shared" si="1"/>
        <v>1.3368191135838969</v>
      </c>
      <c r="G24" s="3">
        <f t="shared" si="2"/>
        <v>-1013</v>
      </c>
      <c r="H24" s="5">
        <f t="shared" si="3"/>
        <v>-0.35124826629681</v>
      </c>
      <c r="I24" s="4">
        <f t="shared" si="4"/>
        <v>-0.89995125060481995</v>
      </c>
      <c r="J24" s="5">
        <f t="shared" si="5"/>
        <v>-0.40234405150089464</v>
      </c>
    </row>
    <row r="25" spans="1:10" x14ac:dyDescent="0.3">
      <c r="A25">
        <f t="shared" si="6"/>
        <v>17</v>
      </c>
      <c r="B25" t="s">
        <v>26</v>
      </c>
      <c r="C25" s="3">
        <v>3202</v>
      </c>
      <c r="D25" s="4">
        <f t="shared" si="0"/>
        <v>2.4834045444286654</v>
      </c>
      <c r="E25" s="3">
        <v>4191</v>
      </c>
      <c r="F25" s="4">
        <f t="shared" si="1"/>
        <v>2.9944462346499798</v>
      </c>
      <c r="G25" s="3">
        <f t="shared" si="2"/>
        <v>989</v>
      </c>
      <c r="H25" s="5">
        <f t="shared" si="3"/>
        <v>0.3088694565896315</v>
      </c>
      <c r="I25" s="4">
        <f t="shared" si="4"/>
        <v>0.5110416902213144</v>
      </c>
      <c r="J25" s="5">
        <f t="shared" si="5"/>
        <v>0.20578269914492936</v>
      </c>
    </row>
    <row r="26" spans="1:10" x14ac:dyDescent="0.3">
      <c r="A26">
        <f t="shared" si="6"/>
        <v>18</v>
      </c>
      <c r="B26" t="s">
        <v>27</v>
      </c>
      <c r="C26" s="3">
        <v>-2106</v>
      </c>
      <c r="D26" s="4">
        <f t="shared" si="0"/>
        <v>-1.6333697597023016</v>
      </c>
      <c r="E26" s="3">
        <v>-2549</v>
      </c>
      <c r="F26" s="4">
        <f t="shared" si="1"/>
        <v>-1.821246349826485</v>
      </c>
      <c r="G26" s="3">
        <f t="shared" si="2"/>
        <v>-443</v>
      </c>
      <c r="H26" s="5">
        <f t="shared" si="3"/>
        <v>0.21035137701804368</v>
      </c>
      <c r="I26" s="4">
        <f t="shared" si="4"/>
        <v>-0.18787659012418345</v>
      </c>
      <c r="J26" s="5">
        <f t="shared" si="5"/>
        <v>0.11502391850233953</v>
      </c>
    </row>
    <row r="27" spans="1:10" x14ac:dyDescent="0.3">
      <c r="A27">
        <f t="shared" si="6"/>
        <v>19</v>
      </c>
      <c r="B27" t="s">
        <v>28</v>
      </c>
      <c r="C27" s="3">
        <v>4226</v>
      </c>
      <c r="D27" s="4">
        <f t="shared" si="0"/>
        <v>3.2775976279686265</v>
      </c>
      <c r="E27" s="3">
        <v>6465</v>
      </c>
      <c r="F27" s="4">
        <f t="shared" si="1"/>
        <v>4.6192066110742349</v>
      </c>
      <c r="G27" s="3">
        <f t="shared" si="2"/>
        <v>2239</v>
      </c>
      <c r="H27" s="5">
        <f t="shared" si="3"/>
        <v>0.52981542830099382</v>
      </c>
      <c r="I27" s="4">
        <f t="shared" si="4"/>
        <v>1.3416089831056084</v>
      </c>
      <c r="J27" s="5">
        <f t="shared" si="5"/>
        <v>0.40932693252438807</v>
      </c>
    </row>
    <row r="28" spans="1:10" x14ac:dyDescent="0.3">
      <c r="A28">
        <f t="shared" si="6"/>
        <v>20</v>
      </c>
      <c r="B28" t="s">
        <v>34</v>
      </c>
      <c r="C28" s="3">
        <v>6000</v>
      </c>
      <c r="D28" s="4">
        <f t="shared" si="0"/>
        <v>4.6534750988669558</v>
      </c>
      <c r="E28" s="3">
        <v>4300</v>
      </c>
      <c r="F28" s="4">
        <f t="shared" si="1"/>
        <v>3.0723261295621365</v>
      </c>
      <c r="G28" s="3">
        <f t="shared" si="2"/>
        <v>-1700</v>
      </c>
      <c r="H28" s="5">
        <f t="shared" si="3"/>
        <v>-0.28333333333333333</v>
      </c>
      <c r="I28" s="4">
        <f t="shared" si="4"/>
        <v>-1.5811489693048193</v>
      </c>
      <c r="J28" s="5">
        <f t="shared" si="5"/>
        <v>-0.33977810898564881</v>
      </c>
    </row>
    <row r="29" spans="1:10" x14ac:dyDescent="0.3">
      <c r="A29">
        <f t="shared" si="6"/>
        <v>21</v>
      </c>
      <c r="B29" t="s">
        <v>29</v>
      </c>
      <c r="C29" s="3">
        <v>-5741</v>
      </c>
      <c r="D29" s="4">
        <f t="shared" si="0"/>
        <v>-4.4526000904325329</v>
      </c>
      <c r="E29" s="3">
        <v>-13706</v>
      </c>
      <c r="F29" s="4">
        <f t="shared" si="1"/>
        <v>-9.7928609143671252</v>
      </c>
      <c r="G29" s="3">
        <f t="shared" si="2"/>
        <v>-7965</v>
      </c>
      <c r="H29" s="5">
        <f t="shared" si="3"/>
        <v>1.3873889566277653</v>
      </c>
      <c r="I29" s="4">
        <f t="shared" si="4"/>
        <v>-5.3402608239345923</v>
      </c>
      <c r="J29" s="5">
        <f t="shared" si="5"/>
        <v>1.1993578393463651</v>
      </c>
    </row>
    <row r="30" spans="1:10" x14ac:dyDescent="0.3">
      <c r="A30">
        <f t="shared" si="6"/>
        <v>22</v>
      </c>
      <c r="B30" t="s">
        <v>30</v>
      </c>
      <c r="C30" s="3">
        <v>11933</v>
      </c>
      <c r="D30" s="4">
        <f t="shared" si="0"/>
        <v>9.2549863924632323</v>
      </c>
      <c r="E30" s="3">
        <v>11888</v>
      </c>
      <c r="F30" s="4">
        <f t="shared" si="1"/>
        <v>8.493910006566205</v>
      </c>
      <c r="G30" s="3">
        <f t="shared" si="2"/>
        <v>-45</v>
      </c>
      <c r="H30" s="5">
        <f t="shared" si="3"/>
        <v>-3.7710550574038379E-3</v>
      </c>
      <c r="I30" s="4">
        <f t="shared" si="4"/>
        <v>-0.76107638589702731</v>
      </c>
      <c r="J30" s="5">
        <f t="shared" si="5"/>
        <v>-8.2234198260605476E-2</v>
      </c>
    </row>
    <row r="31" spans="1:10" x14ac:dyDescent="0.3">
      <c r="A31">
        <f t="shared" si="6"/>
        <v>23</v>
      </c>
      <c r="B31" t="s">
        <v>31</v>
      </c>
      <c r="C31" s="3">
        <v>11600</v>
      </c>
      <c r="D31" s="4">
        <f t="shared" si="0"/>
        <v>8.9967185244761154</v>
      </c>
      <c r="E31" s="3">
        <v>6600</v>
      </c>
      <c r="F31" s="4">
        <f t="shared" si="1"/>
        <v>4.7156633616535117</v>
      </c>
      <c r="G31" s="3">
        <f t="shared" si="2"/>
        <v>-5000</v>
      </c>
      <c r="H31" s="5">
        <f t="shared" si="3"/>
        <v>-0.43103448275862066</v>
      </c>
      <c r="I31" s="4">
        <f t="shared" si="4"/>
        <v>-4.2810551628226037</v>
      </c>
      <c r="J31" s="5">
        <f t="shared" si="5"/>
        <v>-0.47584629342084395</v>
      </c>
    </row>
    <row r="32" spans="1:10" x14ac:dyDescent="0.3">
      <c r="A32">
        <f t="shared" si="6"/>
        <v>24</v>
      </c>
      <c r="B32" t="s">
        <v>32</v>
      </c>
      <c r="C32" s="3">
        <v>100</v>
      </c>
      <c r="D32" s="4">
        <f t="shared" si="0"/>
        <v>7.7557918314449262E-2</v>
      </c>
      <c r="E32" s="3">
        <v>141</v>
      </c>
      <c r="F32" s="4">
        <f t="shared" si="1"/>
        <v>0.10074371727168865</v>
      </c>
      <c r="G32" s="3">
        <f t="shared" si="2"/>
        <v>41</v>
      </c>
      <c r="H32" s="5">
        <f t="shared" si="3"/>
        <v>0.41</v>
      </c>
      <c r="I32" s="4">
        <f t="shared" si="4"/>
        <v>2.3185798957239392E-2</v>
      </c>
      <c r="J32" s="5">
        <f t="shared" si="5"/>
        <v>0.29894818557707231</v>
      </c>
    </row>
    <row r="33" spans="1:10" x14ac:dyDescent="0.3">
      <c r="A33">
        <f t="shared" si="6"/>
        <v>25</v>
      </c>
      <c r="B33" t="s">
        <v>33</v>
      </c>
      <c r="C33" s="3">
        <f>SUM(C9:C32)</f>
        <v>391907</v>
      </c>
      <c r="D33" s="4">
        <f t="shared" si="0"/>
        <v>303.95491092860874</v>
      </c>
      <c r="E33" s="3">
        <f>SUM(E9:E32)</f>
        <v>484569</v>
      </c>
      <c r="F33" s="4">
        <f t="shared" si="1"/>
        <v>346.22186052925463</v>
      </c>
      <c r="G33" s="3">
        <f t="shared" si="2"/>
        <v>92662</v>
      </c>
      <c r="H33" s="5">
        <f t="shared" si="3"/>
        <v>0.23643874694761768</v>
      </c>
      <c r="I33" s="4">
        <f t="shared" si="4"/>
        <v>42.266949600645887</v>
      </c>
      <c r="J33" s="5">
        <f t="shared" si="5"/>
        <v>0.13905664320907557</v>
      </c>
    </row>
    <row r="34" spans="1:10" x14ac:dyDescent="0.3">
      <c r="C34" s="3"/>
      <c r="D34" s="4"/>
      <c r="E34" s="3"/>
      <c r="F34" s="4"/>
      <c r="G34" s="3"/>
      <c r="H34" s="5"/>
      <c r="J34" s="5"/>
    </row>
    <row r="35" spans="1:10" x14ac:dyDescent="0.3">
      <c r="A35">
        <f>+A33+1</f>
        <v>26</v>
      </c>
      <c r="B35" t="s">
        <v>35</v>
      </c>
      <c r="C35" s="3">
        <v>-51528</v>
      </c>
      <c r="D35" s="4">
        <f t="shared" si="0"/>
        <v>-39.964044149069423</v>
      </c>
      <c r="E35" s="3">
        <v>-52032</v>
      </c>
      <c r="F35" s="4">
        <f t="shared" si="1"/>
        <v>-37.17657515659932</v>
      </c>
      <c r="G35" s="3">
        <f t="shared" ref="G35:G36" si="7">+E35-C35</f>
        <v>-504</v>
      </c>
      <c r="H35" s="5">
        <f t="shared" ref="H35:H36" si="8">+G35/C35</f>
        <v>9.7810898928737781E-3</v>
      </c>
      <c r="I35" s="4">
        <f t="shared" ref="I35:I36" si="9">+F35-D35</f>
        <v>2.787468992470103</v>
      </c>
      <c r="J35" s="5">
        <f t="shared" ref="J35:J36" si="10">+I35/D35</f>
        <v>-6.9749422307527162E-2</v>
      </c>
    </row>
    <row r="36" spans="1:10" x14ac:dyDescent="0.3">
      <c r="A36">
        <f t="shared" si="6"/>
        <v>27</v>
      </c>
      <c r="B36" t="s">
        <v>36</v>
      </c>
      <c r="C36" s="3">
        <v>-7350</v>
      </c>
      <c r="D36" s="4">
        <f t="shared" si="0"/>
        <v>-5.7005069961120212</v>
      </c>
      <c r="E36" s="3">
        <v>-21652</v>
      </c>
      <c r="F36" s="4">
        <f t="shared" si="1"/>
        <v>-15.470233804018459</v>
      </c>
      <c r="G36" s="3">
        <f t="shared" si="7"/>
        <v>-14302</v>
      </c>
      <c r="H36" s="5">
        <f t="shared" si="8"/>
        <v>1.9458503401360545</v>
      </c>
      <c r="I36" s="4">
        <f t="shared" si="9"/>
        <v>-9.7697268079064372</v>
      </c>
      <c r="J36" s="5">
        <f t="shared" si="10"/>
        <v>1.7138347193626444</v>
      </c>
    </row>
    <row r="37" spans="1:10" x14ac:dyDescent="0.3">
      <c r="A37">
        <f>+A36+1</f>
        <v>28</v>
      </c>
      <c r="B37" t="s">
        <v>44</v>
      </c>
      <c r="C37" s="3">
        <f>+C35+C36</f>
        <v>-58878</v>
      </c>
      <c r="D37" s="4">
        <f t="shared" si="0"/>
        <v>-45.664551145181441</v>
      </c>
      <c r="E37" s="3">
        <f>+E35+E36</f>
        <v>-73684</v>
      </c>
      <c r="F37" s="4">
        <f t="shared" si="1"/>
        <v>-52.646808960617783</v>
      </c>
      <c r="G37" s="3">
        <f t="shared" ref="G37" si="11">+E37-C37</f>
        <v>-14806</v>
      </c>
      <c r="H37" s="5">
        <f t="shared" ref="H37" si="12">+G37/C37</f>
        <v>0.25146913957675193</v>
      </c>
      <c r="I37" s="4">
        <f t="shared" ref="I37" si="13">+F37-D37</f>
        <v>-6.9822578154363413</v>
      </c>
      <c r="J37" s="5">
        <f t="shared" ref="J37" si="14">+I37/D37</f>
        <v>0.15290323982902249</v>
      </c>
    </row>
    <row r="38" spans="1:10" x14ac:dyDescent="0.3">
      <c r="C38" s="3"/>
      <c r="D38" s="4"/>
      <c r="E38" s="3"/>
      <c r="F38" s="4"/>
      <c r="G38" s="3"/>
      <c r="H38" s="5"/>
      <c r="J38" s="5"/>
    </row>
    <row r="39" spans="1:10" x14ac:dyDescent="0.3">
      <c r="A39">
        <f>+A37+1</f>
        <v>29</v>
      </c>
      <c r="B39" t="s">
        <v>37</v>
      </c>
      <c r="C39" s="3">
        <f>+C33+C37</f>
        <v>333029</v>
      </c>
      <c r="D39" s="4">
        <f t="shared" ref="D39" si="15">+C39/$D$5*1000</f>
        <v>258.29035978342728</v>
      </c>
      <c r="E39" s="3">
        <f>+E33+E37</f>
        <v>410885</v>
      </c>
      <c r="F39" s="4">
        <f t="shared" ref="F39" si="16">+E39/$D$6*1000</f>
        <v>293.57505156863681</v>
      </c>
      <c r="G39" s="3">
        <f t="shared" ref="G39" si="17">+E39-C39</f>
        <v>77856</v>
      </c>
      <c r="H39" s="5">
        <f t="shared" ref="H39" si="18">+G39/C39</f>
        <v>0.2337814424569632</v>
      </c>
      <c r="I39" s="4">
        <f t="shared" ref="I39" si="19">+F39-D39</f>
        <v>35.284691785209532</v>
      </c>
      <c r="J39" s="5">
        <f t="shared" ref="J39" si="20">+I39/D39</f>
        <v>0.13660862842420923</v>
      </c>
    </row>
    <row r="40" spans="1:10" x14ac:dyDescent="0.3">
      <c r="C40" s="3"/>
      <c r="D40" s="4"/>
      <c r="E40" s="3"/>
      <c r="F40" s="4"/>
      <c r="G40" s="3"/>
      <c r="H40" s="5"/>
      <c r="J40" s="5"/>
    </row>
    <row r="41" spans="1:10" x14ac:dyDescent="0.3">
      <c r="A41">
        <f>+A39+1</f>
        <v>30</v>
      </c>
      <c r="B41" t="s">
        <v>38</v>
      </c>
      <c r="C41" s="3">
        <v>-6807</v>
      </c>
      <c r="D41" s="4">
        <f t="shared" ref="D41" si="21">+C41/$D$5*1000</f>
        <v>-5.2793674996645628</v>
      </c>
      <c r="E41" s="3">
        <v>-13766</v>
      </c>
      <c r="F41" s="4">
        <f t="shared" ref="F41" si="22">+E41/$D$6*1000</f>
        <v>-9.8357305812912479</v>
      </c>
      <c r="G41" s="3">
        <f t="shared" ref="G41" si="23">+E41-C41</f>
        <v>-6959</v>
      </c>
      <c r="H41" s="5">
        <f t="shared" ref="H41" si="24">+G41/C41</f>
        <v>1.0223299544586455</v>
      </c>
      <c r="I41" s="4">
        <f t="shared" ref="I41" si="25">+F41-D41</f>
        <v>-4.5563630816266851</v>
      </c>
      <c r="J41" s="5">
        <f t="shared" ref="J41" si="26">+I41/D41</f>
        <v>0.86305093970370206</v>
      </c>
    </row>
    <row r="42" spans="1:10" x14ac:dyDescent="0.3">
      <c r="C42" s="3"/>
      <c r="D42" s="4"/>
      <c r="E42" s="3"/>
      <c r="F42" s="4"/>
      <c r="G42" s="3"/>
      <c r="H42" s="5"/>
      <c r="J42" s="5"/>
    </row>
    <row r="43" spans="1:10" x14ac:dyDescent="0.3">
      <c r="A43">
        <f>+A41+1</f>
        <v>31</v>
      </c>
      <c r="B43" t="s">
        <v>39</v>
      </c>
      <c r="C43" s="3">
        <f>+C39+C41</f>
        <v>326222</v>
      </c>
      <c r="D43" s="4">
        <f t="shared" ref="D43" si="27">+C43/$D$5*1000</f>
        <v>253.01099228376273</v>
      </c>
      <c r="E43" s="3">
        <f>+E39+E41</f>
        <v>397119</v>
      </c>
      <c r="F43" s="4">
        <f t="shared" ref="F43" si="28">+E43/$D$6*1000</f>
        <v>283.73932098734559</v>
      </c>
      <c r="G43" s="3">
        <f t="shared" ref="G43" si="29">+E43-C43</f>
        <v>70897</v>
      </c>
      <c r="H43" s="5">
        <f t="shared" ref="H43" si="30">+G43/C43</f>
        <v>0.21732746411952597</v>
      </c>
      <c r="I43" s="4">
        <f t="shared" ref="I43" si="31">+F43-D43</f>
        <v>30.728328703582861</v>
      </c>
      <c r="J43" s="5">
        <f t="shared" ref="J43" si="32">+I43/D43</f>
        <v>0.12145056792283442</v>
      </c>
    </row>
    <row r="44" spans="1:10" x14ac:dyDescent="0.3">
      <c r="C44" s="3"/>
      <c r="D44" s="4"/>
      <c r="E44" s="3"/>
      <c r="F44" s="4"/>
      <c r="G44" s="3"/>
      <c r="H44" s="5"/>
      <c r="J44" s="5"/>
    </row>
    <row r="45" spans="1:10" x14ac:dyDescent="0.3">
      <c r="A45">
        <f>+A43+1</f>
        <v>32</v>
      </c>
      <c r="B45" t="s">
        <v>40</v>
      </c>
      <c r="C45" s="3">
        <v>-599</v>
      </c>
      <c r="D45" s="4">
        <f t="shared" ref="D45" si="33">+C45/$D$5*1000</f>
        <v>-0.46457193070355118</v>
      </c>
      <c r="E45" s="3">
        <v>-2261</v>
      </c>
      <c r="F45" s="4">
        <f t="shared" ref="F45" si="34">+E45/$D$6*1000</f>
        <v>-1.6154719485906954</v>
      </c>
      <c r="G45" s="3">
        <f t="shared" ref="G45" si="35">+E45-C45</f>
        <v>-1662</v>
      </c>
      <c r="H45" s="5">
        <f t="shared" ref="H45" si="36">+G45/C45</f>
        <v>2.7746243739565943</v>
      </c>
      <c r="I45" s="4">
        <f t="shared" ref="I45" si="37">+F45-D45</f>
        <v>-1.1509000178871442</v>
      </c>
      <c r="J45" s="5">
        <f t="shared" ref="J45" si="38">+I45/D45</f>
        <v>2.4773343842453261</v>
      </c>
    </row>
    <row r="46" spans="1:10" x14ac:dyDescent="0.3">
      <c r="C46" s="3"/>
      <c r="D46" s="4"/>
      <c r="E46" s="3"/>
      <c r="F46" s="4"/>
      <c r="G46" s="3"/>
      <c r="H46" s="5"/>
      <c r="J46" s="5"/>
    </row>
    <row r="47" spans="1:10" x14ac:dyDescent="0.3">
      <c r="A47">
        <f>+A45+1</f>
        <v>33</v>
      </c>
      <c r="B47" t="s">
        <v>41</v>
      </c>
      <c r="C47" s="3">
        <f>+C43+C45</f>
        <v>325623</v>
      </c>
      <c r="D47" s="4">
        <f t="shared" ref="D47" si="39">+C47/$D$5*1000</f>
        <v>252.54642035305912</v>
      </c>
      <c r="E47" s="3">
        <f>+E43+E45</f>
        <v>394858</v>
      </c>
      <c r="F47" s="4">
        <f t="shared" ref="F47" si="40">+E47/$D$6*1000</f>
        <v>282.12384903875488</v>
      </c>
      <c r="G47" s="3">
        <f t="shared" ref="G47" si="41">+E47-C47</f>
        <v>69235</v>
      </c>
      <c r="H47" s="5">
        <f t="shared" ref="H47" si="42">+G47/C47</f>
        <v>0.21262318693704069</v>
      </c>
      <c r="I47" s="4">
        <f t="shared" ref="I47" si="43">+F47-D47</f>
        <v>29.577428685695764</v>
      </c>
      <c r="J47" s="5">
        <f t="shared" ref="J47" si="44">+I47/D47</f>
        <v>0.11711680032663543</v>
      </c>
    </row>
    <row r="48" spans="1:10" x14ac:dyDescent="0.3">
      <c r="D48" s="4"/>
      <c r="F48" s="4"/>
      <c r="H48" s="5"/>
      <c r="J48" s="5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2012-05-29T12:05:51Z</dcterms:created>
  <dcterms:modified xsi:type="dcterms:W3CDTF">2012-05-29T12:54:11Z</dcterms:modified>
</cp:coreProperties>
</file>