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423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<sst xmlns="http://schemas.openxmlformats.org/spreadsheetml/2006/main" count="42" uniqueCount="40">
  <si>
    <t>Federal</t>
  </si>
  <si>
    <t>base rate</t>
  </si>
  <si>
    <t>taxable income</t>
  </si>
  <si>
    <t>small bus. Limit</t>
  </si>
  <si>
    <t>Small bus ded rate</t>
  </si>
  <si>
    <t>surtax</t>
  </si>
  <si>
    <t>surtax rate</t>
  </si>
  <si>
    <t>total federal tax</t>
  </si>
  <si>
    <t>accelerated  limit</t>
  </si>
  <si>
    <t>prorated accelerated limit</t>
  </si>
  <si>
    <t>excess over SBD</t>
  </si>
  <si>
    <t>accelerated reduction</t>
  </si>
  <si>
    <t>accelerated reduction rate</t>
  </si>
  <si>
    <t>taxable capital</t>
  </si>
  <si>
    <t>part I.3 tax rate</t>
  </si>
  <si>
    <t>capital deduction</t>
  </si>
  <si>
    <t>tax year</t>
  </si>
  <si>
    <t>days in the year</t>
  </si>
  <si>
    <t>provincial base rate</t>
  </si>
  <si>
    <t>provincial base taxes</t>
  </si>
  <si>
    <t>prorated SBD</t>
  </si>
  <si>
    <t>provincial SBD limit</t>
  </si>
  <si>
    <t>provincial SBD rate</t>
  </si>
  <si>
    <t>SB deduction</t>
  </si>
  <si>
    <t>income in excess of SBD limit</t>
  </si>
  <si>
    <t>total provincial tax</t>
  </si>
  <si>
    <t>prorated limit for short year</t>
  </si>
  <si>
    <t>base taxes</t>
  </si>
  <si>
    <t>small business deduction</t>
  </si>
  <si>
    <t>general reduction rate</t>
  </si>
  <si>
    <t>general tax reduction</t>
  </si>
  <si>
    <t>SBD reduction due to large capital</t>
  </si>
  <si>
    <t>adjusted small bus limit</t>
  </si>
  <si>
    <t>PROVINCIAL</t>
  </si>
  <si>
    <t>TOTAL TAXES</t>
  </si>
  <si>
    <t>weighted average rate</t>
  </si>
  <si>
    <t>part I.3 tax</t>
  </si>
  <si>
    <t>federal tax abatement (10%)</t>
  </si>
  <si>
    <t>Brant County Power</t>
  </si>
  <si>
    <t xml:space="preserve">Determination of Effective Weighted Average Tax Rates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</si>
</sst>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0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  <xf numFmtId="9" fontId="0" fillId="33" borderId="0" xfId="0" applyNumberFormat="1" applyFill="1" applyAlignment="1" quotePrefix="1">
      <alignment/>
    </xf>
    <xf numFmtId="9" fontId="0" fillId="33" borderId="0" xfId="0" applyNumberFormat="1" applyFill="1" applyAlignment="1">
      <alignment/>
    </xf>
    <xf numFmtId="10" fontId="0" fillId="33" borderId="0" xfId="0" applyNumberFormat="1" applyFill="1" applyAlignment="1">
      <alignment/>
    </xf>
    <xf numFmtId="0" fontId="33" fillId="0" borderId="10" xfId="0" applyFon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64" fontId="0" fillId="33" borderId="0" xfId="0" applyNumberFormat="1" applyFill="1" applyAlignment="1">
      <alignment/>
    </xf>
    <xf numFmtId="3" fontId="0" fillId="0" borderId="11" xfId="0" applyNumberFormat="1" applyBorder="1" applyAlignment="1">
      <alignment/>
    </xf>
    <xf numFmtId="0" fontId="35" fillId="0" borderId="0" xfId="0" applyFont="1" applyAlignment="1">
      <alignment horizontal="center"/>
    </xf>
    <xf numFmtId="0" fontId="33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1"/>
  <sheetViews>
    <sheetView tabSelected="1" zoomScalePageLayoutView="0" workbookViewId="0" topLeftCell="A1">
      <selection activeCell="M53" sqref="M53"/>
    </sheetView>
  </sheetViews>
  <sheetFormatPr defaultColWidth="9.140625" defaultRowHeight="15"/>
  <cols>
    <col min="1" max="1" width="31.421875" style="0" bestFit="1" customWidth="1"/>
    <col min="3" max="7" width="10.140625" style="0" bestFit="1" customWidth="1"/>
  </cols>
  <sheetData>
    <row r="1" spans="1:7" ht="15">
      <c r="A1" s="14" t="s">
        <v>38</v>
      </c>
      <c r="B1" s="14"/>
      <c r="C1" s="14"/>
      <c r="D1" s="14"/>
      <c r="E1" s="14"/>
      <c r="F1" s="14"/>
      <c r="G1" s="14"/>
    </row>
    <row r="2" spans="1:7" ht="15">
      <c r="A2" s="14" t="s">
        <v>39</v>
      </c>
      <c r="B2" s="14"/>
      <c r="C2" s="14"/>
      <c r="D2" s="14"/>
      <c r="E2" s="14"/>
      <c r="F2" s="14"/>
      <c r="G2" s="14"/>
    </row>
    <row r="5" spans="1:7" ht="15">
      <c r="A5" t="s">
        <v>16</v>
      </c>
      <c r="C5" s="13">
        <v>2001</v>
      </c>
      <c r="D5" s="13">
        <v>2002</v>
      </c>
      <c r="E5" s="13">
        <v>2003</v>
      </c>
      <c r="F5" s="13">
        <v>2004</v>
      </c>
      <c r="G5" s="13">
        <v>2005</v>
      </c>
    </row>
    <row r="6" spans="1:7" ht="15">
      <c r="A6" t="s">
        <v>17</v>
      </c>
      <c r="C6">
        <v>92</v>
      </c>
      <c r="D6">
        <v>365</v>
      </c>
      <c r="E6">
        <v>365</v>
      </c>
      <c r="F6">
        <v>365</v>
      </c>
      <c r="G6">
        <v>365</v>
      </c>
    </row>
    <row r="8" spans="1:7" ht="15">
      <c r="A8" t="s">
        <v>2</v>
      </c>
      <c r="C8" s="3">
        <v>99860</v>
      </c>
      <c r="D8" s="3">
        <v>748303</v>
      </c>
      <c r="E8" s="3">
        <v>748303</v>
      </c>
      <c r="F8" s="3">
        <v>748303</v>
      </c>
      <c r="G8" s="3">
        <v>491891</v>
      </c>
    </row>
    <row r="9" spans="3:7" ht="15">
      <c r="C9" s="3"/>
      <c r="D9" s="3"/>
      <c r="E9" s="3"/>
      <c r="F9" s="3"/>
      <c r="G9" s="3"/>
    </row>
    <row r="10" ht="15">
      <c r="A10" s="4" t="s">
        <v>0</v>
      </c>
    </row>
    <row r="11" spans="1:7" ht="15">
      <c r="A11" t="s">
        <v>1</v>
      </c>
      <c r="B11" s="1"/>
      <c r="C11" s="5">
        <v>0.38</v>
      </c>
      <c r="D11" s="5">
        <v>0.38</v>
      </c>
      <c r="E11" s="5">
        <v>0.38</v>
      </c>
      <c r="F11" s="5">
        <v>0.38</v>
      </c>
      <c r="G11" s="5">
        <v>0.38</v>
      </c>
    </row>
    <row r="12" spans="1:7" ht="15">
      <c r="A12" t="s">
        <v>27</v>
      </c>
      <c r="C12" s="3">
        <f>+C8*C11</f>
        <v>37946.8</v>
      </c>
      <c r="D12" s="3">
        <f>+D8*D11</f>
        <v>284355.14</v>
      </c>
      <c r="E12" s="3">
        <f>+E8*E11</f>
        <v>284355.14</v>
      </c>
      <c r="F12" s="3">
        <f>+F8*F11</f>
        <v>284355.14</v>
      </c>
      <c r="G12" s="3">
        <f>+G8*G11</f>
        <v>186918.58000000002</v>
      </c>
    </row>
    <row r="13" spans="1:7" ht="15">
      <c r="A13" t="s">
        <v>37</v>
      </c>
      <c r="C13" s="3">
        <f>-C8*0.1</f>
        <v>-9986</v>
      </c>
      <c r="D13" s="3">
        <f>-D8*0.1</f>
        <v>-74830.3</v>
      </c>
      <c r="E13" s="3">
        <f>-E8*0.1</f>
        <v>-74830.3</v>
      </c>
      <c r="F13" s="3">
        <f>-F8*0.1</f>
        <v>-74830.3</v>
      </c>
      <c r="G13" s="3">
        <f>-G8*0.1</f>
        <v>-49189.100000000006</v>
      </c>
    </row>
    <row r="14" spans="3:7" ht="15">
      <c r="C14" s="3"/>
      <c r="D14" s="3"/>
      <c r="E14" s="3"/>
      <c r="F14" s="3"/>
      <c r="G14" s="3"/>
    </row>
    <row r="15" spans="1:7" ht="15">
      <c r="A15" t="s">
        <v>3</v>
      </c>
      <c r="C15" s="12">
        <v>200000</v>
      </c>
      <c r="D15" s="12">
        <v>200000</v>
      </c>
      <c r="E15" s="12">
        <v>225000</v>
      </c>
      <c r="F15" s="12">
        <v>250000</v>
      </c>
      <c r="G15" s="12">
        <v>300000</v>
      </c>
    </row>
    <row r="16" spans="1:7" ht="15">
      <c r="A16" t="s">
        <v>26</v>
      </c>
      <c r="C16" s="3">
        <f>+C15*C6/365</f>
        <v>50410.95890410959</v>
      </c>
      <c r="D16" s="3">
        <f>+D15*D6/365</f>
        <v>200000</v>
      </c>
      <c r="E16" s="3">
        <f>+E15*E6/365</f>
        <v>225000</v>
      </c>
      <c r="F16" s="3">
        <f>+F15*F6/365</f>
        <v>250000</v>
      </c>
      <c r="G16" s="3">
        <f>+G15*G6/365</f>
        <v>300000</v>
      </c>
    </row>
    <row r="17" spans="1:7" ht="15">
      <c r="A17" t="s">
        <v>31</v>
      </c>
      <c r="C17" s="12"/>
      <c r="D17" s="12">
        <f>+C61/11250*D16</f>
        <v>108041.48</v>
      </c>
      <c r="E17" s="12">
        <f>+D61/11250*E16</f>
        <v>121546.66500000001</v>
      </c>
      <c r="F17" s="12">
        <f>+E61/11250*F16</f>
        <v>135051.85</v>
      </c>
      <c r="G17" s="12">
        <f>+F61/11250*G16</f>
        <v>162062.22</v>
      </c>
    </row>
    <row r="18" spans="1:7" ht="15">
      <c r="A18" t="s">
        <v>32</v>
      </c>
      <c r="C18" s="3">
        <f>+C16-C17</f>
        <v>50410.95890410959</v>
      </c>
      <c r="D18" s="3">
        <f>+D16-D17</f>
        <v>91958.52</v>
      </c>
      <c r="E18" s="3">
        <f>+E16-E17</f>
        <v>103453.33499999999</v>
      </c>
      <c r="F18" s="3">
        <f>+F16-F17</f>
        <v>114948.15</v>
      </c>
      <c r="G18" s="3">
        <f>+G16-G17</f>
        <v>137937.78</v>
      </c>
    </row>
    <row r="19" spans="1:7" ht="15">
      <c r="A19" t="s">
        <v>4</v>
      </c>
      <c r="C19" s="6">
        <v>0.16</v>
      </c>
      <c r="D19" s="6">
        <v>0.16</v>
      </c>
      <c r="E19" s="6">
        <v>0.16</v>
      </c>
      <c r="F19" s="6">
        <v>0.16</v>
      </c>
      <c r="G19" s="6">
        <v>0.16</v>
      </c>
    </row>
    <row r="20" spans="1:7" ht="15">
      <c r="A20" t="s">
        <v>28</v>
      </c>
      <c r="C20" s="3">
        <f>-C18*C19</f>
        <v>-8065.753424657534</v>
      </c>
      <c r="D20" s="3">
        <f>-D18*D19</f>
        <v>-14713.363200000002</v>
      </c>
      <c r="E20" s="3">
        <f>-E18*E19</f>
        <v>-16552.5336</v>
      </c>
      <c r="F20" s="3">
        <f>-F18*F19</f>
        <v>-18391.703999999998</v>
      </c>
      <c r="G20" s="3">
        <f>-G18*G19</f>
        <v>-22070.0448</v>
      </c>
    </row>
    <row r="22" spans="1:7" ht="15">
      <c r="A22" t="s">
        <v>8</v>
      </c>
      <c r="C22" s="12">
        <v>300000</v>
      </c>
      <c r="D22" s="12">
        <v>300000</v>
      </c>
      <c r="E22" s="12">
        <v>300000</v>
      </c>
      <c r="F22" s="12">
        <v>300000</v>
      </c>
      <c r="G22" s="12">
        <v>300000</v>
      </c>
    </row>
    <row r="23" spans="1:7" ht="15">
      <c r="A23" t="s">
        <v>9</v>
      </c>
      <c r="C23" s="10">
        <f>+C22*C6/365*C18/C16</f>
        <v>75616.43835616438</v>
      </c>
      <c r="D23" s="10">
        <f>+D22*D6/365*D18/D16</f>
        <v>137937.78</v>
      </c>
      <c r="E23" s="10">
        <f>+E22*E6/365*E18/E16</f>
        <v>137937.77999999997</v>
      </c>
      <c r="F23" s="10">
        <f>+F22*F6/365*F18/F16</f>
        <v>137937.78</v>
      </c>
      <c r="G23" s="10">
        <f>+G22*G6/365*G18/G16</f>
        <v>137937.78</v>
      </c>
    </row>
    <row r="24" spans="1:7" ht="15">
      <c r="A24" t="s">
        <v>10</v>
      </c>
      <c r="C24" s="3">
        <f>+C23-C18</f>
        <v>25205.479452054788</v>
      </c>
      <c r="D24" s="3">
        <f>+D23-D18</f>
        <v>45979.259999999995</v>
      </c>
      <c r="E24" s="3">
        <f>+E23-E18</f>
        <v>34484.44499999998</v>
      </c>
      <c r="F24" s="3">
        <f>+F23-F18</f>
        <v>22989.630000000005</v>
      </c>
      <c r="G24" s="3">
        <f>+G23-G18</f>
        <v>0</v>
      </c>
    </row>
    <row r="25" spans="1:7" ht="15">
      <c r="A25" t="s">
        <v>12</v>
      </c>
      <c r="C25" s="6">
        <v>0.07</v>
      </c>
      <c r="D25" s="6">
        <v>0.07</v>
      </c>
      <c r="E25" s="6">
        <v>0.07</v>
      </c>
      <c r="F25" s="6">
        <v>0.07</v>
      </c>
      <c r="G25" s="6">
        <v>0.07</v>
      </c>
    </row>
    <row r="26" spans="1:7" ht="15">
      <c r="A26" t="s">
        <v>11</v>
      </c>
      <c r="C26" s="3">
        <f>-C24*C25</f>
        <v>-1764.3835616438353</v>
      </c>
      <c r="D26" s="3">
        <f>-D24*D25</f>
        <v>-3218.5481999999997</v>
      </c>
      <c r="E26" s="3">
        <f>-E24*E25</f>
        <v>-2413.9111499999985</v>
      </c>
      <c r="F26" s="3">
        <f>-F24*F25</f>
        <v>-1609.2741000000005</v>
      </c>
      <c r="G26" s="3">
        <f>-G24*G25</f>
        <v>0</v>
      </c>
    </row>
    <row r="27" spans="3:7" ht="15">
      <c r="C27" s="3"/>
      <c r="D27" s="3"/>
      <c r="E27" s="3"/>
      <c r="F27" s="3"/>
      <c r="G27" s="3"/>
    </row>
    <row r="28" spans="1:7" ht="15">
      <c r="A28" t="s">
        <v>29</v>
      </c>
      <c r="C28" s="7">
        <v>0.01</v>
      </c>
      <c r="D28" s="7">
        <v>0.03</v>
      </c>
      <c r="E28" s="7">
        <v>0.05</v>
      </c>
      <c r="F28" s="7">
        <v>0.07</v>
      </c>
      <c r="G28" s="7">
        <v>0.07</v>
      </c>
    </row>
    <row r="29" spans="1:7" ht="15">
      <c r="A29" t="s">
        <v>30</v>
      </c>
      <c r="C29" s="3">
        <f>-(C8-C23)*C28</f>
        <v>-242.43561643835622</v>
      </c>
      <c r="D29" s="3">
        <f>-(D8-D23)*D28</f>
        <v>-18310.956599999998</v>
      </c>
      <c r="E29" s="3">
        <f>-(E8-E23)*E28</f>
        <v>-30518.261</v>
      </c>
      <c r="F29" s="3">
        <f>-(F8-F23)*F28</f>
        <v>-42725.5654</v>
      </c>
      <c r="G29" s="3">
        <f>-(G8-G23)*G28</f>
        <v>-24776.7254</v>
      </c>
    </row>
    <row r="31" spans="1:7" ht="15">
      <c r="A31" t="s">
        <v>6</v>
      </c>
      <c r="C31" s="7">
        <v>0.0112</v>
      </c>
      <c r="D31" s="7">
        <v>0.0112</v>
      </c>
      <c r="E31" s="7">
        <v>0.0112</v>
      </c>
      <c r="F31" s="7">
        <v>0.0112</v>
      </c>
      <c r="G31" s="7">
        <v>0.0112</v>
      </c>
    </row>
    <row r="32" spans="1:7" ht="15">
      <c r="A32" t="s">
        <v>5</v>
      </c>
      <c r="C32" s="3">
        <f>+C8*C31</f>
        <v>1118.432</v>
      </c>
      <c r="D32" s="3">
        <f>+D8*D31</f>
        <v>8380.9936</v>
      </c>
      <c r="E32" s="3">
        <f>+E8*E31</f>
        <v>8380.9936</v>
      </c>
      <c r="F32" s="3">
        <f>+F8*F31</f>
        <v>8380.9936</v>
      </c>
      <c r="G32" s="3">
        <f>+G8*G31</f>
        <v>5509.1792</v>
      </c>
    </row>
    <row r="33" spans="3:7" ht="15">
      <c r="C33" s="3"/>
      <c r="D33" s="3"/>
      <c r="E33" s="3"/>
      <c r="F33" s="3"/>
      <c r="G33" s="3"/>
    </row>
    <row r="34" spans="1:7" ht="15">
      <c r="A34" s="8" t="s">
        <v>7</v>
      </c>
      <c r="B34" s="9"/>
      <c r="C34" s="10">
        <f>+C12+C13+C20+C32+C26+C29</f>
        <v>19006.65939726028</v>
      </c>
      <c r="D34" s="10">
        <f>+D12+D13+D20+D32+D26+D29</f>
        <v>181662.96560000003</v>
      </c>
      <c r="E34" s="10">
        <f>+E12+E13+E20+E32+E26+E29</f>
        <v>168421.12785000002</v>
      </c>
      <c r="F34" s="10">
        <f>+F12+F13+F20+F32+F26+F29</f>
        <v>155179.2901</v>
      </c>
      <c r="G34" s="10">
        <f>+G12+G13+G20+G32+G26+G29</f>
        <v>96391.88900000001</v>
      </c>
    </row>
    <row r="37" ht="15">
      <c r="A37" s="4" t="s">
        <v>33</v>
      </c>
    </row>
    <row r="38" spans="1:7" ht="15">
      <c r="A38" t="s">
        <v>18</v>
      </c>
      <c r="C38" s="7">
        <v>0.125</v>
      </c>
      <c r="D38" s="7">
        <v>0.125</v>
      </c>
      <c r="E38" s="7">
        <v>0.125</v>
      </c>
      <c r="F38" s="7">
        <v>0.14</v>
      </c>
      <c r="G38" s="7">
        <v>0.14</v>
      </c>
    </row>
    <row r="39" spans="1:7" ht="15">
      <c r="A39" t="s">
        <v>19</v>
      </c>
      <c r="C39" s="3">
        <f>+C8*C38</f>
        <v>12482.5</v>
      </c>
      <c r="D39" s="3">
        <f>+D8*D38</f>
        <v>93537.875</v>
      </c>
      <c r="E39" s="3">
        <f>+E8*E38</f>
        <v>93537.875</v>
      </c>
      <c r="F39" s="3">
        <f>+F8*F38</f>
        <v>104762.42000000001</v>
      </c>
      <c r="G39" s="3">
        <f>+G8*G38</f>
        <v>68864.74</v>
      </c>
    </row>
    <row r="40" spans="3:7" ht="15">
      <c r="C40" s="3"/>
      <c r="D40" s="3"/>
      <c r="E40" s="3"/>
      <c r="F40" s="3"/>
      <c r="G40" s="3"/>
    </row>
    <row r="41" spans="1:7" ht="15">
      <c r="A41" t="s">
        <v>21</v>
      </c>
      <c r="C41" s="3">
        <v>280000</v>
      </c>
      <c r="D41" s="3">
        <v>280000</v>
      </c>
      <c r="E41" s="3">
        <v>320000</v>
      </c>
      <c r="F41" s="3">
        <v>400000</v>
      </c>
      <c r="G41" s="3">
        <v>400000</v>
      </c>
    </row>
    <row r="42" spans="1:7" ht="15">
      <c r="A42" t="s">
        <v>20</v>
      </c>
      <c r="C42" s="3">
        <f>+C41*C6/365</f>
        <v>70575.34246575342</v>
      </c>
      <c r="D42" s="3">
        <f>+D41*D6/365</f>
        <v>280000</v>
      </c>
      <c r="E42" s="3">
        <f>+E41*E6/365</f>
        <v>320000</v>
      </c>
      <c r="F42" s="3">
        <f>+F41*F6/365</f>
        <v>400000</v>
      </c>
      <c r="G42" s="3">
        <f>+G41*G6/365</f>
        <v>400000</v>
      </c>
    </row>
    <row r="43" spans="1:7" ht="15">
      <c r="A43" t="s">
        <v>22</v>
      </c>
      <c r="C43" s="7">
        <v>0.065</v>
      </c>
      <c r="D43" s="7">
        <v>0.065</v>
      </c>
      <c r="E43" s="7">
        <v>0.07</v>
      </c>
      <c r="F43" s="7">
        <v>0.085</v>
      </c>
      <c r="G43" s="7">
        <v>0.085</v>
      </c>
    </row>
    <row r="44" spans="1:7" ht="15">
      <c r="A44" t="s">
        <v>23</v>
      </c>
      <c r="C44" s="3">
        <f>-C42*C43</f>
        <v>-4587.397260273972</v>
      </c>
      <c r="D44" s="3">
        <f>-D42*D43</f>
        <v>-18200</v>
      </c>
      <c r="E44" s="3">
        <f>-E42*E43</f>
        <v>-22400.000000000004</v>
      </c>
      <c r="F44" s="3">
        <f>-F42*F43</f>
        <v>-34000</v>
      </c>
      <c r="G44" s="3">
        <f>-G42*G43</f>
        <v>-34000</v>
      </c>
    </row>
    <row r="46" spans="1:7" ht="15">
      <c r="A46" t="s">
        <v>24</v>
      </c>
      <c r="C46" s="3">
        <f>+C8-C42</f>
        <v>29284.65753424658</v>
      </c>
      <c r="D46" s="3">
        <f>+D8-D42</f>
        <v>468303</v>
      </c>
      <c r="E46" s="3">
        <f>+E8-E42</f>
        <v>428303</v>
      </c>
      <c r="F46" s="3">
        <f>+F8-F42</f>
        <v>348303</v>
      </c>
      <c r="G46" s="3">
        <f>+G8-G42</f>
        <v>91891</v>
      </c>
    </row>
    <row r="47" spans="1:7" ht="15">
      <c r="A47" t="s">
        <v>6</v>
      </c>
      <c r="C47" s="7">
        <v>0.0433</v>
      </c>
      <c r="D47" s="7">
        <v>0.0433</v>
      </c>
      <c r="E47" s="7">
        <v>0.04667</v>
      </c>
      <c r="F47" s="7">
        <v>0.04667</v>
      </c>
      <c r="G47" s="7">
        <v>0.04667</v>
      </c>
    </row>
    <row r="48" spans="1:7" ht="15">
      <c r="A48" t="s">
        <v>5</v>
      </c>
      <c r="C48" s="3">
        <f>+C46*C47</f>
        <v>1268.025671232877</v>
      </c>
      <c r="D48" s="3">
        <f>MIN(D46*D47,-D44)</f>
        <v>18200</v>
      </c>
      <c r="E48" s="3">
        <f>MIN(E46*E47,-E44)</f>
        <v>19988.90101</v>
      </c>
      <c r="F48" s="3">
        <f>MIN(F46*F47,-F44)</f>
        <v>16255.301010000001</v>
      </c>
      <c r="G48" s="3">
        <f>MIN(G46*G47,-G44)</f>
        <v>4288.552970000001</v>
      </c>
    </row>
    <row r="49" spans="3:7" ht="15">
      <c r="C49" s="3"/>
      <c r="D49" s="3"/>
      <c r="E49" s="3"/>
      <c r="F49" s="3"/>
      <c r="G49" s="3"/>
    </row>
    <row r="50" spans="1:7" ht="15">
      <c r="A50" s="8" t="s">
        <v>25</v>
      </c>
      <c r="B50" s="9"/>
      <c r="C50" s="10">
        <f>+C39+C44+C48</f>
        <v>9163.128410958905</v>
      </c>
      <c r="D50" s="10">
        <f>+D39+D44+D48</f>
        <v>93537.875</v>
      </c>
      <c r="E50" s="10">
        <f>+E39+E44+E48</f>
        <v>91126.77601</v>
      </c>
      <c r="F50" s="10">
        <f>+F39+F44+F48</f>
        <v>87017.72101000001</v>
      </c>
      <c r="G50" s="10">
        <f>+G39+G44+G48</f>
        <v>39153.29297000001</v>
      </c>
    </row>
    <row r="51" spans="3:7" ht="15">
      <c r="C51" s="3"/>
      <c r="D51" s="3"/>
      <c r="E51" s="3"/>
      <c r="F51" s="3"/>
      <c r="G51" s="3"/>
    </row>
    <row r="52" spans="1:7" ht="15">
      <c r="A52" t="s">
        <v>34</v>
      </c>
      <c r="C52" s="3">
        <f>+C34+C50</f>
        <v>28169.787808219182</v>
      </c>
      <c r="D52" s="3">
        <f>+D34+D50</f>
        <v>275200.8406</v>
      </c>
      <c r="E52" s="3">
        <f>+E34+E50</f>
        <v>259547.90386000002</v>
      </c>
      <c r="F52" s="3">
        <f>+F34+F50</f>
        <v>242197.01111000002</v>
      </c>
      <c r="G52" s="3">
        <f>+G34+G50</f>
        <v>135545.18197000003</v>
      </c>
    </row>
    <row r="53" spans="1:7" ht="15">
      <c r="A53" t="s">
        <v>35</v>
      </c>
      <c r="C53" s="2">
        <f>+C52/C8</f>
        <v>0.2820928080134106</v>
      </c>
      <c r="D53" s="2">
        <f>+D52/D8</f>
        <v>0.3677665873316023</v>
      </c>
      <c r="E53" s="2">
        <f>+E52/E8</f>
        <v>0.3468486747480633</v>
      </c>
      <c r="F53" s="2">
        <f>+F52/F8</f>
        <v>0.3236616866563411</v>
      </c>
      <c r="G53" s="2">
        <f>+G52/G8</f>
        <v>0.2755593860631726</v>
      </c>
    </row>
    <row r="54" spans="3:7" ht="15">
      <c r="C54" s="3"/>
      <c r="D54" s="3"/>
      <c r="E54" s="3"/>
      <c r="F54" s="3"/>
      <c r="G54" s="3"/>
    </row>
    <row r="56" ht="15" hidden="1"/>
    <row r="57" spans="1:7" ht="15" hidden="1">
      <c r="A57" t="s">
        <v>13</v>
      </c>
      <c r="C57" s="3">
        <v>12701037</v>
      </c>
      <c r="D57" s="3">
        <v>12701037</v>
      </c>
      <c r="E57" s="3">
        <v>12701037</v>
      </c>
      <c r="F57" s="3">
        <v>12701037</v>
      </c>
      <c r="G57" s="3">
        <v>12701037</v>
      </c>
    </row>
    <row r="58" spans="1:7" ht="15" hidden="1">
      <c r="A58" t="s">
        <v>15</v>
      </c>
      <c r="C58" s="12">
        <v>10000000</v>
      </c>
      <c r="D58" s="12">
        <v>10000000</v>
      </c>
      <c r="E58" s="12">
        <v>10000000</v>
      </c>
      <c r="F58" s="12">
        <v>10000000</v>
      </c>
      <c r="G58" s="12">
        <v>10000000</v>
      </c>
    </row>
    <row r="59" spans="3:7" ht="15" hidden="1">
      <c r="C59" s="3">
        <f>MAX(C57-C58,0)</f>
        <v>2701037</v>
      </c>
      <c r="D59" s="3">
        <f>MAX(D57-D58,0)</f>
        <v>2701037</v>
      </c>
      <c r="E59" s="3">
        <f>MAX(E57-E58,0)</f>
        <v>2701037</v>
      </c>
      <c r="F59" s="3">
        <f>MAX(F57-F58,0)</f>
        <v>2701037</v>
      </c>
      <c r="G59" s="3">
        <f>MAX(G57-G58,0)</f>
        <v>2701037</v>
      </c>
    </row>
    <row r="60" spans="1:7" ht="15" hidden="1">
      <c r="A60" t="s">
        <v>14</v>
      </c>
      <c r="C60" s="11">
        <v>0.00225</v>
      </c>
      <c r="D60" s="11">
        <v>0.00225</v>
      </c>
      <c r="E60" s="11">
        <v>0.00225</v>
      </c>
      <c r="F60" s="11">
        <v>0.00225</v>
      </c>
      <c r="G60" s="11">
        <v>0.00225</v>
      </c>
    </row>
    <row r="61" spans="1:7" ht="15" hidden="1">
      <c r="A61" t="s">
        <v>36</v>
      </c>
      <c r="C61" s="3">
        <f>+C59*C60</f>
        <v>6077.33325</v>
      </c>
      <c r="D61" s="3">
        <f>+D59*D60</f>
        <v>6077.33325</v>
      </c>
      <c r="E61" s="3">
        <f>+E59*E60</f>
        <v>6077.33325</v>
      </c>
      <c r="F61" s="3">
        <f>+F59*F60</f>
        <v>6077.33325</v>
      </c>
      <c r="G61" s="3">
        <f>+G59*G60</f>
        <v>6077.33325</v>
      </c>
    </row>
    <row r="62" ht="15" hidden="1"/>
  </sheetData>
  <sheetProtection/>
  <mergeCells count="2">
    <mergeCell ref="A1:G1"/>
    <mergeCell ref="A2:G2"/>
  </mergeCells>
  <printOptions/>
  <pageMargins left="0.7" right="0.7" top="0.75" bottom="0.75" header="0.3" footer="0.3"/>
  <pageSetup fitToHeight="1" fitToWidth="1" horizontalDpi="600" verticalDpi="600" orientation="portrait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Klein</dc:creator>
  <cp:keywords/>
  <dc:description/>
  <cp:lastModifiedBy>imckenzie</cp:lastModifiedBy>
  <cp:lastPrinted>2012-06-09T18:34:54Z</cp:lastPrinted>
  <dcterms:created xsi:type="dcterms:W3CDTF">2012-06-05T20:06:57Z</dcterms:created>
  <dcterms:modified xsi:type="dcterms:W3CDTF">2012-06-13T17:49:16Z</dcterms:modified>
  <cp:category/>
  <cp:version/>
  <cp:contentType/>
  <cp:contentStatus/>
</cp:coreProperties>
</file>