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'Sheet1'!$A$1:$T$28</definedName>
  </definedNames>
  <calcPr fullCalcOnLoad="1"/>
</workbook>
</file>

<file path=xl/sharedStrings.xml><?xml version="1.0" encoding="utf-8"?>
<sst xmlns="http://schemas.openxmlformats.org/spreadsheetml/2006/main" count="45" uniqueCount="35">
  <si>
    <t>Control</t>
  </si>
  <si>
    <t>Rate Class</t>
  </si>
  <si>
    <t>Vol Metric</t>
  </si>
  <si>
    <t>Total Revenue $ by Rate Class</t>
  </si>
  <si>
    <t>Total Revenue % by Rate Class</t>
  </si>
  <si>
    <t>Billed kWh</t>
  </si>
  <si>
    <t>Billed kW</t>
  </si>
  <si>
    <t>Distribution Volumetric Rate kWh Rate Rider</t>
  </si>
  <si>
    <t>Distribution Volumetric Rate kW Rate Rider</t>
  </si>
  <si>
    <t>A</t>
  </si>
  <si>
    <t>B = A / $H</t>
  </si>
  <si>
    <t>C = $I * B</t>
  </si>
  <si>
    <t>D</t>
  </si>
  <si>
    <t>E</t>
  </si>
  <si>
    <t>F = C / D</t>
  </si>
  <si>
    <t>G = C / E</t>
  </si>
  <si>
    <t>aaa</t>
  </si>
  <si>
    <t>H</t>
  </si>
  <si>
    <t xml:space="preserve">I </t>
  </si>
  <si>
    <t>Residential – Urban [UR]</t>
  </si>
  <si>
    <t>Residential – Medium Density [R1]</t>
  </si>
  <si>
    <t>Residential – Low Density [R2]</t>
  </si>
  <si>
    <t>Seasonal Residential</t>
  </si>
  <si>
    <t>General Service Energy Billed (less than to 50 kW) [GSe - metered]</t>
  </si>
  <si>
    <t>Urban General Service Energy Billed (less than 50 kW) [UGe]</t>
  </si>
  <si>
    <t xml:space="preserve">General Service Demand Billed (50 kW and above) [GSd] </t>
  </si>
  <si>
    <t>Urban General Service Demand Billed (50 kW and above) [UGd]</t>
  </si>
  <si>
    <t>Distributed Generation [DGen]</t>
  </si>
  <si>
    <t>Street Lighting</t>
  </si>
  <si>
    <t>Sentinel Lighting</t>
  </si>
  <si>
    <t>Sub-Transmission [ST]</t>
  </si>
  <si>
    <t>kWh</t>
  </si>
  <si>
    <t>kW</t>
  </si>
  <si>
    <t>Calculation of Smart Grid Rate Rider - Variable</t>
  </si>
  <si>
    <t>Total Smart Grid Revenue$ by Rate Class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</si>
</sst>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"/>
    <numFmt numFmtId="166" formatCode="_-* #,##0.00_-;\-* #,##0.00_-;_-* &quot;-&quot;??_-;_-@_-"/>
    <numFmt numFmtId="167" formatCode="&quot;$&quot;#,##0.000"/>
    <numFmt numFmtId="168" formatCode="&quot;$&quot;#,##0.00"/>
    <numFmt numFmtId="169" formatCode="&quot;$&quot;#,##0.0"/>
  </numFmts>
  <fonts count="39">
    <font>
      <sz val="10"/>
      <name val="Arial"/>
      <family val="0"/>
    </font>
    <font>
      <b/>
      <sz val="12"/>
      <name val="Arial"/>
      <family val="2"/>
    </font>
    <font>
      <sz val="12"/>
      <color indexed="9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55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0" fillId="33" borderId="0" xfId="55" applyFill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0" fontId="0" fillId="34" borderId="0" xfId="0" applyNumberFormat="1" applyFont="1" applyFill="1" applyAlignment="1" applyProtection="1">
      <alignment/>
      <protection/>
    </xf>
    <xf numFmtId="165" fontId="0" fillId="34" borderId="0" xfId="0" applyNumberFormat="1" applyFont="1" applyFill="1" applyAlignment="1" applyProtection="1">
      <alignment/>
      <protection/>
    </xf>
    <xf numFmtId="3" fontId="0" fillId="34" borderId="0" xfId="55" applyNumberFormat="1" applyFill="1" applyProtection="1">
      <alignment/>
      <protection/>
    </xf>
    <xf numFmtId="164" fontId="0" fillId="34" borderId="0" xfId="55" applyNumberFormat="1" applyFill="1" applyProtection="1">
      <alignment/>
      <protection/>
    </xf>
    <xf numFmtId="0" fontId="2" fillId="0" borderId="0" xfId="0" applyFont="1" applyAlignment="1" applyProtection="1">
      <alignment/>
      <protection/>
    </xf>
    <xf numFmtId="165" fontId="0" fillId="34" borderId="10" xfId="55" applyNumberFormat="1" applyFont="1" applyFill="1" applyBorder="1" applyProtection="1">
      <alignment/>
      <protection/>
    </xf>
    <xf numFmtId="10" fontId="0" fillId="34" borderId="10" xfId="55" applyNumberFormat="1" applyFont="1" applyFill="1" applyBorder="1" applyProtection="1">
      <alignment/>
      <protection/>
    </xf>
    <xf numFmtId="0" fontId="0" fillId="0" borderId="0" xfId="55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55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 wrapText="1"/>
      <protection/>
    </xf>
    <xf numFmtId="165" fontId="0" fillId="12" borderId="10" xfId="55" applyNumberFormat="1" applyFont="1" applyFill="1" applyBorder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re Model Version 0.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V46"/>
  <sheetViews>
    <sheetView tabSelected="1" view="pageBreakPreview" zoomScale="60" workbookViewId="0" topLeftCell="D5">
      <selection activeCell="P25" sqref="P25"/>
    </sheetView>
  </sheetViews>
  <sheetFormatPr defaultColWidth="0" defaultRowHeight="0" customHeight="1" zeroHeight="1"/>
  <cols>
    <col min="1" max="2" width="0" style="2" hidden="1" customWidth="1"/>
    <col min="3" max="3" width="19.7109375" style="2" hidden="1" customWidth="1"/>
    <col min="4" max="4" width="3.57421875" style="2" customWidth="1"/>
    <col min="5" max="5" width="59.8515625" style="2" customWidth="1"/>
    <col min="6" max="6" width="12.00390625" style="21" hidden="1" customWidth="1"/>
    <col min="7" max="7" width="1.421875" style="2" customWidth="1"/>
    <col min="8" max="8" width="19.00390625" style="2" bestFit="1" customWidth="1"/>
    <col min="9" max="9" width="2.00390625" style="2" customWidth="1"/>
    <col min="10" max="10" width="19.28125" style="2" bestFit="1" customWidth="1"/>
    <col min="11" max="11" width="1.7109375" style="2" customWidth="1"/>
    <col min="12" max="12" width="19.140625" style="2" bestFit="1" customWidth="1"/>
    <col min="13" max="13" width="1.8515625" style="2" customWidth="1"/>
    <col min="14" max="14" width="13.8515625" style="2" bestFit="1" customWidth="1"/>
    <col min="15" max="15" width="1.57421875" style="2" customWidth="1"/>
    <col min="16" max="16" width="11.421875" style="2" bestFit="1" customWidth="1"/>
    <col min="17" max="17" width="1.7109375" style="2" customWidth="1"/>
    <col min="18" max="18" width="18.7109375" style="2" bestFit="1" customWidth="1"/>
    <col min="19" max="19" width="1.57421875" style="2" customWidth="1"/>
    <col min="20" max="20" width="18.7109375" style="2" bestFit="1" customWidth="1"/>
    <col min="21" max="22" width="19.7109375" style="2" customWidth="1"/>
    <col min="23" max="16384" width="11.421875" style="2" hidden="1" customWidth="1"/>
  </cols>
  <sheetData>
    <row r="5" s="1" customFormat="1" ht="12.75">
      <c r="F5" s="18"/>
    </row>
    <row r="6" s="1" customFormat="1" ht="12.75">
      <c r="F6" s="18"/>
    </row>
    <row r="7" s="1" customFormat="1" ht="12.75">
      <c r="F7" s="18"/>
    </row>
    <row r="8" s="1" customFormat="1" ht="12.75">
      <c r="F8" s="18"/>
    </row>
    <row r="9" spans="5:6" s="1" customFormat="1" ht="26.25">
      <c r="E9" s="17" t="s">
        <v>33</v>
      </c>
      <c r="F9" s="18"/>
    </row>
    <row r="10" s="1" customFormat="1" ht="12.75">
      <c r="F10" s="18"/>
    </row>
    <row r="11" spans="3:20" s="1" customFormat="1" ht="63">
      <c r="C11" s="3" t="s">
        <v>0</v>
      </c>
      <c r="D11" s="3"/>
      <c r="E11" s="4" t="s">
        <v>1</v>
      </c>
      <c r="F11" s="4" t="s">
        <v>2</v>
      </c>
      <c r="G11" s="4"/>
      <c r="H11" s="4" t="s">
        <v>3</v>
      </c>
      <c r="J11" s="4" t="s">
        <v>4</v>
      </c>
      <c r="L11" s="4" t="s">
        <v>34</v>
      </c>
      <c r="N11" s="4" t="s">
        <v>5</v>
      </c>
      <c r="P11" s="4" t="s">
        <v>6</v>
      </c>
      <c r="R11" s="4" t="s">
        <v>7</v>
      </c>
      <c r="T11" s="4" t="s">
        <v>8</v>
      </c>
    </row>
    <row r="12" spans="3:20" s="1" customFormat="1" ht="15.75">
      <c r="C12" s="3"/>
      <c r="D12" s="3"/>
      <c r="E12" s="4"/>
      <c r="F12" s="4"/>
      <c r="G12" s="4"/>
      <c r="H12" s="4" t="s">
        <v>9</v>
      </c>
      <c r="J12" s="4" t="s">
        <v>10</v>
      </c>
      <c r="L12" s="4" t="s">
        <v>11</v>
      </c>
      <c r="N12" s="4" t="s">
        <v>12</v>
      </c>
      <c r="P12" s="4" t="s">
        <v>13</v>
      </c>
      <c r="R12" s="5" t="s">
        <v>14</v>
      </c>
      <c r="T12" s="5" t="s">
        <v>15</v>
      </c>
    </row>
    <row r="13" spans="3:20" s="1" customFormat="1" ht="12.75">
      <c r="C13" s="6">
        <v>1</v>
      </c>
      <c r="D13" s="22"/>
      <c r="E13" s="7" t="s">
        <v>19</v>
      </c>
      <c r="F13" s="19" t="s">
        <v>31</v>
      </c>
      <c r="G13" s="8"/>
      <c r="H13" s="10">
        <v>62752497.476217255</v>
      </c>
      <c r="I13" s="8"/>
      <c r="J13" s="9">
        <f aca="true" t="shared" si="0" ref="J13:J24">IF(ISERROR(H13/$H$25),0,H13/$H$25)</f>
        <v>0.05462052419751574</v>
      </c>
      <c r="K13" s="8"/>
      <c r="L13" s="10">
        <f aca="true" t="shared" si="1" ref="L13:L24">IF(ISERROR(J13*$L$25),0,J13*$L$25)</f>
        <v>1081486.3791108115</v>
      </c>
      <c r="N13" s="11">
        <v>1311340739.3824432</v>
      </c>
      <c r="P13" s="11"/>
      <c r="R13" s="12">
        <f aca="true" t="shared" si="2" ref="R13:R24">IF($F13="kWh",IF(ISERROR($L13/$N13),"",ROUND($L13/$N13,4)),"")</f>
        <v>0.0008</v>
      </c>
      <c r="T13" s="12">
        <f>IF($F13="kW",IF(ISERROR($L13/$P13),"",ROUND($L13/$P13,4)),"")</f>
      </c>
    </row>
    <row r="14" spans="3:20" s="1" customFormat="1" ht="12.75">
      <c r="C14" s="6">
        <v>2</v>
      </c>
      <c r="D14" s="22"/>
      <c r="E14" s="7" t="s">
        <v>20</v>
      </c>
      <c r="F14" s="19" t="s">
        <v>31</v>
      </c>
      <c r="G14" s="8"/>
      <c r="H14" s="10">
        <v>243444080.308977</v>
      </c>
      <c r="I14" s="8"/>
      <c r="J14" s="9">
        <f t="shared" si="0"/>
        <v>0.2118966386046695</v>
      </c>
      <c r="K14" s="8"/>
      <c r="L14" s="10">
        <f t="shared" si="1"/>
        <v>4195553.4443724565</v>
      </c>
      <c r="N14" s="11">
        <v>4397300810.315777</v>
      </c>
      <c r="P14" s="11"/>
      <c r="R14" s="12">
        <f t="shared" si="2"/>
        <v>0.001</v>
      </c>
      <c r="T14" s="12">
        <f aca="true" t="shared" si="3" ref="T14:T23">IF($F14="kW",IF(ISERROR($L14/$P14),"",ROUND($L14/$P14,4)),"")</f>
      </c>
    </row>
    <row r="15" spans="3:20" s="1" customFormat="1" ht="12.75">
      <c r="C15" s="6">
        <v>3</v>
      </c>
      <c r="D15" s="22"/>
      <c r="E15" s="7" t="s">
        <v>21</v>
      </c>
      <c r="F15" s="19" t="s">
        <v>31</v>
      </c>
      <c r="G15" s="8"/>
      <c r="H15" s="10">
        <v>438826762.9540303</v>
      </c>
      <c r="I15" s="8"/>
      <c r="J15" s="9">
        <f t="shared" si="0"/>
        <v>0.3819600619645803</v>
      </c>
      <c r="K15" s="8"/>
      <c r="L15" s="10">
        <f t="shared" si="1"/>
        <v>7562809.226898691</v>
      </c>
      <c r="N15" s="11">
        <v>5374784593.974565</v>
      </c>
      <c r="P15" s="11"/>
      <c r="R15" s="12">
        <f t="shared" si="2"/>
        <v>0.0014</v>
      </c>
      <c r="T15" s="12">
        <f t="shared" si="3"/>
      </c>
    </row>
    <row r="16" spans="3:20" s="1" customFormat="1" ht="12.75">
      <c r="C16" s="6">
        <v>4</v>
      </c>
      <c r="D16" s="22"/>
      <c r="E16" s="7" t="s">
        <v>22</v>
      </c>
      <c r="F16" s="19" t="s">
        <v>31</v>
      </c>
      <c r="G16" s="8"/>
      <c r="H16" s="10">
        <v>96042699.15870658</v>
      </c>
      <c r="I16" s="8"/>
      <c r="J16" s="9">
        <f t="shared" si="0"/>
        <v>0.08359671382610734</v>
      </c>
      <c r="K16" s="8"/>
      <c r="L16" s="10">
        <f t="shared" si="1"/>
        <v>1655214.9337569254</v>
      </c>
      <c r="N16" s="11">
        <v>718301357.2657908</v>
      </c>
      <c r="P16" s="11"/>
      <c r="R16" s="12">
        <f t="shared" si="2"/>
        <v>0.0023</v>
      </c>
      <c r="T16" s="12">
        <f t="shared" si="3"/>
      </c>
    </row>
    <row r="17" spans="3:20" s="1" customFormat="1" ht="12.75">
      <c r="C17" s="6">
        <v>5</v>
      </c>
      <c r="D17" s="22"/>
      <c r="E17" s="7" t="s">
        <v>23</v>
      </c>
      <c r="F17" s="19" t="s">
        <v>31</v>
      </c>
      <c r="G17" s="8"/>
      <c r="H17" s="10">
        <v>128131020.23631394</v>
      </c>
      <c r="I17" s="8"/>
      <c r="J17" s="9">
        <f t="shared" si="0"/>
        <v>0.11152677220412426</v>
      </c>
      <c r="K17" s="8"/>
      <c r="L17" s="10">
        <f t="shared" si="1"/>
        <v>2208230.0896416605</v>
      </c>
      <c r="N17" s="11">
        <v>2195769825.324834</v>
      </c>
      <c r="P17" s="11"/>
      <c r="R17" s="12">
        <f t="shared" si="2"/>
        <v>0.001</v>
      </c>
      <c r="T17" s="12">
        <f t="shared" si="3"/>
      </c>
    </row>
    <row r="18" spans="3:20" s="1" customFormat="1" ht="12.75">
      <c r="C18" s="6">
        <v>7</v>
      </c>
      <c r="D18" s="22"/>
      <c r="E18" s="7" t="s">
        <v>24</v>
      </c>
      <c r="F18" s="19" t="s">
        <v>31</v>
      </c>
      <c r="G18" s="8"/>
      <c r="H18" s="10">
        <v>10238234.509515498</v>
      </c>
      <c r="I18" s="8"/>
      <c r="J18" s="9">
        <f t="shared" si="0"/>
        <v>0.008911481745866312</v>
      </c>
      <c r="K18" s="8"/>
      <c r="L18" s="10">
        <f t="shared" si="1"/>
        <v>176447.33856815298</v>
      </c>
      <c r="N18" s="11">
        <v>363517757.327216</v>
      </c>
      <c r="P18" s="11"/>
      <c r="R18" s="12">
        <f t="shared" si="2"/>
        <v>0.0005</v>
      </c>
      <c r="T18" s="12">
        <f t="shared" si="3"/>
      </c>
    </row>
    <row r="19" spans="3:20" s="1" customFormat="1" ht="12.75">
      <c r="C19" s="6">
        <v>8</v>
      </c>
      <c r="D19" s="22"/>
      <c r="E19" s="7" t="s">
        <v>25</v>
      </c>
      <c r="F19" s="19" t="s">
        <v>32</v>
      </c>
      <c r="G19" s="8"/>
      <c r="H19" s="10">
        <v>112672241.46550153</v>
      </c>
      <c r="I19" s="8"/>
      <c r="J19" s="9">
        <f t="shared" si="0"/>
        <v>0.0980712663059692</v>
      </c>
      <c r="K19" s="8"/>
      <c r="L19" s="10">
        <f t="shared" si="1"/>
        <v>1941811.0728581902</v>
      </c>
      <c r="N19" s="11">
        <v>3122290617.8412023</v>
      </c>
      <c r="P19" s="11">
        <v>10389644.284412568</v>
      </c>
      <c r="R19" s="12">
        <f t="shared" si="2"/>
      </c>
      <c r="T19" s="12">
        <f>IF($F19="kW",IF(ISERROR($L19/$P19),"",ROUND($L19/$P19,4)),"")</f>
        <v>0.1869</v>
      </c>
    </row>
    <row r="20" spans="3:20" s="1" customFormat="1" ht="12.75">
      <c r="C20" s="6">
        <v>9</v>
      </c>
      <c r="D20" s="22"/>
      <c r="E20" s="7" t="s">
        <v>26</v>
      </c>
      <c r="F20" s="19" t="s">
        <v>32</v>
      </c>
      <c r="G20" s="8"/>
      <c r="H20" s="10">
        <v>15869255.77898538</v>
      </c>
      <c r="I20" s="8"/>
      <c r="J20" s="9">
        <f t="shared" si="0"/>
        <v>0.013812789994551905</v>
      </c>
      <c r="K20" s="8"/>
      <c r="L20" s="10">
        <f t="shared" si="1"/>
        <v>273493.2418921277</v>
      </c>
      <c r="N20" s="11">
        <v>599925889.4890747</v>
      </c>
      <c r="P20" s="11">
        <v>1898172.8497727977</v>
      </c>
      <c r="R20" s="12">
        <f t="shared" si="2"/>
      </c>
      <c r="T20" s="12">
        <f>IF($F20="kW",IF(ISERROR($L20/$P20),"",ROUND($L20/$P20,4)),"")</f>
        <v>0.1441</v>
      </c>
    </row>
    <row r="21" spans="3:20" s="1" customFormat="1" ht="12.75">
      <c r="C21" s="6">
        <v>10</v>
      </c>
      <c r="D21" s="22"/>
      <c r="E21" s="7" t="s">
        <v>27</v>
      </c>
      <c r="F21" s="19" t="s">
        <v>32</v>
      </c>
      <c r="G21" s="8"/>
      <c r="H21" s="10">
        <v>425641.50487720146</v>
      </c>
      <c r="I21" s="8"/>
      <c r="J21" s="9">
        <f t="shared" si="0"/>
        <v>0.00037048345566522366</v>
      </c>
      <c r="K21" s="8"/>
      <c r="L21" s="10">
        <f t="shared" si="1"/>
        <v>7335.572422171428</v>
      </c>
      <c r="N21" s="11">
        <v>4181950.0164835867</v>
      </c>
      <c r="P21" s="11">
        <v>66328.76189492315</v>
      </c>
      <c r="R21" s="12">
        <f t="shared" si="2"/>
      </c>
      <c r="T21" s="12">
        <f>IF($F21="kW",IF(ISERROR($L21/$P21),"",ROUND($L21/$P21,4)),"")</f>
        <v>0.1106</v>
      </c>
    </row>
    <row r="22" spans="3:20" s="1" customFormat="1" ht="12.75">
      <c r="C22" s="6">
        <v>11</v>
      </c>
      <c r="D22" s="22"/>
      <c r="E22" s="7" t="s">
        <v>28</v>
      </c>
      <c r="F22" s="19" t="s">
        <v>31</v>
      </c>
      <c r="G22" s="8"/>
      <c r="H22" s="10">
        <v>6451486.748198194</v>
      </c>
      <c r="I22" s="8"/>
      <c r="J22" s="9">
        <f t="shared" si="0"/>
        <v>0.005615451212494967</v>
      </c>
      <c r="K22" s="8"/>
      <c r="L22" s="10">
        <f t="shared" si="1"/>
        <v>111185.93400740036</v>
      </c>
      <c r="N22" s="11">
        <v>122364767.07650718</v>
      </c>
      <c r="P22" s="11"/>
      <c r="R22" s="12">
        <f t="shared" si="2"/>
        <v>0.0009</v>
      </c>
      <c r="T22" s="12">
        <f t="shared" si="3"/>
      </c>
    </row>
    <row r="23" spans="3:22" s="1" customFormat="1" ht="15">
      <c r="C23" s="6">
        <v>12</v>
      </c>
      <c r="D23" s="22"/>
      <c r="E23" s="7" t="s">
        <v>29</v>
      </c>
      <c r="F23" s="19" t="s">
        <v>31</v>
      </c>
      <c r="G23" s="8"/>
      <c r="H23" s="10">
        <v>1937482.7781459538</v>
      </c>
      <c r="I23" s="8"/>
      <c r="J23" s="9">
        <f t="shared" si="0"/>
        <v>0.0016864081785127117</v>
      </c>
      <c r="K23" s="8"/>
      <c r="L23" s="10">
        <f t="shared" si="1"/>
        <v>33390.88193455169</v>
      </c>
      <c r="N23" s="11">
        <v>21039859.956945065</v>
      </c>
      <c r="P23" s="11"/>
      <c r="R23" s="12">
        <f t="shared" si="2"/>
        <v>0.0016</v>
      </c>
      <c r="T23" s="12">
        <f t="shared" si="3"/>
      </c>
      <c r="V23" s="13" t="s">
        <v>16</v>
      </c>
    </row>
    <row r="24" spans="3:20" s="1" customFormat="1" ht="12.75">
      <c r="C24" s="6">
        <v>13</v>
      </c>
      <c r="D24" s="22"/>
      <c r="E24" s="7" t="s">
        <v>30</v>
      </c>
      <c r="F24" s="19" t="s">
        <v>32</v>
      </c>
      <c r="G24" s="8"/>
      <c r="H24" s="10">
        <v>32089871.989119343</v>
      </c>
      <c r="I24" s="8"/>
      <c r="J24" s="9">
        <f t="shared" si="0"/>
        <v>0.02793140830994274</v>
      </c>
      <c r="K24" s="8"/>
      <c r="L24" s="10">
        <f t="shared" si="1"/>
        <v>553041.8845368662</v>
      </c>
      <c r="N24" s="11">
        <v>17937820542.234142</v>
      </c>
      <c r="P24" s="11">
        <v>35499080.63498896</v>
      </c>
      <c r="R24" s="12">
        <f t="shared" si="2"/>
      </c>
      <c r="T24" s="12">
        <f>IF($F24="kW",IF(ISERROR($L24/$P24),"",ROUND($L24/$P24,4)),"")</f>
        <v>0.0156</v>
      </c>
    </row>
    <row r="25" spans="4:20" s="1" customFormat="1" ht="13.5" thickBot="1">
      <c r="D25" s="23"/>
      <c r="E25" s="8"/>
      <c r="F25" s="20"/>
      <c r="G25" s="8"/>
      <c r="H25" s="14">
        <f>SUM(H13:H24)</f>
        <v>1148881274.908588</v>
      </c>
      <c r="I25" s="8"/>
      <c r="J25" s="15">
        <f>SUM(J13:J24)</f>
        <v>1.0000000000000002</v>
      </c>
      <c r="K25" s="8"/>
      <c r="L25" s="25">
        <v>19800000</v>
      </c>
      <c r="N25" s="16"/>
      <c r="P25" s="16"/>
      <c r="R25" s="16"/>
      <c r="T25" s="16"/>
    </row>
    <row r="26" spans="4:12" s="1" customFormat="1" ht="15.75">
      <c r="D26" s="23"/>
      <c r="F26" s="18"/>
      <c r="H26" s="4" t="s">
        <v>17</v>
      </c>
      <c r="L26" s="4" t="s">
        <v>18</v>
      </c>
    </row>
    <row r="27" spans="4:6" s="1" customFormat="1" ht="12.75">
      <c r="D27" s="23"/>
      <c r="F27" s="18"/>
    </row>
    <row r="28" spans="4:20" s="1" customFormat="1" ht="45" customHeight="1">
      <c r="D28" s="23"/>
      <c r="F28" s="18"/>
      <c r="R28" s="24"/>
      <c r="S28" s="24"/>
      <c r="T28" s="24"/>
    </row>
    <row r="29" spans="5:6" s="1" customFormat="1" ht="26.25">
      <c r="E29" s="17"/>
      <c r="F29" s="18"/>
    </row>
    <row r="30" s="1" customFormat="1" ht="12.75">
      <c r="F30" s="18"/>
    </row>
    <row r="31" s="1" customFormat="1" ht="12.75">
      <c r="F31" s="18"/>
    </row>
    <row r="32" s="1" customFormat="1" ht="12.75">
      <c r="F32" s="18"/>
    </row>
    <row r="33" s="1" customFormat="1" ht="12.75">
      <c r="F33" s="18"/>
    </row>
    <row r="34" s="1" customFormat="1" ht="12.75">
      <c r="F34" s="18"/>
    </row>
    <row r="35" s="1" customFormat="1" ht="12.75">
      <c r="F35" s="18"/>
    </row>
    <row r="36" s="1" customFormat="1" ht="12.75">
      <c r="F36" s="18"/>
    </row>
    <row r="37" s="1" customFormat="1" ht="12.75">
      <c r="F37" s="18"/>
    </row>
    <row r="38" s="1" customFormat="1" ht="12.75">
      <c r="F38" s="18"/>
    </row>
    <row r="39" s="1" customFormat="1" ht="12.75">
      <c r="F39" s="18"/>
    </row>
    <row r="40" s="1" customFormat="1" ht="12.75">
      <c r="F40" s="18"/>
    </row>
    <row r="41" s="1" customFormat="1" ht="12.75">
      <c r="F41" s="18"/>
    </row>
    <row r="42" s="1" customFormat="1" ht="12.75">
      <c r="F42" s="18"/>
    </row>
    <row r="43" s="1" customFormat="1" ht="12.75">
      <c r="F43" s="18"/>
    </row>
    <row r="44" s="1" customFormat="1" ht="12.75">
      <c r="F44" s="18"/>
    </row>
    <row r="45" s="1" customFormat="1" ht="12.75">
      <c r="F45" s="18"/>
    </row>
    <row r="46" s="1" customFormat="1" ht="12.75">
      <c r="F46" s="18"/>
    </row>
  </sheetData>
  <sheetProtection/>
  <mergeCells count="1">
    <mergeCell ref="R28:T28"/>
  </mergeCells>
  <conditionalFormatting sqref="R13:R24">
    <cfRule type="cellIs" priority="1" dxfId="0" operator="between" stopIfTrue="1">
      <formula>-0.0001</formula>
      <formula>0.0001</formula>
    </cfRule>
  </conditionalFormatting>
  <conditionalFormatting sqref="T13:T24">
    <cfRule type="cellIs" priority="2" dxfId="0" operator="between" stopIfTrue="1">
      <formula>-0.01</formula>
      <formula>0.01</formula>
    </cfRule>
  </conditionalFormatting>
  <printOptions/>
  <pageMargins left="0.75" right="0.75" top="1" bottom="1" header="0.5" footer="0.5"/>
  <pageSetup horizontalDpi="300" verticalDpi="300" orientation="landscape" scale="60" r:id="rId1"/>
  <headerFooter alignWithMargins="0">
    <oddHeader>&amp;RFiled: June 15, 2012
EB-2012-0136
Exhibit E1-2-1
Attachment 2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 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E1-02-01 Attachment 2 - Calculation of Smart Grid Variable Rate Riders by Rate Class</dc:title>
  <dc:subject/>
  <dc:creator>188691</dc:creator>
  <cp:keywords/>
  <dc:description/>
  <cp:lastModifiedBy>Diane Gauvreau</cp:lastModifiedBy>
  <cp:lastPrinted>2012-06-14T23:59:19Z</cp:lastPrinted>
  <dcterms:created xsi:type="dcterms:W3CDTF">2012-05-04T14:52:25Z</dcterms:created>
  <dcterms:modified xsi:type="dcterms:W3CDTF">2012-06-14T23:59:23Z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dro One Data Classification">
    <vt:lpwstr>Internal Use (Only Internal information is not for release to the public)</vt:lpwstr>
  </property>
  <property fmtid="{D5CDD505-2E9C-101B-9397-08002B2CF9AE}" pid="3" name="Jurisdiction">
    <vt:lpwstr>OEB</vt:lpwstr>
  </property>
  <property fmtid="{D5CDD505-2E9C-101B-9397-08002B2CF9AE}" pid="4" name="Case Number/Docket Number">
    <vt:lpwstr>EB-2012-0136</vt:lpwstr>
  </property>
  <property fmtid="{D5CDD505-2E9C-101B-9397-08002B2CF9AE}" pid="5" name="ContentType">
    <vt:lpwstr>Regulatory Affairs Proceeding</vt:lpwstr>
  </property>
  <property fmtid="{D5CDD505-2E9C-101B-9397-08002B2CF9AE}" pid="6" name="Case Type">
    <vt:lpwstr>Electricity</vt:lpwstr>
  </property>
  <property fmtid="{D5CDD505-2E9C-101B-9397-08002B2CF9AE}" pid="7" name="Filing Status">
    <vt:lpwstr>Draft</vt:lpwstr>
  </property>
  <property fmtid="{D5CDD505-2E9C-101B-9397-08002B2CF9AE}" pid="8" name="Applicant">
    <vt:lpwstr>;#Hydro One Networks;#</vt:lpwstr>
  </property>
  <property fmtid="{D5CDD505-2E9C-101B-9397-08002B2CF9AE}" pid="9" name="Document Type">
    <vt:lpwstr>Prefiled evidence</vt:lpwstr>
  </property>
  <property fmtid="{D5CDD505-2E9C-101B-9397-08002B2CF9AE}" pid="10" name="Issue Date">
    <vt:lpwstr>2012-06-15T00:00:00Z</vt:lpwstr>
  </property>
  <property fmtid="{D5CDD505-2E9C-101B-9397-08002B2CF9AE}" pid="11" name="Authoring Party">
    <vt:lpwstr>Hydro One Networks - HONI</vt:lpwstr>
  </property>
  <property fmtid="{D5CDD505-2E9C-101B-9397-08002B2CF9AE}" pid="12" name="RA Contact">
    <vt:lpwstr>182932 - AC</vt:lpwstr>
  </property>
</Properties>
</file>