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1340" windowHeight="7560"/>
  </bookViews>
  <sheets>
    <sheet name="Sheet1" sheetId="1" r:id="rId1"/>
  </sheets>
  <definedNames>
    <definedName name="_xlnm.Print_Area" localSheetId="0">Sheet1!$A$1:$AS$19</definedName>
    <definedName name="_xlnm.Print_Titles" localSheetId="0">Sheet1!$A:$C</definedName>
  </definedNames>
  <calcPr calcId="145621" calcOnSave="0"/>
</workbook>
</file>

<file path=xl/calcChain.xml><?xml version="1.0" encoding="utf-8"?>
<calcChain xmlns="http://schemas.openxmlformats.org/spreadsheetml/2006/main">
  <c r="AR19" i="1" l="1"/>
  <c r="AP19" i="1"/>
  <c r="AO19" i="1"/>
  <c r="AK19" i="1"/>
  <c r="AL19" i="1"/>
  <c r="AI19" i="1"/>
  <c r="AH19" i="1"/>
  <c r="AG19" i="1"/>
  <c r="AD19" i="1"/>
  <c r="AC19" i="1"/>
  <c r="AB19" i="1"/>
  <c r="AA19" i="1"/>
  <c r="Z19" i="1"/>
  <c r="Y19" i="1"/>
  <c r="V19" i="1"/>
  <c r="U19" i="1"/>
  <c r="T19" i="1"/>
  <c r="Q19" i="1"/>
  <c r="P19" i="1"/>
  <c r="O19" i="1"/>
  <c r="L19" i="1"/>
  <c r="K19" i="1"/>
  <c r="J19" i="1"/>
  <c r="G19" i="1"/>
  <c r="F19" i="1"/>
  <c r="E19" i="1"/>
  <c r="B19" i="1"/>
  <c r="AR17" i="1"/>
  <c r="H7" i="1"/>
  <c r="N7" i="1" s="1"/>
  <c r="H11" i="1"/>
  <c r="N11" i="1" s="1"/>
  <c r="R11" i="1" s="1"/>
  <c r="X11" i="1" s="1"/>
  <c r="AE11" i="1" s="1"/>
  <c r="H13" i="1"/>
  <c r="N13" i="1" s="1"/>
  <c r="R13" i="1" s="1"/>
  <c r="X13" i="1" s="1"/>
  <c r="AE13" i="1" s="1"/>
  <c r="H14" i="1"/>
  <c r="N14" i="1" s="1"/>
  <c r="R14" i="1" s="1"/>
  <c r="X14" i="1" s="1"/>
  <c r="AE14" i="1" s="1"/>
  <c r="H15" i="1"/>
  <c r="N15" i="1" s="1"/>
  <c r="R15" i="1" s="1"/>
  <c r="X15" i="1" s="1"/>
  <c r="AE15" i="1" s="1"/>
  <c r="M8" i="1"/>
  <c r="S8" i="1" s="1"/>
  <c r="W8" i="1" s="1"/>
  <c r="AF8" i="1" s="1"/>
  <c r="AJ8" i="1" s="1"/>
  <c r="AN8" i="1" s="1"/>
  <c r="M9" i="1"/>
  <c r="S9" i="1" s="1"/>
  <c r="W9" i="1" s="1"/>
  <c r="AF9" i="1" s="1"/>
  <c r="AJ9" i="1" s="1"/>
  <c r="AN9" i="1" s="1"/>
  <c r="M10" i="1"/>
  <c r="S10" i="1" s="1"/>
  <c r="W10" i="1" s="1"/>
  <c r="AF10" i="1" s="1"/>
  <c r="AJ10" i="1" s="1"/>
  <c r="AN10" i="1" s="1"/>
  <c r="M11" i="1"/>
  <c r="S11" i="1" s="1"/>
  <c r="W11" i="1" s="1"/>
  <c r="AF11" i="1" s="1"/>
  <c r="AJ11" i="1" s="1"/>
  <c r="AN11" i="1" s="1"/>
  <c r="M14" i="1"/>
  <c r="S14" i="1" s="1"/>
  <c r="W14" i="1" s="1"/>
  <c r="AF14" i="1" s="1"/>
  <c r="AJ14" i="1" s="1"/>
  <c r="AN14" i="1" s="1"/>
  <c r="M15" i="1"/>
  <c r="S15" i="1" s="1"/>
  <c r="W15" i="1" s="1"/>
  <c r="AF15" i="1" s="1"/>
  <c r="AJ15" i="1" s="1"/>
  <c r="AN15" i="1" s="1"/>
  <c r="AP17" i="1"/>
  <c r="AO17" i="1"/>
  <c r="AK17" i="1"/>
  <c r="AK18" i="1" s="1"/>
  <c r="AL17" i="1"/>
  <c r="AI17" i="1"/>
  <c r="AH17" i="1"/>
  <c r="AG17" i="1"/>
  <c r="AD17" i="1"/>
  <c r="AC17" i="1"/>
  <c r="AB17" i="1"/>
  <c r="AA17" i="1"/>
  <c r="AA18" i="1" s="1"/>
  <c r="Z17" i="1"/>
  <c r="Y17" i="1"/>
  <c r="V17" i="1"/>
  <c r="U17" i="1"/>
  <c r="U18" i="1" s="1"/>
  <c r="T17" i="1"/>
  <c r="Q17" i="1"/>
  <c r="P17" i="1"/>
  <c r="O17" i="1"/>
  <c r="O18" i="1" s="1"/>
  <c r="L17" i="1"/>
  <c r="K17" i="1"/>
  <c r="J17" i="1"/>
  <c r="G17" i="1"/>
  <c r="G18" i="1" s="1"/>
  <c r="F17" i="1"/>
  <c r="E17" i="1"/>
  <c r="Q18" i="1" l="1"/>
  <c r="AC18" i="1"/>
  <c r="AP18" i="1"/>
  <c r="E18" i="1"/>
  <c r="K18" i="1"/>
  <c r="AI18" i="1"/>
  <c r="F18" i="1"/>
  <c r="L18" i="1"/>
  <c r="P18" i="1"/>
  <c r="V18" i="1"/>
  <c r="Z18" i="1"/>
  <c r="AB18" i="1"/>
  <c r="AD18" i="1"/>
  <c r="AH18" i="1"/>
  <c r="AL18" i="1"/>
  <c r="AR18" i="1"/>
  <c r="AO18" i="1"/>
  <c r="T18" i="1"/>
  <c r="J18" i="1"/>
  <c r="AG18" i="1"/>
  <c r="Y18" i="1"/>
  <c r="R7" i="1"/>
  <c r="X7" i="1" s="1"/>
  <c r="AE7" i="1" s="1"/>
  <c r="AM7" i="1" s="1"/>
  <c r="AQ15" i="1"/>
  <c r="H8" i="1"/>
  <c r="N8" i="1" s="1"/>
  <c r="R8" i="1" s="1"/>
  <c r="AQ11" i="1"/>
  <c r="M13" i="1"/>
  <c r="S13" i="1" s="1"/>
  <c r="W13" i="1" s="1"/>
  <c r="AF13" i="1" s="1"/>
  <c r="AJ13" i="1" s="1"/>
  <c r="AS13" i="1" s="1"/>
  <c r="AS15" i="1"/>
  <c r="AM15" i="1"/>
  <c r="AM14" i="1"/>
  <c r="AS14" i="1"/>
  <c r="AM13" i="1"/>
  <c r="AM11" i="1"/>
  <c r="AS11" i="1"/>
  <c r="H10" i="1"/>
  <c r="N10" i="1" s="1"/>
  <c r="R10" i="1" s="1"/>
  <c r="X10" i="1" s="1"/>
  <c r="AE10" i="1" s="1"/>
  <c r="AQ14" i="1"/>
  <c r="X8" i="1" l="1"/>
  <c r="H9" i="1"/>
  <c r="AS10" i="1"/>
  <c r="AM10" i="1"/>
  <c r="AQ10" i="1"/>
  <c r="AN13" i="1"/>
  <c r="AQ13" i="1"/>
  <c r="N9" i="1" l="1"/>
  <c r="AE8" i="1"/>
  <c r="M7" i="1" l="1"/>
  <c r="I17" i="1"/>
  <c r="AS8" i="1"/>
  <c r="AM8" i="1"/>
  <c r="AQ8" i="1"/>
  <c r="R9" i="1"/>
  <c r="H12" i="1" l="1"/>
  <c r="D19" i="1"/>
  <c r="D17" i="1"/>
  <c r="X9" i="1"/>
  <c r="I19" i="1"/>
  <c r="I18" i="1" s="1"/>
  <c r="M12" i="1"/>
  <c r="S7" i="1"/>
  <c r="M17" i="1"/>
  <c r="S12" i="1" l="1"/>
  <c r="M19" i="1"/>
  <c r="M18" i="1" s="1"/>
  <c r="D18" i="1"/>
  <c r="N12" i="1"/>
  <c r="H19" i="1"/>
  <c r="H17" i="1"/>
  <c r="S17" i="1"/>
  <c r="W7" i="1"/>
  <c r="AE9" i="1"/>
  <c r="H18" i="1" l="1"/>
  <c r="AF7" i="1"/>
  <c r="R12" i="1"/>
  <c r="N19" i="1"/>
  <c r="N17" i="1"/>
  <c r="AM9" i="1"/>
  <c r="AS9" i="1"/>
  <c r="AQ9" i="1"/>
  <c r="S19" i="1"/>
  <c r="S18" i="1" s="1"/>
  <c r="W12" i="1"/>
  <c r="N18" i="1" l="1"/>
  <c r="AF12" i="1"/>
  <c r="AF17" i="1" s="1"/>
  <c r="W19" i="1"/>
  <c r="W17" i="1"/>
  <c r="X12" i="1"/>
  <c r="R19" i="1"/>
  <c r="R17" i="1"/>
  <c r="AJ7" i="1"/>
  <c r="W18" i="1" l="1"/>
  <c r="R18" i="1"/>
  <c r="AN7" i="1"/>
  <c r="AQ7" i="1"/>
  <c r="AS7" i="1"/>
  <c r="AE12" i="1"/>
  <c r="AM12" i="1" s="1"/>
  <c r="X19" i="1"/>
  <c r="X17" i="1"/>
  <c r="AF19" i="1"/>
  <c r="AF18" i="1" s="1"/>
  <c r="AJ12" i="1"/>
  <c r="AJ19" i="1" l="1"/>
  <c r="AN12" i="1"/>
  <c r="AN19" i="1" s="1"/>
  <c r="AQ12" i="1"/>
  <c r="X18" i="1"/>
  <c r="AE19" i="1"/>
  <c r="AS19" i="1" s="1"/>
  <c r="AS12" i="1"/>
  <c r="AE17" i="1"/>
  <c r="AJ17" i="1"/>
  <c r="AJ18" i="1" l="1"/>
  <c r="AQ17" i="1"/>
  <c r="AE18" i="1"/>
  <c r="AS17" i="1"/>
  <c r="AM19" i="1"/>
  <c r="AM17" i="1"/>
  <c r="AN17" i="1"/>
  <c r="AN18" i="1" s="1"/>
  <c r="AQ19" i="1"/>
  <c r="AS18" i="1" l="1"/>
  <c r="AM18" i="1"/>
  <c r="AQ18" i="1"/>
</calcChain>
</file>

<file path=xl/sharedStrings.xml><?xml version="1.0" encoding="utf-8"?>
<sst xmlns="http://schemas.openxmlformats.org/spreadsheetml/2006/main" count="57" uniqueCount="52">
  <si>
    <t>2.1.7 RRR</t>
  </si>
  <si>
    <t>Account Descriptions</t>
  </si>
  <si>
    <t>Account Number</t>
  </si>
  <si>
    <t>Board-Approved Disposition during 2009</t>
  </si>
  <si>
    <t>Closing Principal Balance as of Dec-31-09</t>
  </si>
  <si>
    <t>Opening Interest Amounts as of Jan-1-09</t>
  </si>
  <si>
    <t>Interest Jan-1 to Dec-31-09</t>
  </si>
  <si>
    <t>Closing Interest Amounts as of Dec-31-09</t>
  </si>
  <si>
    <t>Opening Principal Amounts as of Jan-1-10</t>
  </si>
  <si>
    <t>Board-Approved Disposition during 2010</t>
  </si>
  <si>
    <t>Closing Principal Balance as of Dec-31-10</t>
  </si>
  <si>
    <t>Opening Interest Amounts as of Jan-1-10</t>
  </si>
  <si>
    <t>Interest Jan-1 to Dec-31-10</t>
  </si>
  <si>
    <t>Closing Interest Amounts as of Dec-31-10</t>
  </si>
  <si>
    <t>Total Claim</t>
  </si>
  <si>
    <t>Claim before Forecasted Transactions</t>
  </si>
  <si>
    <t>LV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</si>
  <si>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</si>
  <si>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</si>
  <si>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</si>
  <si>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</si>
  <si>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Power - Sub-Account - Global Adjustment</t>
  </si>
  <si>
    <t>Recovery of Regulatory Asset Balances</t>
  </si>
  <si>
    <t>Group 1 Sub-Total (including Account 1588 - Global Adjustment)</t>
  </si>
  <si>
    <t>Group 1 Sub-Total (excluding Account 1588 - Global Adjustment)</t>
  </si>
  <si>
    <t xml:space="preserve">Opening Principal Amounts as of Jan-1-09 </t>
  </si>
  <si>
    <t>Opening Principal Amounts as of Jan-1-11</t>
  </si>
  <si>
    <t>Board-Approved Disposition during 2011</t>
  </si>
  <si>
    <t>Closing Principal Balance as of Dec-31-11</t>
  </si>
  <si>
    <t>Opening Interest Amounts as of Jan-1-11</t>
  </si>
  <si>
    <t>Interest Jan-1 to Dec-31-11</t>
  </si>
  <si>
    <t>Closing Interest Amounts as of Dec-31-11</t>
  </si>
  <si>
    <t>Principal Disposition during 2012 - instructed by Board</t>
  </si>
  <si>
    <t>Interest Disposition during 2012 - instructed by Board</t>
  </si>
  <si>
    <t>Closing Principal Balances as of Dec 31-11 Adjusted for Dispositions during 2012</t>
  </si>
  <si>
    <t>Closing Interest Balances as of Dec 31-11 Adjusted during 2012 Disposition</t>
  </si>
  <si>
    <t>Projected Interest on Dec-31-11 Balances</t>
  </si>
  <si>
    <t>Disposition and Recovery of Regulatory Balances</t>
  </si>
  <si>
    <r>
      <t xml:space="preserve">Transactions Debit / (Credit) during 2009 excluding interest and adjustments </t>
    </r>
    <r>
      <rPr>
        <b/>
        <vertAlign val="superscript"/>
        <sz val="8"/>
        <rFont val="Book Antiqua"/>
        <family val="1"/>
      </rPr>
      <t>6</t>
    </r>
  </si>
  <si>
    <r>
      <t xml:space="preserve">Adjustments during 2009 - other </t>
    </r>
    <r>
      <rPr>
        <b/>
        <vertAlign val="superscript"/>
        <sz val="8"/>
        <rFont val="Book Antiqua"/>
        <family val="1"/>
      </rPr>
      <t>3</t>
    </r>
  </si>
  <si>
    <r>
      <t xml:space="preserve">Transactions Debit / (Credit) during 2010 excluding interest and adjustments </t>
    </r>
    <r>
      <rPr>
        <b/>
        <vertAlign val="superscript"/>
        <sz val="8"/>
        <rFont val="Book Antiqua"/>
        <family val="1"/>
      </rPr>
      <t>6</t>
    </r>
  </si>
  <si>
    <r>
      <t xml:space="preserve">Adjustments during 2010 - other </t>
    </r>
    <r>
      <rPr>
        <b/>
        <vertAlign val="superscript"/>
        <sz val="8"/>
        <rFont val="Book Antiqua"/>
        <family val="1"/>
      </rPr>
      <t>3</t>
    </r>
  </si>
  <si>
    <r>
      <t xml:space="preserve">Transactions Debit / (Credit) during 2011 excluding interest and adjustments </t>
    </r>
    <r>
      <rPr>
        <b/>
        <vertAlign val="superscript"/>
        <sz val="8"/>
        <rFont val="Book Antiqua"/>
        <family val="1"/>
      </rPr>
      <t>6</t>
    </r>
  </si>
  <si>
    <r>
      <t xml:space="preserve">Other </t>
    </r>
    <r>
      <rPr>
        <b/>
        <vertAlign val="superscript"/>
        <sz val="8"/>
        <rFont val="Book Antiqua"/>
        <family val="1"/>
      </rPr>
      <t xml:space="preserve">3 </t>
    </r>
    <r>
      <rPr>
        <b/>
        <sz val="8"/>
        <rFont val="Book Antiqua"/>
        <family val="1"/>
      </rPr>
      <t xml:space="preserve">Adjustments during Q1 2011 </t>
    </r>
  </si>
  <si>
    <r>
      <t xml:space="preserve">Other </t>
    </r>
    <r>
      <rPr>
        <b/>
        <vertAlign val="superscript"/>
        <sz val="8"/>
        <rFont val="Book Antiqua"/>
        <family val="1"/>
      </rPr>
      <t xml:space="preserve">3 </t>
    </r>
    <r>
      <rPr>
        <b/>
        <sz val="8"/>
        <rFont val="Book Antiqua"/>
        <family val="1"/>
      </rPr>
      <t xml:space="preserve">Adjustments during Q2 2011 </t>
    </r>
  </si>
  <si>
    <r>
      <t xml:space="preserve">Other </t>
    </r>
    <r>
      <rPr>
        <b/>
        <vertAlign val="superscript"/>
        <sz val="8"/>
        <rFont val="Book Antiqua"/>
        <family val="1"/>
      </rPr>
      <t xml:space="preserve">3 </t>
    </r>
    <r>
      <rPr>
        <b/>
        <sz val="8"/>
        <rFont val="Book Antiqua"/>
        <family val="1"/>
      </rPr>
      <t>Adjustments during Q3 20101</t>
    </r>
  </si>
  <si>
    <r>
      <t xml:space="preserve">Other </t>
    </r>
    <r>
      <rPr>
        <b/>
        <vertAlign val="superscript"/>
        <sz val="8"/>
        <rFont val="Book Antiqua"/>
        <family val="1"/>
      </rPr>
      <t xml:space="preserve">3 </t>
    </r>
    <r>
      <rPr>
        <b/>
        <sz val="8"/>
        <rFont val="Book Antiqua"/>
        <family val="1"/>
      </rPr>
      <t>Adjustments during Q4 2011</t>
    </r>
  </si>
  <si>
    <r>
      <t xml:space="preserve">Adjustments during 2011 - other </t>
    </r>
    <r>
      <rPr>
        <b/>
        <vertAlign val="superscript"/>
        <sz val="8"/>
        <rFont val="Book Antiqua"/>
        <family val="1"/>
      </rPr>
      <t>3</t>
    </r>
  </si>
  <si>
    <r>
      <t xml:space="preserve">Projected Interest from Jan 1, 2012 to December 31, 2012 on                        Dec 31 -11 balance adjusted for disposition during 2012 </t>
    </r>
    <r>
      <rPr>
        <b/>
        <vertAlign val="superscript"/>
        <sz val="8"/>
        <rFont val="Book Antiqua"/>
        <family val="1"/>
      </rPr>
      <t>9</t>
    </r>
  </si>
  <si>
    <r>
      <t xml:space="preserve">Projected Interest from January 1, 2013 to April 30, 2013 on Dec 31 -1 balance adjusted for disposition during 2012  </t>
    </r>
    <r>
      <rPr>
        <b/>
        <vertAlign val="superscript"/>
        <sz val="8"/>
        <rFont val="Book Antiqua"/>
        <family val="1"/>
      </rPr>
      <t>9, 10</t>
    </r>
  </si>
  <si>
    <r>
      <t xml:space="preserve">As of Dec 31-11 </t>
    </r>
    <r>
      <rPr>
        <b/>
        <vertAlign val="superscript"/>
        <sz val="8"/>
        <rFont val="Book Antiqua"/>
        <family val="1"/>
      </rPr>
      <t>4</t>
    </r>
  </si>
  <si>
    <r>
      <t xml:space="preserve">Variance                           RRR vs. 2011 Balance                        </t>
    </r>
    <r>
      <rPr>
        <b/>
        <i/>
        <sz val="8"/>
        <rFont val="Book Antiqua"/>
        <family val="1"/>
      </rPr>
      <t>(Principal + Interest)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</si>
</sst>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8"/>
      <name val="Book Antiqua"/>
      <family val="1"/>
    </font>
    <font>
      <b/>
      <vertAlign val="superscript"/>
      <sz val="8"/>
      <name val="Book Antiqua"/>
      <family val="1"/>
    </font>
    <font>
      <b/>
      <i/>
      <sz val="8"/>
      <name val="Book Antiqua"/>
      <family val="1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/>
      <bottom style="medium">
        <color indexed="3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12"/>
      </top>
      <bottom/>
      <diagonal/>
    </border>
    <border>
      <left/>
      <right style="medium">
        <color indexed="64"/>
      </right>
      <top style="medium">
        <color indexed="12"/>
      </top>
      <bottom/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1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6" fillId="0" borderId="15" xfId="0" applyFont="1" applyBorder="1" applyAlignment="1" applyProtection="1">
      <alignment wrapText="1"/>
    </xf>
    <xf numFmtId="0" fontId="6" fillId="0" borderId="0" xfId="0" applyFont="1" applyBorder="1" applyProtection="1"/>
    <xf numFmtId="0" fontId="6" fillId="0" borderId="5" xfId="0" applyFont="1" applyBorder="1" applyProtection="1"/>
    <xf numFmtId="0" fontId="6" fillId="0" borderId="7" xfId="0" applyFont="1" applyBorder="1" applyProtection="1"/>
    <xf numFmtId="164" fontId="7" fillId="2" borderId="17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/>
    <xf numFmtId="164" fontId="7" fillId="0" borderId="5" xfId="0" applyNumberFormat="1" applyFont="1" applyFill="1" applyBorder="1" applyProtection="1"/>
    <xf numFmtId="164" fontId="7" fillId="3" borderId="16" xfId="0" applyNumberFormat="1" applyFont="1" applyFill="1" applyBorder="1" applyProtection="1"/>
    <xf numFmtId="164" fontId="7" fillId="3" borderId="17" xfId="0" applyNumberFormat="1" applyFont="1" applyFill="1" applyBorder="1" applyProtection="1"/>
    <xf numFmtId="164" fontId="7" fillId="3" borderId="18" xfId="0" applyNumberFormat="1" applyFont="1" applyFill="1" applyBorder="1" applyProtection="1"/>
    <xf numFmtId="164" fontId="7" fillId="2" borderId="19" xfId="0" applyNumberFormat="1" applyFont="1" applyFill="1" applyBorder="1" applyProtection="1">
      <protection locked="0"/>
    </xf>
    <xf numFmtId="164" fontId="8" fillId="0" borderId="5" xfId="0" applyNumberFormat="1" applyFont="1" applyBorder="1" applyProtection="1"/>
    <xf numFmtId="164" fontId="7" fillId="2" borderId="20" xfId="0" applyNumberFormat="1" applyFont="1" applyFill="1" applyBorder="1" applyProtection="1">
      <protection locked="0"/>
    </xf>
    <xf numFmtId="0" fontId="8" fillId="0" borderId="0" xfId="0" applyFont="1" applyProtection="1"/>
    <xf numFmtId="164" fontId="7" fillId="0" borderId="6" xfId="0" applyNumberFormat="1" applyFont="1" applyFill="1" applyBorder="1" applyProtection="1"/>
    <xf numFmtId="164" fontId="8" fillId="0" borderId="0" xfId="0" applyNumberFormat="1" applyFont="1" applyBorder="1" applyProtection="1"/>
    <xf numFmtId="164" fontId="8" fillId="0" borderId="7" xfId="0" applyNumberFormat="1" applyFont="1" applyBorder="1" applyProtection="1"/>
    <xf numFmtId="164" fontId="7" fillId="0" borderId="7" xfId="0" applyNumberFormat="1" applyFont="1" applyFill="1" applyBorder="1" applyProtection="1"/>
    <xf numFmtId="0" fontId="8" fillId="0" borderId="0" xfId="0" applyFont="1"/>
    <xf numFmtId="0" fontId="0" fillId="0" borderId="0" xfId="0" applyFont="1"/>
    <xf numFmtId="164" fontId="8" fillId="0" borderId="0" xfId="0" applyNumberFormat="1" applyFont="1"/>
    <xf numFmtId="0" fontId="5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164" fontId="7" fillId="0" borderId="21" xfId="0" applyNumberFormat="1" applyFont="1" applyFill="1" applyBorder="1" applyProtection="1"/>
    <xf numFmtId="164" fontId="7" fillId="0" borderId="22" xfId="0" applyNumberFormat="1" applyFont="1" applyFill="1" applyBorder="1" applyProtection="1"/>
    <xf numFmtId="164" fontId="7" fillId="0" borderId="23" xfId="0" applyNumberFormat="1" applyFont="1" applyFill="1" applyBorder="1" applyProtection="1"/>
    <xf numFmtId="0" fontId="5" fillId="0" borderId="6" xfId="0" applyFont="1" applyBorder="1" applyAlignment="1" applyProtection="1"/>
    <xf numFmtId="0" fontId="7" fillId="0" borderId="6" xfId="0" applyFont="1" applyBorder="1" applyAlignment="1" applyProtection="1"/>
    <xf numFmtId="0" fontId="7" fillId="0" borderId="6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164" fontId="8" fillId="0" borderId="23" xfId="0" applyNumberFormat="1" applyFont="1" applyBorder="1" applyProtection="1"/>
    <xf numFmtId="164" fontId="7" fillId="0" borderId="24" xfId="0" applyNumberFormat="1" applyFont="1" applyFill="1" applyBorder="1" applyProtection="1"/>
    <xf numFmtId="0" fontId="9" fillId="0" borderId="0" xfId="0" applyFont="1" applyProtection="1"/>
    <xf numFmtId="0" fontId="9" fillId="0" borderId="5" xfId="0" applyFont="1" applyBorder="1" applyProtection="1"/>
    <xf numFmtId="0" fontId="6" fillId="0" borderId="25" xfId="0" applyFont="1" applyBorder="1" applyProtection="1"/>
    <xf numFmtId="164" fontId="8" fillId="0" borderId="24" xfId="0" applyNumberFormat="1" applyFont="1" applyBorder="1" applyProtection="1"/>
    <xf numFmtId="0" fontId="9" fillId="0" borderId="6" xfId="0" applyFont="1" applyBorder="1" applyProtection="1"/>
    <xf numFmtId="0" fontId="10" fillId="0" borderId="4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5" fillId="0" borderId="6" xfId="0" applyFont="1" applyBorder="1" applyProtection="1"/>
    <xf numFmtId="0" fontId="5" fillId="0" borderId="0" xfId="0" applyFont="1" applyBorder="1" applyAlignment="1" applyProtection="1">
      <alignment wrapText="1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4" xfId="0" applyFont="1" applyBorder="1" applyAlignment="1" applyProtection="1"/>
    <xf numFmtId="0" fontId="8" fillId="0" borderId="22" xfId="0" applyFont="1" applyBorder="1"/>
    <xf numFmtId="0" fontId="5" fillId="0" borderId="27" xfId="0" applyFont="1" applyBorder="1" applyAlignment="1" applyProtection="1">
      <alignment horizontal="center" vertical="center" wrapText="1"/>
    </xf>
    <xf numFmtId="164" fontId="7" fillId="0" borderId="27" xfId="0" applyNumberFormat="1" applyFont="1" applyFill="1" applyBorder="1" applyProtection="1"/>
    <xf numFmtId="164" fontId="7" fillId="0" borderId="28" xfId="0" applyNumberFormat="1" applyFont="1" applyFill="1" applyBorder="1" applyProtection="1"/>
    <xf numFmtId="0" fontId="10" fillId="0" borderId="29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view="pageLayout" topLeftCell="B2" zoomScaleNormal="100" zoomScaleSheetLayoutView="80" workbookViewId="0">
      <selection activeCell="B35" sqref="B35"/>
    </sheetView>
  </sheetViews>
  <sheetFormatPr defaultRowHeight="12.75" x14ac:dyDescent="0.2"/>
  <cols>
    <col min="1" max="1" width="0" style="27" hidden="1" customWidth="1"/>
    <col min="2" max="2" width="60.7109375" style="27" bestFit="1" customWidth="1"/>
    <col min="3" max="3" width="9.140625" style="27"/>
    <col min="4" max="4" width="13.5703125" style="27" customWidth="1"/>
    <col min="5" max="5" width="14.28515625" style="27" customWidth="1"/>
    <col min="6" max="6" width="11.7109375" style="27" customWidth="1"/>
    <col min="7" max="7" width="13.140625" style="27" customWidth="1"/>
    <col min="8" max="8" width="14.28515625" style="27" customWidth="1"/>
    <col min="9" max="9" width="13" style="27" customWidth="1"/>
    <col min="10" max="10" width="12.7109375" style="27" customWidth="1"/>
    <col min="11" max="12" width="12.5703125" style="27" customWidth="1"/>
    <col min="13" max="13" width="13" style="27" customWidth="1"/>
    <col min="14" max="14" width="13.42578125" style="27" bestFit="1" customWidth="1"/>
    <col min="15" max="15" width="13.85546875" style="27" customWidth="1"/>
    <col min="16" max="16" width="11.85546875" style="27" customWidth="1"/>
    <col min="17" max="17" width="14.140625" style="27" customWidth="1"/>
    <col min="18" max="18" width="13.42578125" style="27" bestFit="1" customWidth="1"/>
    <col min="19" max="19" width="15" style="27" customWidth="1"/>
    <col min="20" max="20" width="14" style="27" customWidth="1"/>
    <col min="21" max="21" width="12" style="27" customWidth="1"/>
    <col min="22" max="22" width="12.42578125" style="27" customWidth="1"/>
    <col min="23" max="23" width="12.28515625" style="27" bestFit="1" customWidth="1"/>
    <col min="24" max="24" width="13.42578125" style="27" bestFit="1" customWidth="1"/>
    <col min="25" max="25" width="13" style="27" customWidth="1"/>
    <col min="26" max="26" width="11.7109375" style="27" customWidth="1"/>
    <col min="27" max="27" width="12.5703125" style="27" customWidth="1"/>
    <col min="28" max="28" width="13.28515625" style="27" customWidth="1"/>
    <col min="29" max="30" width="11" style="27" customWidth="1"/>
    <col min="31" max="31" width="13" style="27" customWidth="1"/>
    <col min="32" max="33" width="12.28515625" style="27" bestFit="1" customWidth="1"/>
    <col min="34" max="34" width="11" style="27" customWidth="1"/>
    <col min="35" max="35" width="11.42578125" style="27" customWidth="1"/>
    <col min="36" max="36" width="12.28515625" style="27" bestFit="1" customWidth="1"/>
    <col min="37" max="38" width="11.5703125" style="27" customWidth="1"/>
    <col min="39" max="39" width="15.28515625" style="27" customWidth="1"/>
    <col min="40" max="40" width="12.28515625" style="27" bestFit="1" customWidth="1"/>
    <col min="41" max="42" width="9.7109375" style="27" bestFit="1" customWidth="1"/>
    <col min="43" max="43" width="15.5703125" style="27" customWidth="1"/>
    <col min="44" max="44" width="13.85546875" style="27" customWidth="1"/>
    <col min="45" max="45" width="12.140625" style="27" customWidth="1"/>
    <col min="46" max="16384" width="9.140625" style="27"/>
  </cols>
  <sheetData>
    <row r="1" spans="1:49" s="77" customFormat="1" ht="13.5" thickBot="1" x14ac:dyDescent="0.25"/>
    <row r="2" spans="1:49" s="2" customFormat="1" ht="15.75" thickBot="1" x14ac:dyDescent="0.3">
      <c r="A2" s="1"/>
      <c r="B2" s="67"/>
      <c r="C2" s="68"/>
      <c r="D2" s="69">
        <v>2009</v>
      </c>
      <c r="E2" s="70"/>
      <c r="F2" s="70"/>
      <c r="G2" s="70"/>
      <c r="H2" s="70"/>
      <c r="I2" s="70"/>
      <c r="J2" s="70"/>
      <c r="K2" s="70"/>
      <c r="L2" s="70"/>
      <c r="M2" s="71"/>
      <c r="N2" s="69">
        <v>2010</v>
      </c>
      <c r="O2" s="70"/>
      <c r="P2" s="70"/>
      <c r="Q2" s="70"/>
      <c r="R2" s="70"/>
      <c r="S2" s="70"/>
      <c r="T2" s="70"/>
      <c r="U2" s="70"/>
      <c r="V2" s="70"/>
      <c r="W2" s="71"/>
      <c r="X2" s="51">
        <v>2011</v>
      </c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84"/>
      <c r="AK2" s="70">
        <v>2011</v>
      </c>
      <c r="AL2" s="70"/>
      <c r="AM2" s="70"/>
      <c r="AN2" s="71"/>
      <c r="AO2" s="72" t="s">
        <v>36</v>
      </c>
      <c r="AP2" s="73"/>
      <c r="AQ2" s="74"/>
      <c r="AR2" s="75" t="s">
        <v>0</v>
      </c>
      <c r="AS2" s="76"/>
      <c r="AT2" s="10"/>
    </row>
    <row r="3" spans="1:49" s="2" customFormat="1" ht="14.25" customHeight="1" x14ac:dyDescent="0.2">
      <c r="B3" s="64" t="s">
        <v>1</v>
      </c>
      <c r="C3" s="61" t="s">
        <v>2</v>
      </c>
      <c r="D3" s="56" t="s">
        <v>25</v>
      </c>
      <c r="E3" s="53" t="s">
        <v>38</v>
      </c>
      <c r="F3" s="53" t="s">
        <v>3</v>
      </c>
      <c r="G3" s="53" t="s">
        <v>39</v>
      </c>
      <c r="H3" s="53" t="s">
        <v>4</v>
      </c>
      <c r="I3" s="53" t="s">
        <v>5</v>
      </c>
      <c r="J3" s="53" t="s">
        <v>6</v>
      </c>
      <c r="K3" s="53" t="s">
        <v>3</v>
      </c>
      <c r="L3" s="53" t="s">
        <v>39</v>
      </c>
      <c r="M3" s="61" t="s">
        <v>7</v>
      </c>
      <c r="N3" s="56" t="s">
        <v>8</v>
      </c>
      <c r="O3" s="53" t="s">
        <v>40</v>
      </c>
      <c r="P3" s="53" t="s">
        <v>9</v>
      </c>
      <c r="Q3" s="53" t="s">
        <v>41</v>
      </c>
      <c r="R3" s="53" t="s">
        <v>10</v>
      </c>
      <c r="S3" s="53" t="s">
        <v>11</v>
      </c>
      <c r="T3" s="53" t="s">
        <v>12</v>
      </c>
      <c r="U3" s="53" t="s">
        <v>9</v>
      </c>
      <c r="V3" s="53" t="s">
        <v>41</v>
      </c>
      <c r="W3" s="61" t="s">
        <v>13</v>
      </c>
      <c r="X3" s="56" t="s">
        <v>26</v>
      </c>
      <c r="Y3" s="53" t="s">
        <v>42</v>
      </c>
      <c r="Z3" s="53" t="s">
        <v>27</v>
      </c>
      <c r="AA3" s="53" t="s">
        <v>43</v>
      </c>
      <c r="AB3" s="53" t="s">
        <v>44</v>
      </c>
      <c r="AC3" s="53" t="s">
        <v>45</v>
      </c>
      <c r="AD3" s="53" t="s">
        <v>46</v>
      </c>
      <c r="AE3" s="53" t="s">
        <v>28</v>
      </c>
      <c r="AF3" s="53" t="s">
        <v>29</v>
      </c>
      <c r="AG3" s="53" t="s">
        <v>30</v>
      </c>
      <c r="AH3" s="53" t="s">
        <v>27</v>
      </c>
      <c r="AI3" s="53" t="s">
        <v>47</v>
      </c>
      <c r="AJ3" s="81" t="s">
        <v>31</v>
      </c>
      <c r="AK3" s="53" t="s">
        <v>32</v>
      </c>
      <c r="AL3" s="53" t="s">
        <v>33</v>
      </c>
      <c r="AM3" s="53" t="s">
        <v>34</v>
      </c>
      <c r="AN3" s="53" t="s">
        <v>35</v>
      </c>
      <c r="AO3" s="56" t="s">
        <v>48</v>
      </c>
      <c r="AP3" s="53" t="s">
        <v>49</v>
      </c>
      <c r="AQ3" s="61" t="s">
        <v>14</v>
      </c>
      <c r="AR3" s="47" t="s">
        <v>50</v>
      </c>
      <c r="AS3" s="47" t="s">
        <v>51</v>
      </c>
      <c r="AT3" s="42"/>
      <c r="AU3" s="42"/>
      <c r="AV3" s="42"/>
      <c r="AW3" s="42"/>
    </row>
    <row r="4" spans="1:49" s="2" customFormat="1" ht="24.75" customHeight="1" x14ac:dyDescent="0.2">
      <c r="B4" s="65"/>
      <c r="C4" s="62"/>
      <c r="D4" s="57"/>
      <c r="E4" s="59"/>
      <c r="F4" s="54"/>
      <c r="G4" s="54"/>
      <c r="H4" s="54"/>
      <c r="I4" s="59"/>
      <c r="J4" s="54"/>
      <c r="K4" s="54"/>
      <c r="L4" s="54"/>
      <c r="M4" s="62"/>
      <c r="N4" s="57"/>
      <c r="O4" s="59"/>
      <c r="P4" s="54"/>
      <c r="Q4" s="54"/>
      <c r="R4" s="54"/>
      <c r="S4" s="59"/>
      <c r="T4" s="54"/>
      <c r="U4" s="54"/>
      <c r="V4" s="54"/>
      <c r="W4" s="62"/>
      <c r="X4" s="57"/>
      <c r="Y4" s="59"/>
      <c r="Z4" s="54"/>
      <c r="AA4" s="54"/>
      <c r="AB4" s="54"/>
      <c r="AC4" s="54"/>
      <c r="AD4" s="54"/>
      <c r="AE4" s="54"/>
      <c r="AF4" s="59"/>
      <c r="AG4" s="54"/>
      <c r="AH4" s="54"/>
      <c r="AI4" s="54"/>
      <c r="AJ4" s="82"/>
      <c r="AK4" s="54"/>
      <c r="AL4" s="54"/>
      <c r="AM4" s="54"/>
      <c r="AN4" s="54"/>
      <c r="AO4" s="57"/>
      <c r="AP4" s="59"/>
      <c r="AQ4" s="62"/>
      <c r="AR4" s="48"/>
      <c r="AS4" s="48"/>
      <c r="AT4" s="42"/>
      <c r="AU4" s="42"/>
      <c r="AV4" s="42"/>
      <c r="AW4" s="42"/>
    </row>
    <row r="5" spans="1:49" s="2" customFormat="1" ht="53.25" customHeight="1" thickBot="1" x14ac:dyDescent="0.25">
      <c r="B5" s="66"/>
      <c r="C5" s="63"/>
      <c r="D5" s="58"/>
      <c r="E5" s="60"/>
      <c r="F5" s="55"/>
      <c r="G5" s="55"/>
      <c r="H5" s="55"/>
      <c r="I5" s="60"/>
      <c r="J5" s="55"/>
      <c r="K5" s="55"/>
      <c r="L5" s="55"/>
      <c r="M5" s="63"/>
      <c r="N5" s="58"/>
      <c r="O5" s="60"/>
      <c r="P5" s="55"/>
      <c r="Q5" s="55"/>
      <c r="R5" s="55"/>
      <c r="S5" s="60"/>
      <c r="T5" s="55"/>
      <c r="U5" s="55"/>
      <c r="V5" s="55"/>
      <c r="W5" s="63"/>
      <c r="X5" s="58"/>
      <c r="Y5" s="60"/>
      <c r="Z5" s="55"/>
      <c r="AA5" s="55"/>
      <c r="AB5" s="55"/>
      <c r="AC5" s="55"/>
      <c r="AD5" s="55"/>
      <c r="AE5" s="55"/>
      <c r="AF5" s="60"/>
      <c r="AG5" s="55"/>
      <c r="AH5" s="55"/>
      <c r="AI5" s="55"/>
      <c r="AJ5" s="83"/>
      <c r="AK5" s="55"/>
      <c r="AL5" s="55"/>
      <c r="AM5" s="55"/>
      <c r="AN5" s="55"/>
      <c r="AO5" s="58"/>
      <c r="AP5" s="60"/>
      <c r="AQ5" s="63" t="s">
        <v>15</v>
      </c>
      <c r="AR5" s="49"/>
      <c r="AS5" s="50"/>
      <c r="AT5" s="42"/>
      <c r="AU5" s="43"/>
      <c r="AV5" s="46"/>
      <c r="AW5" s="42"/>
    </row>
    <row r="6" spans="1:49" s="2" customFormat="1" ht="33.75" customHeight="1" thickBot="1" x14ac:dyDescent="0.25">
      <c r="B6" s="36"/>
      <c r="C6" s="4"/>
      <c r="D6" s="3"/>
      <c r="E6" s="4"/>
      <c r="F6" s="5"/>
      <c r="G6" s="5"/>
      <c r="H6" s="5"/>
      <c r="I6" s="5"/>
      <c r="J6" s="5"/>
      <c r="K6" s="5"/>
      <c r="L6" s="5"/>
      <c r="M6" s="6"/>
      <c r="N6" s="3"/>
      <c r="O6" s="4"/>
      <c r="P6" s="5"/>
      <c r="Q6" s="5"/>
      <c r="R6" s="5"/>
      <c r="S6" s="5"/>
      <c r="T6" s="5"/>
      <c r="U6" s="5"/>
      <c r="V6" s="5"/>
      <c r="W6" s="6"/>
      <c r="X6" s="3"/>
      <c r="Y6" s="4"/>
      <c r="Z6" s="5"/>
      <c r="AA6" s="5"/>
      <c r="AB6" s="5"/>
      <c r="AC6" s="5"/>
      <c r="AD6" s="5"/>
      <c r="AE6" s="5"/>
      <c r="AF6" s="5"/>
      <c r="AG6" s="5"/>
      <c r="AH6" s="5"/>
      <c r="AI6" s="5"/>
      <c r="AJ6" s="78"/>
      <c r="AK6" s="7"/>
      <c r="AL6" s="7"/>
      <c r="AM6" s="8"/>
      <c r="AN6" s="9"/>
      <c r="AO6" s="10"/>
      <c r="AP6" s="10"/>
      <c r="AQ6" s="11"/>
      <c r="AR6" s="12"/>
      <c r="AS6" s="44"/>
    </row>
    <row r="7" spans="1:49" s="22" customFormat="1" ht="15" customHeight="1" thickBot="1" x14ac:dyDescent="0.25">
      <c r="A7" s="2">
        <v>1</v>
      </c>
      <c r="B7" s="3" t="s">
        <v>16</v>
      </c>
      <c r="C7" s="31">
        <v>1550</v>
      </c>
      <c r="D7" s="16">
        <v>1863853.11</v>
      </c>
      <c r="E7" s="13">
        <v>5064819.04</v>
      </c>
      <c r="F7" s="13"/>
      <c r="G7" s="13"/>
      <c r="H7" s="14">
        <f t="shared" ref="H7:H15" si="0">D7+E7-F7+G7</f>
        <v>6928672.1500000004</v>
      </c>
      <c r="I7" s="17">
        <v>24728.98</v>
      </c>
      <c r="J7" s="13">
        <v>33009.61</v>
      </c>
      <c r="K7" s="13"/>
      <c r="L7" s="13"/>
      <c r="M7" s="15">
        <f>I7+J7-K7+L7</f>
        <v>57738.59</v>
      </c>
      <c r="N7" s="16">
        <f>H7</f>
        <v>6928672.1500000004</v>
      </c>
      <c r="O7" s="13">
        <v>-3265859.7199999997</v>
      </c>
      <c r="P7" s="13"/>
      <c r="Q7" s="13"/>
      <c r="R7" s="14">
        <f>N7+O7-P7+Q7</f>
        <v>3662812.4300000006</v>
      </c>
      <c r="S7" s="17">
        <f>M7</f>
        <v>57738.59</v>
      </c>
      <c r="T7" s="13">
        <v>-23973.840000000004</v>
      </c>
      <c r="U7" s="13"/>
      <c r="V7" s="13"/>
      <c r="W7" s="15">
        <f>S7+T7-U7+V7</f>
        <v>33764.749999999993</v>
      </c>
      <c r="X7" s="16">
        <f>R7</f>
        <v>3662812.4300000006</v>
      </c>
      <c r="Y7" s="13">
        <v>3014019.8299999996</v>
      </c>
      <c r="Z7" s="13"/>
      <c r="AA7" s="13"/>
      <c r="AB7" s="13"/>
      <c r="AC7" s="13"/>
      <c r="AD7" s="13"/>
      <c r="AE7" s="14">
        <f>X7+Y7-Z7+SUM(AA7:AD7)</f>
        <v>6676832.2599999998</v>
      </c>
      <c r="AF7" s="17">
        <f>W7</f>
        <v>33764.749999999993</v>
      </c>
      <c r="AG7" s="13">
        <v>76851.37</v>
      </c>
      <c r="AH7" s="13"/>
      <c r="AI7" s="13"/>
      <c r="AJ7" s="79">
        <f>AF7+AG7-AH7+AI7</f>
        <v>110616.12</v>
      </c>
      <c r="AK7" s="19"/>
      <c r="AL7" s="13"/>
      <c r="AM7" s="17">
        <f>AE7-AK7</f>
        <v>6676832.2599999998</v>
      </c>
      <c r="AN7" s="18">
        <f>AJ7-AL7</f>
        <v>110616.12</v>
      </c>
      <c r="AO7" s="19"/>
      <c r="AP7" s="13"/>
      <c r="AQ7" s="20">
        <f>SUM(AP7,AO7,AJ7,AE7)-SUM(AK7:AL7)</f>
        <v>6787448.3799999999</v>
      </c>
      <c r="AR7" s="21">
        <v>6787448.3799999999</v>
      </c>
      <c r="AS7" s="25">
        <f>AR7-SUM(AE7,AJ7)</f>
        <v>0</v>
      </c>
    </row>
    <row r="8" spans="1:49" s="22" customFormat="1" ht="13.5" thickBot="1" x14ac:dyDescent="0.25">
      <c r="A8" s="22">
        <v>2</v>
      </c>
      <c r="B8" s="37" t="s">
        <v>17</v>
      </c>
      <c r="C8" s="31">
        <v>1580</v>
      </c>
      <c r="D8" s="16">
        <v>-11301124.49</v>
      </c>
      <c r="E8" s="13">
        <v>-15206881.640000001</v>
      </c>
      <c r="F8" s="13"/>
      <c r="G8" s="13"/>
      <c r="H8" s="14">
        <f t="shared" si="0"/>
        <v>-26508006.130000003</v>
      </c>
      <c r="I8" s="17">
        <v>-76839.22</v>
      </c>
      <c r="J8" s="13">
        <v>-179472.59</v>
      </c>
      <c r="K8" s="13"/>
      <c r="L8" s="13"/>
      <c r="M8" s="15">
        <f t="shared" ref="M8:M15" si="1">I8+J8-K8+L8</f>
        <v>-256311.81</v>
      </c>
      <c r="N8" s="16">
        <f t="shared" ref="N8:N15" si="2">H8</f>
        <v>-26508006.130000003</v>
      </c>
      <c r="O8" s="13">
        <v>-5212236.9400000013</v>
      </c>
      <c r="P8" s="13"/>
      <c r="Q8" s="13"/>
      <c r="R8" s="14">
        <f t="shared" ref="R8:R15" si="3">N8+O8-P8+Q8</f>
        <v>-31720243.070000004</v>
      </c>
      <c r="S8" s="17">
        <f t="shared" ref="S8:S15" si="4">M8</f>
        <v>-256311.81</v>
      </c>
      <c r="T8" s="13">
        <v>56659.250000000015</v>
      </c>
      <c r="U8" s="13"/>
      <c r="V8" s="13"/>
      <c r="W8" s="15">
        <f t="shared" ref="W8:W15" si="5">S8+T8-U8+V8</f>
        <v>-199652.56</v>
      </c>
      <c r="X8" s="16">
        <f t="shared" ref="X8:X15" si="6">R8</f>
        <v>-31720243.070000004</v>
      </c>
      <c r="Y8" s="13">
        <v>-35443413.460000001</v>
      </c>
      <c r="Z8" s="13"/>
      <c r="AA8" s="13"/>
      <c r="AB8" s="13"/>
      <c r="AC8" s="13"/>
      <c r="AD8" s="13"/>
      <c r="AE8" s="14">
        <f t="shared" ref="AE8:AE15" si="7">X8+Y8-Z8+SUM(AA8:AD8)</f>
        <v>-67163656.530000001</v>
      </c>
      <c r="AF8" s="17">
        <f t="shared" ref="AF8:AF15" si="8">W8</f>
        <v>-199652.56</v>
      </c>
      <c r="AG8" s="13">
        <v>-724535.1100000001</v>
      </c>
      <c r="AH8" s="13"/>
      <c r="AI8" s="13"/>
      <c r="AJ8" s="79">
        <f t="shared" ref="AJ8:AJ15" si="9">AF8+AG8-AH8+AI8</f>
        <v>-924187.67000000016</v>
      </c>
      <c r="AK8" s="19"/>
      <c r="AL8" s="13"/>
      <c r="AM8" s="17">
        <f>AE8-AK8</f>
        <v>-67163656.530000001</v>
      </c>
      <c r="AN8" s="18">
        <f>AJ8-AL8</f>
        <v>-924187.67000000016</v>
      </c>
      <c r="AO8" s="19"/>
      <c r="AP8" s="13"/>
      <c r="AQ8" s="20">
        <f>SUM(AP8,AO8,AJ8,AE8)-SUM(AK8:AL8)</f>
        <v>-68087844.200000003</v>
      </c>
      <c r="AR8" s="21">
        <v>-68087844.200000003</v>
      </c>
      <c r="AS8" s="25">
        <f>AR8-SUM(AE8,AJ8)</f>
        <v>0</v>
      </c>
    </row>
    <row r="9" spans="1:49" s="22" customFormat="1" ht="13.5" thickBot="1" x14ac:dyDescent="0.25">
      <c r="A9" s="22">
        <v>3</v>
      </c>
      <c r="B9" s="37" t="s">
        <v>18</v>
      </c>
      <c r="C9" s="31">
        <v>1584</v>
      </c>
      <c r="D9" s="16">
        <v>-13821196.220000001</v>
      </c>
      <c r="E9" s="13">
        <v>4648468.28</v>
      </c>
      <c r="F9" s="13"/>
      <c r="G9" s="13"/>
      <c r="H9" s="14">
        <f t="shared" si="0"/>
        <v>-9172727.9400000013</v>
      </c>
      <c r="I9" s="17">
        <v>-114855.55</v>
      </c>
      <c r="J9" s="13">
        <v>-135558.44</v>
      </c>
      <c r="K9" s="13"/>
      <c r="L9" s="13"/>
      <c r="M9" s="15">
        <f t="shared" si="1"/>
        <v>-250413.99</v>
      </c>
      <c r="N9" s="16">
        <f t="shared" si="2"/>
        <v>-9172727.9400000013</v>
      </c>
      <c r="O9" s="13">
        <v>17556492.490000002</v>
      </c>
      <c r="P9" s="13"/>
      <c r="Q9" s="13"/>
      <c r="R9" s="14">
        <f t="shared" si="3"/>
        <v>8383764.5500000007</v>
      </c>
      <c r="S9" s="17">
        <f t="shared" si="4"/>
        <v>-250413.99</v>
      </c>
      <c r="T9" s="13">
        <v>284502.27999999997</v>
      </c>
      <c r="U9" s="13"/>
      <c r="V9" s="13"/>
      <c r="W9" s="15">
        <f t="shared" si="5"/>
        <v>34088.289999999979</v>
      </c>
      <c r="X9" s="16">
        <f t="shared" si="6"/>
        <v>8383764.5500000007</v>
      </c>
      <c r="Y9" s="13">
        <v>12314150.549999999</v>
      </c>
      <c r="Z9" s="13"/>
      <c r="AA9" s="13"/>
      <c r="AB9" s="13"/>
      <c r="AC9" s="13"/>
      <c r="AD9" s="13"/>
      <c r="AE9" s="14">
        <f t="shared" si="7"/>
        <v>20697915.100000001</v>
      </c>
      <c r="AF9" s="17">
        <f t="shared" si="8"/>
        <v>34088.289999999979</v>
      </c>
      <c r="AG9" s="13">
        <v>206235.63</v>
      </c>
      <c r="AH9" s="13"/>
      <c r="AI9" s="13"/>
      <c r="AJ9" s="79">
        <f t="shared" si="9"/>
        <v>240323.91999999998</v>
      </c>
      <c r="AK9" s="19"/>
      <c r="AL9" s="13"/>
      <c r="AM9" s="17">
        <f>AE9-AK9</f>
        <v>20697915.100000001</v>
      </c>
      <c r="AN9" s="18">
        <f>AJ9-AL9</f>
        <v>240323.91999999998</v>
      </c>
      <c r="AO9" s="19"/>
      <c r="AP9" s="13"/>
      <c r="AQ9" s="20">
        <f>SUM(AP9,AO9,AJ9,AE9)-SUM(AK9:AL9)</f>
        <v>20938239.020000003</v>
      </c>
      <c r="AR9" s="21">
        <v>20938239.02</v>
      </c>
      <c r="AS9" s="25">
        <f>AR9-SUM(AE9,AJ9)</f>
        <v>0</v>
      </c>
    </row>
    <row r="10" spans="1:49" s="22" customFormat="1" ht="13.5" thickBot="1" x14ac:dyDescent="0.25">
      <c r="A10" s="22">
        <v>4</v>
      </c>
      <c r="B10" s="37" t="s">
        <v>19</v>
      </c>
      <c r="C10" s="31">
        <v>1586</v>
      </c>
      <c r="D10" s="16">
        <v>-2965530.97</v>
      </c>
      <c r="E10" s="13">
        <v>-2909529.7199999997</v>
      </c>
      <c r="F10" s="13"/>
      <c r="G10" s="13"/>
      <c r="H10" s="14">
        <f t="shared" si="0"/>
        <v>-5875060.6899999995</v>
      </c>
      <c r="I10" s="17">
        <v>-4756.8100000000004</v>
      </c>
      <c r="J10" s="13">
        <v>-27925.200000000001</v>
      </c>
      <c r="K10" s="13"/>
      <c r="L10" s="13"/>
      <c r="M10" s="15">
        <f t="shared" si="1"/>
        <v>-32682.010000000002</v>
      </c>
      <c r="N10" s="16">
        <f t="shared" si="2"/>
        <v>-5875060.6899999995</v>
      </c>
      <c r="O10" s="13">
        <v>8272844.1999999993</v>
      </c>
      <c r="P10" s="13"/>
      <c r="Q10" s="13"/>
      <c r="R10" s="14">
        <f t="shared" si="3"/>
        <v>2397783.5099999998</v>
      </c>
      <c r="S10" s="17">
        <f t="shared" si="4"/>
        <v>-32682.010000000002</v>
      </c>
      <c r="T10" s="13">
        <v>39452.47</v>
      </c>
      <c r="U10" s="13"/>
      <c r="V10" s="13"/>
      <c r="W10" s="15">
        <f t="shared" si="5"/>
        <v>6770.4599999999991</v>
      </c>
      <c r="X10" s="16">
        <f t="shared" si="6"/>
        <v>2397783.5099999998</v>
      </c>
      <c r="Y10" s="13">
        <v>7056564.1699999999</v>
      </c>
      <c r="Z10" s="13"/>
      <c r="AA10" s="13"/>
      <c r="AB10" s="13"/>
      <c r="AC10" s="13"/>
      <c r="AD10" s="13"/>
      <c r="AE10" s="14">
        <f t="shared" si="7"/>
        <v>9454347.6799999997</v>
      </c>
      <c r="AF10" s="17">
        <f t="shared" si="8"/>
        <v>6770.4599999999991</v>
      </c>
      <c r="AG10" s="13">
        <v>74289.37</v>
      </c>
      <c r="AH10" s="13"/>
      <c r="AI10" s="13"/>
      <c r="AJ10" s="79">
        <f t="shared" si="9"/>
        <v>81059.829999999987</v>
      </c>
      <c r="AK10" s="19"/>
      <c r="AL10" s="13"/>
      <c r="AM10" s="17">
        <f>AE10-AK10</f>
        <v>9454347.6799999997</v>
      </c>
      <c r="AN10" s="18">
        <f>AJ10-AL10</f>
        <v>81059.829999999987</v>
      </c>
      <c r="AO10" s="19"/>
      <c r="AP10" s="13"/>
      <c r="AQ10" s="20">
        <f>SUM(AP10,AO10,AJ10,AE10)-SUM(AK10:AL10)</f>
        <v>9535407.5099999998</v>
      </c>
      <c r="AR10" s="21">
        <v>9535407.5099999998</v>
      </c>
      <c r="AS10" s="25">
        <f>AR10-SUM(AE10,AJ10)</f>
        <v>0</v>
      </c>
    </row>
    <row r="11" spans="1:49" s="22" customFormat="1" ht="13.5" thickBot="1" x14ac:dyDescent="0.25">
      <c r="A11" s="22">
        <v>5</v>
      </c>
      <c r="B11" s="37" t="s">
        <v>20</v>
      </c>
      <c r="C11" s="31">
        <v>1588</v>
      </c>
      <c r="D11" s="16">
        <v>0</v>
      </c>
      <c r="E11" s="13"/>
      <c r="F11" s="13"/>
      <c r="G11" s="13"/>
      <c r="H11" s="14">
        <f t="shared" si="0"/>
        <v>0</v>
      </c>
      <c r="I11" s="17">
        <v>0</v>
      </c>
      <c r="J11" s="13"/>
      <c r="K11" s="13"/>
      <c r="L11" s="13"/>
      <c r="M11" s="15">
        <f t="shared" si="1"/>
        <v>0</v>
      </c>
      <c r="N11" s="16">
        <f t="shared" si="2"/>
        <v>0</v>
      </c>
      <c r="O11" s="13"/>
      <c r="P11" s="13"/>
      <c r="Q11" s="13"/>
      <c r="R11" s="14">
        <f t="shared" si="3"/>
        <v>0</v>
      </c>
      <c r="S11" s="17">
        <f t="shared" si="4"/>
        <v>0</v>
      </c>
      <c r="T11" s="13"/>
      <c r="U11" s="13"/>
      <c r="V11" s="13"/>
      <c r="W11" s="15">
        <f t="shared" si="5"/>
        <v>0</v>
      </c>
      <c r="X11" s="16">
        <f t="shared" si="6"/>
        <v>0</v>
      </c>
      <c r="Y11" s="13"/>
      <c r="Z11" s="13"/>
      <c r="AA11" s="13"/>
      <c r="AB11" s="13"/>
      <c r="AC11" s="13"/>
      <c r="AD11" s="13"/>
      <c r="AE11" s="14">
        <f t="shared" si="7"/>
        <v>0</v>
      </c>
      <c r="AF11" s="17">
        <f t="shared" si="8"/>
        <v>0</v>
      </c>
      <c r="AG11" s="13"/>
      <c r="AH11" s="13"/>
      <c r="AI11" s="13"/>
      <c r="AJ11" s="79">
        <f t="shared" si="9"/>
        <v>0</v>
      </c>
      <c r="AK11" s="19"/>
      <c r="AL11" s="13"/>
      <c r="AM11" s="17">
        <f>AE11-AK11</f>
        <v>0</v>
      </c>
      <c r="AN11" s="18">
        <f>AJ11-AL11</f>
        <v>0</v>
      </c>
      <c r="AO11" s="19"/>
      <c r="AP11" s="13"/>
      <c r="AQ11" s="20">
        <f>SUM(AP11,AO11,AJ11,AE11)-SUM(AK11:AL11)</f>
        <v>0</v>
      </c>
      <c r="AR11" s="21"/>
      <c r="AS11" s="25">
        <f>AR11-SUM(AE11,AJ11)</f>
        <v>0</v>
      </c>
    </row>
    <row r="12" spans="1:49" s="22" customFormat="1" ht="13.5" thickBot="1" x14ac:dyDescent="0.25">
      <c r="A12" s="22">
        <v>6</v>
      </c>
      <c r="B12" s="37" t="s">
        <v>21</v>
      </c>
      <c r="C12" s="31">
        <v>1588</v>
      </c>
      <c r="D12" s="16">
        <v>5531416.5099999998</v>
      </c>
      <c r="E12" s="13">
        <v>7645246.540000001</v>
      </c>
      <c r="F12" s="13"/>
      <c r="G12" s="13"/>
      <c r="H12" s="14">
        <f t="shared" si="0"/>
        <v>13176663.050000001</v>
      </c>
      <c r="I12" s="17">
        <v>-4950.8</v>
      </c>
      <c r="J12" s="13">
        <v>86272.790000000008</v>
      </c>
      <c r="K12" s="13"/>
      <c r="L12" s="13"/>
      <c r="M12" s="15">
        <f t="shared" si="1"/>
        <v>81321.990000000005</v>
      </c>
      <c r="N12" s="16">
        <f t="shared" si="2"/>
        <v>13176663.050000001</v>
      </c>
      <c r="O12" s="13">
        <v>-17246778.290000007</v>
      </c>
      <c r="P12" s="13"/>
      <c r="Q12" s="13"/>
      <c r="R12" s="14">
        <f t="shared" si="3"/>
        <v>-4070115.2400000058</v>
      </c>
      <c r="S12" s="17">
        <f t="shared" si="4"/>
        <v>81321.990000000005</v>
      </c>
      <c r="T12" s="13">
        <v>-102862.58</v>
      </c>
      <c r="U12" s="13"/>
      <c r="V12" s="13"/>
      <c r="W12" s="15">
        <f t="shared" si="5"/>
        <v>-21540.589999999997</v>
      </c>
      <c r="X12" s="16">
        <f t="shared" si="6"/>
        <v>-4070115.2400000058</v>
      </c>
      <c r="Y12" s="13">
        <v>-4669747.47</v>
      </c>
      <c r="Z12" s="13"/>
      <c r="AA12" s="13"/>
      <c r="AB12" s="13"/>
      <c r="AC12" s="13"/>
      <c r="AD12" s="13"/>
      <c r="AE12" s="14">
        <f t="shared" si="7"/>
        <v>-8739862.7100000046</v>
      </c>
      <c r="AF12" s="17">
        <f t="shared" si="8"/>
        <v>-21540.589999999997</v>
      </c>
      <c r="AG12" s="13">
        <v>-134563.96000000002</v>
      </c>
      <c r="AH12" s="13"/>
      <c r="AI12" s="13"/>
      <c r="AJ12" s="79">
        <f t="shared" si="9"/>
        <v>-156104.55000000002</v>
      </c>
      <c r="AK12" s="19"/>
      <c r="AL12" s="13"/>
      <c r="AM12" s="17">
        <f>AE12-AK12</f>
        <v>-8739862.7100000046</v>
      </c>
      <c r="AN12" s="18">
        <f>AJ12-AL12</f>
        <v>-156104.55000000002</v>
      </c>
      <c r="AO12" s="19"/>
      <c r="AP12" s="13"/>
      <c r="AQ12" s="20">
        <f>SUM(AP12,AO12,AJ12,AE12)-SUM(AK12:AL12)</f>
        <v>-8895967.2600000054</v>
      </c>
      <c r="AR12" s="21">
        <v>-8895967.2599999998</v>
      </c>
      <c r="AS12" s="25">
        <f>AR12-SUM(AE12,AJ12)</f>
        <v>0</v>
      </c>
    </row>
    <row r="13" spans="1:49" s="22" customFormat="1" ht="13.5" thickBot="1" x14ac:dyDescent="0.25">
      <c r="A13" s="22">
        <v>7</v>
      </c>
      <c r="B13" s="3" t="s">
        <v>22</v>
      </c>
      <c r="C13" s="31">
        <v>1590</v>
      </c>
      <c r="D13" s="16">
        <v>-43004093</v>
      </c>
      <c r="E13" s="13">
        <v>-10644518</v>
      </c>
      <c r="F13" s="13"/>
      <c r="G13" s="13"/>
      <c r="H13" s="14">
        <f t="shared" si="0"/>
        <v>-53648611</v>
      </c>
      <c r="I13" s="17">
        <v>20055015</v>
      </c>
      <c r="J13" s="13">
        <v>-395399</v>
      </c>
      <c r="K13" s="13"/>
      <c r="L13" s="13"/>
      <c r="M13" s="15">
        <f t="shared" si="1"/>
        <v>19659616</v>
      </c>
      <c r="N13" s="16">
        <f t="shared" si="2"/>
        <v>-53648611</v>
      </c>
      <c r="O13" s="13">
        <v>42819727</v>
      </c>
      <c r="P13" s="13"/>
      <c r="Q13" s="13"/>
      <c r="R13" s="14">
        <f t="shared" si="3"/>
        <v>-10828884</v>
      </c>
      <c r="S13" s="17">
        <f t="shared" si="4"/>
        <v>19659616</v>
      </c>
      <c r="T13" s="13">
        <v>-11870343</v>
      </c>
      <c r="U13" s="13"/>
      <c r="V13" s="13"/>
      <c r="W13" s="15">
        <f t="shared" si="5"/>
        <v>7789273</v>
      </c>
      <c r="X13" s="16">
        <f t="shared" si="6"/>
        <v>-10828884</v>
      </c>
      <c r="Y13" s="13">
        <v>5593980</v>
      </c>
      <c r="Z13" s="13"/>
      <c r="AA13" s="13"/>
      <c r="AB13" s="13"/>
      <c r="AC13" s="13"/>
      <c r="AD13" s="13"/>
      <c r="AE13" s="14">
        <f t="shared" si="7"/>
        <v>-5234904</v>
      </c>
      <c r="AF13" s="17">
        <f t="shared" si="8"/>
        <v>7789273</v>
      </c>
      <c r="AG13" s="13">
        <v>-92906</v>
      </c>
      <c r="AH13" s="13"/>
      <c r="AI13" s="13"/>
      <c r="AJ13" s="79">
        <f t="shared" si="9"/>
        <v>7696367</v>
      </c>
      <c r="AK13" s="19"/>
      <c r="AL13" s="13"/>
      <c r="AM13" s="17">
        <f>AE13-AK13</f>
        <v>-5234904</v>
      </c>
      <c r="AN13" s="18">
        <f>AJ13-AL13</f>
        <v>7696367</v>
      </c>
      <c r="AO13" s="19"/>
      <c r="AP13" s="13"/>
      <c r="AQ13" s="20">
        <f>SUM(AP13,AO13,AJ13,AE13)-SUM(AK13:AL13)</f>
        <v>2461463</v>
      </c>
      <c r="AR13" s="21">
        <v>2461463</v>
      </c>
      <c r="AS13" s="25">
        <f>AR13-SUM(AE13,AJ13)</f>
        <v>0</v>
      </c>
    </row>
    <row r="14" spans="1:49" s="22" customFormat="1" ht="13.5" thickBot="1" x14ac:dyDescent="0.25">
      <c r="A14" s="22">
        <v>8</v>
      </c>
      <c r="B14" s="38" t="s">
        <v>37</v>
      </c>
      <c r="C14" s="31">
        <v>1595</v>
      </c>
      <c r="D14" s="16">
        <v>0</v>
      </c>
      <c r="E14" s="13">
        <v>0</v>
      </c>
      <c r="F14" s="13"/>
      <c r="G14" s="13"/>
      <c r="H14" s="14">
        <f t="shared" si="0"/>
        <v>0</v>
      </c>
      <c r="I14" s="17">
        <v>0</v>
      </c>
      <c r="J14" s="13"/>
      <c r="K14" s="13"/>
      <c r="L14" s="13"/>
      <c r="M14" s="15">
        <f t="shared" si="1"/>
        <v>0</v>
      </c>
      <c r="N14" s="16">
        <f>H14</f>
        <v>0</v>
      </c>
      <c r="O14" s="13">
        <v>9696637</v>
      </c>
      <c r="P14" s="13"/>
      <c r="Q14" s="13">
        <v>-28431636</v>
      </c>
      <c r="R14" s="14">
        <f t="shared" si="3"/>
        <v>-18734999</v>
      </c>
      <c r="S14" s="17">
        <f>M14</f>
        <v>0</v>
      </c>
      <c r="T14" s="13">
        <v>-127374</v>
      </c>
      <c r="U14" s="13"/>
      <c r="V14" s="13">
        <v>-13483</v>
      </c>
      <c r="W14" s="15">
        <f t="shared" si="5"/>
        <v>-140857</v>
      </c>
      <c r="X14" s="16">
        <f>R14</f>
        <v>-18734999</v>
      </c>
      <c r="Y14" s="13">
        <v>18804384</v>
      </c>
      <c r="Z14" s="13"/>
      <c r="AA14" s="13"/>
      <c r="AB14" s="13"/>
      <c r="AC14" s="13"/>
      <c r="AD14" s="13"/>
      <c r="AE14" s="14">
        <f t="shared" si="7"/>
        <v>69385</v>
      </c>
      <c r="AF14" s="17">
        <f>W14</f>
        <v>-140857</v>
      </c>
      <c r="AG14" s="13">
        <v>-136491</v>
      </c>
      <c r="AH14" s="13"/>
      <c r="AI14" s="13"/>
      <c r="AJ14" s="79">
        <f t="shared" si="9"/>
        <v>-277348</v>
      </c>
      <c r="AK14" s="19"/>
      <c r="AL14" s="13"/>
      <c r="AM14" s="17">
        <f>AE14-AK14</f>
        <v>69385</v>
      </c>
      <c r="AN14" s="18">
        <f>AJ14-AL14</f>
        <v>-277348</v>
      </c>
      <c r="AO14" s="19"/>
      <c r="AP14" s="13"/>
      <c r="AQ14" s="20">
        <f>SUM(AP14,AO14,AJ14,AE14)-SUM(AK14:AL14)</f>
        <v>-207963</v>
      </c>
      <c r="AR14" s="21">
        <v>-207963</v>
      </c>
      <c r="AS14" s="25">
        <f>AR14-SUM(AE14,AJ14)</f>
        <v>0</v>
      </c>
    </row>
    <row r="15" spans="1:49" s="22" customFormat="1" ht="13.5" thickBot="1" x14ac:dyDescent="0.25">
      <c r="A15" s="22">
        <v>9</v>
      </c>
      <c r="B15" s="38"/>
      <c r="C15" s="31">
        <v>1595</v>
      </c>
      <c r="D15" s="16">
        <v>0</v>
      </c>
      <c r="E15" s="13">
        <v>0</v>
      </c>
      <c r="F15" s="13"/>
      <c r="G15" s="13"/>
      <c r="H15" s="14">
        <f t="shared" si="0"/>
        <v>0</v>
      </c>
      <c r="I15" s="17">
        <v>0</v>
      </c>
      <c r="J15" s="13"/>
      <c r="K15" s="13"/>
      <c r="L15" s="13"/>
      <c r="M15" s="15">
        <f t="shared" si="1"/>
        <v>0</v>
      </c>
      <c r="N15" s="16">
        <f t="shared" si="2"/>
        <v>0</v>
      </c>
      <c r="O15" s="13">
        <v>0</v>
      </c>
      <c r="P15" s="13"/>
      <c r="Q15" s="13"/>
      <c r="R15" s="14">
        <f t="shared" si="3"/>
        <v>0</v>
      </c>
      <c r="S15" s="17">
        <f t="shared" si="4"/>
        <v>0</v>
      </c>
      <c r="T15" s="13"/>
      <c r="U15" s="13"/>
      <c r="V15" s="13"/>
      <c r="W15" s="15">
        <f t="shared" si="5"/>
        <v>0</v>
      </c>
      <c r="X15" s="16">
        <f t="shared" si="6"/>
        <v>0</v>
      </c>
      <c r="Y15" s="13"/>
      <c r="Z15" s="13"/>
      <c r="AA15" s="13"/>
      <c r="AB15" s="13"/>
      <c r="AC15" s="13"/>
      <c r="AD15" s="13"/>
      <c r="AE15" s="14">
        <f t="shared" si="7"/>
        <v>0</v>
      </c>
      <c r="AF15" s="17">
        <f t="shared" si="8"/>
        <v>0</v>
      </c>
      <c r="AG15" s="13"/>
      <c r="AH15" s="13"/>
      <c r="AI15" s="13"/>
      <c r="AJ15" s="79">
        <f t="shared" si="9"/>
        <v>0</v>
      </c>
      <c r="AK15" s="19"/>
      <c r="AL15" s="13"/>
      <c r="AM15" s="17">
        <f>AE15-AK15</f>
        <v>0</v>
      </c>
      <c r="AN15" s="18">
        <f>AJ15-AL15</f>
        <v>0</v>
      </c>
      <c r="AO15" s="19"/>
      <c r="AP15" s="13"/>
      <c r="AQ15" s="20">
        <f>SUM(AP15,AO15,AJ15,AE15)-SUM(AK15:AL15)</f>
        <v>0</v>
      </c>
      <c r="AR15" s="21"/>
      <c r="AS15" s="25">
        <f>AR15-SUM(AE15,AJ15)</f>
        <v>0</v>
      </c>
    </row>
    <row r="16" spans="1:49" s="22" customFormat="1" x14ac:dyDescent="0.2">
      <c r="B16" s="3"/>
      <c r="C16" s="4"/>
      <c r="D16" s="23"/>
      <c r="E16" s="14"/>
      <c r="F16" s="14"/>
      <c r="G16" s="14"/>
      <c r="H16" s="14"/>
      <c r="I16" s="14"/>
      <c r="J16" s="14"/>
      <c r="K16" s="14"/>
      <c r="L16" s="14"/>
      <c r="M16" s="15"/>
      <c r="N16" s="23"/>
      <c r="O16" s="14"/>
      <c r="P16" s="14"/>
      <c r="Q16" s="14"/>
      <c r="R16" s="14"/>
      <c r="S16" s="14"/>
      <c r="T16" s="14"/>
      <c r="U16" s="14"/>
      <c r="V16" s="14"/>
      <c r="W16" s="15"/>
      <c r="X16" s="2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79"/>
      <c r="AK16" s="14"/>
      <c r="AL16" s="14"/>
      <c r="AM16" s="14"/>
      <c r="AN16" s="15"/>
      <c r="AO16" s="24"/>
      <c r="AP16" s="24"/>
      <c r="AQ16" s="20"/>
      <c r="AR16" s="25"/>
      <c r="AS16" s="25"/>
    </row>
    <row r="17" spans="2:45" s="22" customFormat="1" x14ac:dyDescent="0.2">
      <c r="B17" s="36" t="s">
        <v>23</v>
      </c>
      <c r="C17" s="30"/>
      <c r="D17" s="23">
        <f t="shared" ref="D17:AJ17" si="10">SUM(D7:D15)</f>
        <v>-63696675.060000002</v>
      </c>
      <c r="E17" s="14">
        <f t="shared" si="10"/>
        <v>-11402395.5</v>
      </c>
      <c r="F17" s="14">
        <f t="shared" si="10"/>
        <v>0</v>
      </c>
      <c r="G17" s="14">
        <f>SUM(G7:G15)</f>
        <v>0</v>
      </c>
      <c r="H17" s="14">
        <f t="shared" si="10"/>
        <v>-75099070.560000002</v>
      </c>
      <c r="I17" s="14">
        <f t="shared" si="10"/>
        <v>19878341.600000001</v>
      </c>
      <c r="J17" s="14">
        <f t="shared" si="10"/>
        <v>-619072.82999999996</v>
      </c>
      <c r="K17" s="14">
        <f>SUM(K7:K15)</f>
        <v>0</v>
      </c>
      <c r="L17" s="14">
        <f>SUM(L7:L15)</f>
        <v>0</v>
      </c>
      <c r="M17" s="15">
        <f>SUM(M7:M15)</f>
        <v>19259268.77</v>
      </c>
      <c r="N17" s="23">
        <f t="shared" si="10"/>
        <v>-75099070.560000002</v>
      </c>
      <c r="O17" s="14">
        <f t="shared" si="10"/>
        <v>52620825.739999995</v>
      </c>
      <c r="P17" s="14">
        <f t="shared" si="10"/>
        <v>0</v>
      </c>
      <c r="Q17" s="14">
        <f t="shared" si="10"/>
        <v>-28431636</v>
      </c>
      <c r="R17" s="14">
        <f t="shared" si="10"/>
        <v>-50909880.820000008</v>
      </c>
      <c r="S17" s="14">
        <f t="shared" si="10"/>
        <v>19259268.77</v>
      </c>
      <c r="T17" s="14">
        <f t="shared" si="10"/>
        <v>-11743939.42</v>
      </c>
      <c r="U17" s="14">
        <f t="shared" si="10"/>
        <v>0</v>
      </c>
      <c r="V17" s="14">
        <f t="shared" si="10"/>
        <v>-13483</v>
      </c>
      <c r="W17" s="15">
        <f t="shared" si="10"/>
        <v>7501846.3499999996</v>
      </c>
      <c r="X17" s="23">
        <f t="shared" si="10"/>
        <v>-50909880.820000008</v>
      </c>
      <c r="Y17" s="14">
        <f t="shared" si="10"/>
        <v>6669937.6199999936</v>
      </c>
      <c r="Z17" s="14">
        <f t="shared" si="10"/>
        <v>0</v>
      </c>
      <c r="AA17" s="14">
        <f t="shared" si="10"/>
        <v>0</v>
      </c>
      <c r="AB17" s="14">
        <f t="shared" si="10"/>
        <v>0</v>
      </c>
      <c r="AC17" s="14">
        <f t="shared" si="10"/>
        <v>0</v>
      </c>
      <c r="AD17" s="14">
        <f t="shared" si="10"/>
        <v>0</v>
      </c>
      <c r="AE17" s="14">
        <f t="shared" si="10"/>
        <v>-44239943.200000003</v>
      </c>
      <c r="AF17" s="14">
        <f t="shared" si="10"/>
        <v>7501846.3499999996</v>
      </c>
      <c r="AG17" s="14">
        <f t="shared" si="10"/>
        <v>-731119.70000000019</v>
      </c>
      <c r="AH17" s="14">
        <f t="shared" si="10"/>
        <v>0</v>
      </c>
      <c r="AI17" s="14">
        <f t="shared" si="10"/>
        <v>0</v>
      </c>
      <c r="AJ17" s="79">
        <f t="shared" si="10"/>
        <v>6770726.6499999994</v>
      </c>
      <c r="AK17" s="14">
        <f t="shared" ref="AK17:AP17" si="11">SUM(AK7:AK15)</f>
        <v>0</v>
      </c>
      <c r="AL17" s="14">
        <f t="shared" si="11"/>
        <v>0</v>
      </c>
      <c r="AM17" s="14">
        <f t="shared" si="11"/>
        <v>-44239943.200000003</v>
      </c>
      <c r="AN17" s="15">
        <f t="shared" si="11"/>
        <v>6770726.6499999994</v>
      </c>
      <c r="AO17" s="14">
        <f t="shared" si="11"/>
        <v>0</v>
      </c>
      <c r="AP17" s="14">
        <f t="shared" si="11"/>
        <v>0</v>
      </c>
      <c r="AQ17" s="20">
        <f>SUM(AP17,AO17,AJ17,AE17)-SUM(AK17:AL17)</f>
        <v>-37469216.550000004</v>
      </c>
      <c r="AR17" s="26">
        <f>SUM(AR7:AR15)</f>
        <v>-37469216.549999997</v>
      </c>
      <c r="AS17" s="25">
        <f>AR17-SUM(AE17,AJ17)</f>
        <v>0</v>
      </c>
    </row>
    <row r="18" spans="2:45" s="22" customFormat="1" x14ac:dyDescent="0.2">
      <c r="B18" s="36" t="s">
        <v>24</v>
      </c>
      <c r="C18" s="30"/>
      <c r="D18" s="23">
        <f t="shared" ref="D18:AM18" si="12">D17-D19</f>
        <v>-69228091.570000008</v>
      </c>
      <c r="E18" s="14">
        <f t="shared" si="12"/>
        <v>-19047642.039999999</v>
      </c>
      <c r="F18" s="14">
        <f t="shared" si="12"/>
        <v>0</v>
      </c>
      <c r="G18" s="14">
        <f t="shared" si="12"/>
        <v>0</v>
      </c>
      <c r="H18" s="14">
        <f t="shared" si="12"/>
        <v>-88275733.609999999</v>
      </c>
      <c r="I18" s="14">
        <f t="shared" si="12"/>
        <v>19883292.400000002</v>
      </c>
      <c r="J18" s="14">
        <f t="shared" si="12"/>
        <v>-705345.62</v>
      </c>
      <c r="K18" s="14">
        <f>K17-K19</f>
        <v>0</v>
      </c>
      <c r="L18" s="14">
        <f>L17-L19</f>
        <v>0</v>
      </c>
      <c r="M18" s="15">
        <f>M17-M19</f>
        <v>19177946.780000001</v>
      </c>
      <c r="N18" s="23">
        <f t="shared" si="12"/>
        <v>-88275733.609999999</v>
      </c>
      <c r="O18" s="14">
        <f t="shared" si="12"/>
        <v>69867604.030000001</v>
      </c>
      <c r="P18" s="14">
        <f t="shared" si="12"/>
        <v>0</v>
      </c>
      <c r="Q18" s="14">
        <f t="shared" si="12"/>
        <v>-28431636</v>
      </c>
      <c r="R18" s="14">
        <f t="shared" si="12"/>
        <v>-46839765.579999998</v>
      </c>
      <c r="S18" s="14">
        <f t="shared" si="12"/>
        <v>19177946.780000001</v>
      </c>
      <c r="T18" s="14">
        <f t="shared" si="12"/>
        <v>-11641076.84</v>
      </c>
      <c r="U18" s="14">
        <f>U17-U19</f>
        <v>0</v>
      </c>
      <c r="V18" s="14">
        <f>V17-V19</f>
        <v>-13483</v>
      </c>
      <c r="W18" s="15">
        <f>W17-W19</f>
        <v>7523386.9399999995</v>
      </c>
      <c r="X18" s="23">
        <f t="shared" si="12"/>
        <v>-46839765.579999998</v>
      </c>
      <c r="Y18" s="14">
        <f t="shared" si="12"/>
        <v>11339685.089999992</v>
      </c>
      <c r="Z18" s="14">
        <f t="shared" si="12"/>
        <v>0</v>
      </c>
      <c r="AA18" s="14">
        <f t="shared" si="12"/>
        <v>0</v>
      </c>
      <c r="AB18" s="14">
        <f t="shared" si="12"/>
        <v>0</v>
      </c>
      <c r="AC18" s="14">
        <f t="shared" si="12"/>
        <v>0</v>
      </c>
      <c r="AD18" s="14">
        <f t="shared" si="12"/>
        <v>0</v>
      </c>
      <c r="AE18" s="14">
        <f t="shared" si="12"/>
        <v>-35500080.489999995</v>
      </c>
      <c r="AF18" s="14">
        <f t="shared" si="12"/>
        <v>7523386.9399999995</v>
      </c>
      <c r="AG18" s="14">
        <f t="shared" si="12"/>
        <v>-596555.74000000022</v>
      </c>
      <c r="AH18" s="14">
        <f t="shared" si="12"/>
        <v>0</v>
      </c>
      <c r="AI18" s="14">
        <f t="shared" si="12"/>
        <v>0</v>
      </c>
      <c r="AJ18" s="79">
        <f t="shared" si="12"/>
        <v>6926831.1999999993</v>
      </c>
      <c r="AK18" s="14">
        <f t="shared" si="12"/>
        <v>0</v>
      </c>
      <c r="AL18" s="14">
        <f t="shared" si="12"/>
        <v>0</v>
      </c>
      <c r="AM18" s="14">
        <f t="shared" si="12"/>
        <v>-35500080.489999995</v>
      </c>
      <c r="AN18" s="15">
        <f>AN17-AN19</f>
        <v>6926831.1999999993</v>
      </c>
      <c r="AO18" s="14">
        <f>AO17-AO19</f>
        <v>0</v>
      </c>
      <c r="AP18" s="14">
        <f>AP17-AP19</f>
        <v>0</v>
      </c>
      <c r="AQ18" s="20">
        <f>SUM(AP18,AO18,AJ18,AE18)-SUM(AK18:AL18)</f>
        <v>-28573249.289999995</v>
      </c>
      <c r="AR18" s="26">
        <f>AR17-AR19</f>
        <v>-28573249.289999999</v>
      </c>
      <c r="AS18" s="25">
        <f>AR18-SUM(AE18,AJ18)</f>
        <v>0</v>
      </c>
    </row>
    <row r="19" spans="2:45" s="22" customFormat="1" ht="13.5" thickBot="1" x14ac:dyDescent="0.25">
      <c r="B19" s="39" t="str">
        <f>B12</f>
        <v>RSVA - Power - Sub-Account - Global Adjustment</v>
      </c>
      <c r="C19" s="32">
        <v>1588</v>
      </c>
      <c r="D19" s="33">
        <f t="shared" ref="D19:AJ19" si="13">D12</f>
        <v>5531416.5099999998</v>
      </c>
      <c r="E19" s="34">
        <f t="shared" si="13"/>
        <v>7645246.540000001</v>
      </c>
      <c r="F19" s="34">
        <f t="shared" si="13"/>
        <v>0</v>
      </c>
      <c r="G19" s="34">
        <f>G12</f>
        <v>0</v>
      </c>
      <c r="H19" s="34">
        <f t="shared" si="13"/>
        <v>13176663.050000001</v>
      </c>
      <c r="I19" s="34">
        <f t="shared" si="13"/>
        <v>-4950.8</v>
      </c>
      <c r="J19" s="34">
        <f t="shared" si="13"/>
        <v>86272.790000000008</v>
      </c>
      <c r="K19" s="34">
        <f>K12</f>
        <v>0</v>
      </c>
      <c r="L19" s="34">
        <f>L12</f>
        <v>0</v>
      </c>
      <c r="M19" s="35">
        <f>M12</f>
        <v>81321.990000000005</v>
      </c>
      <c r="N19" s="33">
        <f t="shared" si="13"/>
        <v>13176663.050000001</v>
      </c>
      <c r="O19" s="34">
        <f t="shared" si="13"/>
        <v>-17246778.290000007</v>
      </c>
      <c r="P19" s="34">
        <f t="shared" si="13"/>
        <v>0</v>
      </c>
      <c r="Q19" s="34">
        <f t="shared" si="13"/>
        <v>0</v>
      </c>
      <c r="R19" s="34">
        <f t="shared" si="13"/>
        <v>-4070115.2400000058</v>
      </c>
      <c r="S19" s="34">
        <f t="shared" si="13"/>
        <v>81321.990000000005</v>
      </c>
      <c r="T19" s="34">
        <f t="shared" si="13"/>
        <v>-102862.58</v>
      </c>
      <c r="U19" s="34">
        <f t="shared" si="13"/>
        <v>0</v>
      </c>
      <c r="V19" s="34">
        <f t="shared" si="13"/>
        <v>0</v>
      </c>
      <c r="W19" s="35">
        <f t="shared" si="13"/>
        <v>-21540.589999999997</v>
      </c>
      <c r="X19" s="33">
        <f t="shared" si="13"/>
        <v>-4070115.2400000058</v>
      </c>
      <c r="Y19" s="34">
        <f t="shared" si="13"/>
        <v>-4669747.47</v>
      </c>
      <c r="Z19" s="34">
        <f t="shared" si="13"/>
        <v>0</v>
      </c>
      <c r="AA19" s="34">
        <f t="shared" si="13"/>
        <v>0</v>
      </c>
      <c r="AB19" s="34">
        <f t="shared" si="13"/>
        <v>0</v>
      </c>
      <c r="AC19" s="34">
        <f t="shared" si="13"/>
        <v>0</v>
      </c>
      <c r="AD19" s="34">
        <f t="shared" si="13"/>
        <v>0</v>
      </c>
      <c r="AE19" s="34">
        <f t="shared" si="13"/>
        <v>-8739862.7100000046</v>
      </c>
      <c r="AF19" s="34">
        <f t="shared" si="13"/>
        <v>-21540.589999999997</v>
      </c>
      <c r="AG19" s="34">
        <f t="shared" si="13"/>
        <v>-134563.96000000002</v>
      </c>
      <c r="AH19" s="34">
        <f t="shared" si="13"/>
        <v>0</v>
      </c>
      <c r="AI19" s="34">
        <f t="shared" si="13"/>
        <v>0</v>
      </c>
      <c r="AJ19" s="80">
        <f t="shared" si="13"/>
        <v>-156104.55000000002</v>
      </c>
      <c r="AK19" s="34">
        <f t="shared" ref="AK19:AP19" si="14">AK12</f>
        <v>0</v>
      </c>
      <c r="AL19" s="34">
        <f t="shared" si="14"/>
        <v>0</v>
      </c>
      <c r="AM19" s="34">
        <f t="shared" si="14"/>
        <v>-8739862.7100000046</v>
      </c>
      <c r="AN19" s="35">
        <f t="shared" si="14"/>
        <v>-156104.55000000002</v>
      </c>
      <c r="AO19" s="34">
        <f t="shared" si="14"/>
        <v>0</v>
      </c>
      <c r="AP19" s="34">
        <f t="shared" si="14"/>
        <v>0</v>
      </c>
      <c r="AQ19" s="40">
        <f>SUM(AP19,AO19,AJ19,AE19)-SUM(AK19:AL19)</f>
        <v>-8895967.2600000054</v>
      </c>
      <c r="AR19" s="41">
        <f>AR12</f>
        <v>-8895967.2599999998</v>
      </c>
      <c r="AS19" s="45">
        <f>AR19-SUM(AE19,AJ19)</f>
        <v>0</v>
      </c>
    </row>
    <row r="23" spans="2:45" x14ac:dyDescent="0.2">
      <c r="R23" s="28"/>
      <c r="AC23" s="28"/>
    </row>
    <row r="24" spans="2:45" x14ac:dyDescent="0.2">
      <c r="R24" s="28"/>
      <c r="AC24" s="28"/>
    </row>
    <row r="26" spans="2:45" x14ac:dyDescent="0.2">
      <c r="Q26" s="29"/>
      <c r="AC26" s="28"/>
    </row>
    <row r="27" spans="2:45" x14ac:dyDescent="0.2">
      <c r="AC27" s="28"/>
    </row>
    <row r="29" spans="2:45" x14ac:dyDescent="0.2">
      <c r="K29" s="28"/>
    </row>
    <row r="30" spans="2:45" x14ac:dyDescent="0.2">
      <c r="K30" s="28"/>
    </row>
  </sheetData>
  <mergeCells count="49">
    <mergeCell ref="B3:B5"/>
    <mergeCell ref="C3:C5"/>
    <mergeCell ref="D3:D5"/>
    <mergeCell ref="E3:E5"/>
    <mergeCell ref="F3:F5"/>
    <mergeCell ref="P3:P5"/>
    <mergeCell ref="Q3:Q5"/>
    <mergeCell ref="R3:R5"/>
    <mergeCell ref="S3:S5"/>
    <mergeCell ref="G3:G5"/>
    <mergeCell ref="L3:L5"/>
    <mergeCell ref="M3:M5"/>
    <mergeCell ref="N3:N5"/>
    <mergeCell ref="O3:O5"/>
    <mergeCell ref="H3:H5"/>
    <mergeCell ref="I3:I5"/>
    <mergeCell ref="J3:J5"/>
    <mergeCell ref="K3:K5"/>
    <mergeCell ref="X3:X5"/>
    <mergeCell ref="Y3:Y5"/>
    <mergeCell ref="Z3:Z5"/>
    <mergeCell ref="AA3:AA5"/>
    <mergeCell ref="T3:T5"/>
    <mergeCell ref="U3:U5"/>
    <mergeCell ref="V3:V5"/>
    <mergeCell ref="W3:W5"/>
    <mergeCell ref="AG3:AG5"/>
    <mergeCell ref="AH3:AH5"/>
    <mergeCell ref="AI3:AI5"/>
    <mergeCell ref="AB3:AB5"/>
    <mergeCell ref="AC3:AC5"/>
    <mergeCell ref="AD3:AD5"/>
    <mergeCell ref="AE3:AE5"/>
    <mergeCell ref="AR3:AR5"/>
    <mergeCell ref="AS3:AS5"/>
    <mergeCell ref="D2:M2"/>
    <mergeCell ref="N2:W2"/>
    <mergeCell ref="X2:AJ2"/>
    <mergeCell ref="AK2:AN2"/>
    <mergeCell ref="AO2:AQ2"/>
    <mergeCell ref="AN3:AN5"/>
    <mergeCell ref="AO3:AO5"/>
    <mergeCell ref="AP3:AP5"/>
    <mergeCell ref="AQ3:AQ5"/>
    <mergeCell ref="AJ3:AJ5"/>
    <mergeCell ref="AK3:AK5"/>
    <mergeCell ref="AL3:AL5"/>
    <mergeCell ref="AM3:AM5"/>
    <mergeCell ref="AF3:AF5"/>
  </mergeCells>
  <phoneticPr fontId="2" type="noConversion"/>
  <pageMargins left="0.75" right="0.75" top="1" bottom="1" header="0.5" footer="0.5"/>
  <pageSetup scale="48" fitToWidth="4" orientation="landscape" r:id="rId1"/>
  <headerFooter differentOddEven="1" alignWithMargins="0">
    <oddHeader>&amp;RFiled: June 15, 2012
EB-2012-0136
Exhibit E1-2-1
Attachment 4
Page &amp;P of &amp;N</oddHeader>
    <evenHeader>&amp;LFiled: June 15, 2012
EB-2012-0136
Exhibit E1-2-1
Attachment 4
Page &amp;P of &amp;N</evenHeader>
  </headerFooter>
  <colBreaks count="3" manualBreakCount="3">
    <brk id="13" max="18" man="1"/>
    <brk id="23" max="18" man="1"/>
    <brk id="36" max="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5D6F7EE1CC5DF4C9D7BE154F8F3D2F5" ma:contentTypeVersion="16" ma:contentTypeDescription="Meta data that will be applied to all documents added to the proceeding document folder" ma:contentTypeScope="" ma:versionID="0917df321270160c7268dd923c7900d7">
  <xsd:schema xmlns:xsd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6bafa8ad1d231a8420ef1d4c4aca8182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9175001-c430-4d57-adde-c1c10539e919" elementFormDefault="qualified">
    <xsd:import namespace="http://schemas.microsoft.com/office/2006/documentManagement/type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dms="http://schemas.microsoft.com/office/2006/documentManagement/types" targetNamespace="ea909525-6dd5-47d7-9eed-71e77e5cedc6" elementFormDefault="qualified">
    <xsd:import namespace="http://schemas.microsoft.com/office/2006/documentManagement/type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operative Hydro Embrun Inc. - CHE"/>
              <xsd:enumeration value="Consumers Council of Canada - CCC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ity Distributors Association - EDA"/>
              <xsd:enumeration value="Electrical Contractors Association of Ontario - ECAO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dms="http://schemas.microsoft.com/office/2006/documentManagement/types" targetNamespace="f0af1d65-dfd0-4b99-b523-def3a954563f" elementFormDefault="qualified">
    <xsd:import namespace="http://schemas.microsoft.com/office/2006/documentManagement/types"/>
    <xsd:element name="Hydro_x0020_One_x0020_Data_x0020_Classification" ma:index="1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  <xsd:enumeration value="Public (Information that is authorized for consumption by the public.)"/>
          <xsd:enumeration value="Trusted (synonymous with previous Confidential Categorization)"/>
          <xsd:enumeration value="Critical (synonymous with previous Secret Categorization)"/>
        </xsd:restriction>
      </xsd:simpleType>
    </xsd:element>
  </xsd:schema>
  <xsd:schema xmlns:xsd="http://www.w3.org/2001/XMLSchema" xmlns:dms="http://schemas.microsoft.com/office/2006/documentManagement/types" targetNamespace="31a38067-a042-4e0e-9037-517587b10700" elementFormDefault="qualified">
    <xsd:import namespace="http://schemas.microsoft.com/office/2006/documentManagement/types"/>
    <xsd:element name="RA_x0020_Contact" ma:index="17" nillable="true" ma:displayName="RA Contact" ma:default="182932 - AC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0B31F-61F0-4EA1-854E-77264224A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AB40556-479D-47E1-9209-D5E9A673B5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E1-02-01 Attachment 4 - Continuity Schedules - Group 1 Accounts</dc:title>
  <dc:creator>187002</dc:creator>
  <cp:lastModifiedBy>CATALANO Pasquale</cp:lastModifiedBy>
  <cp:lastPrinted>2012-06-14T23:23:36Z</cp:lastPrinted>
  <dcterms:created xsi:type="dcterms:W3CDTF">2012-05-03T21:12:30Z</dcterms:created>
  <dcterms:modified xsi:type="dcterms:W3CDTF">2012-06-14T23:24:06Z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0x01010061EC7F66509FFD4DA0B1B261A86BE7730065D6F7EE1CC5DF4C9D7BE154F8F3D2F5</vt:lpwstr>
  </property>
  <property fmtid="{D5CDD505-2E9C-101B-9397-08002B2CF9AE}" pid="3" name="Case Number/Docket Number">
    <vt:lpwstr>EB-2012-0136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Issue Date">
    <vt:lpwstr>2012-06-15T00:00:00Z</vt:lpwstr>
  </property>
  <property fmtid="{D5CDD505-2E9C-101B-9397-08002B2CF9AE}" pid="7" name="Jurisdiction">
    <vt:lpwstr>OEB</vt:lpwstr>
  </property>
  <property fmtid="{D5CDD505-2E9C-101B-9397-08002B2CF9AE}" pid="8" name="Authoring Party">
    <vt:lpwstr>Hydro One Networks - HONI</vt:lpwstr>
  </property>
  <property fmtid="{D5CDD505-2E9C-101B-9397-08002B2CF9AE}" pid="9" name="Filing Status">
    <vt:lpwstr>Draft</vt:lpwstr>
  </property>
  <property fmtid="{D5CDD505-2E9C-101B-9397-08002B2CF9AE}" pid="10" name="Hydro One Data Classification">
    <vt:lpwstr>Internal Use (Only Internal information is not for release to the public)</vt:lpwstr>
  </property>
  <property fmtid="{D5CDD505-2E9C-101B-9397-08002B2CF9AE}" pid="11" name="RA Contact">
    <vt:lpwstr>182932 - AC</vt:lpwstr>
  </property>
  <property fmtid="{D5CDD505-2E9C-101B-9397-08002B2CF9AE}" pid="12" name="Applicant">
    <vt:lpwstr>;#Hydro One Networks;#</vt:lpwstr>
  </property>
</Properties>
</file>