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<sst xmlns="http://schemas.openxmlformats.org/spreadsheetml/2006/main" count="652" uniqueCount="460">
  <si>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</si>
  <si>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</si>
  <si>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</si>
  <si>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</si>
  <si>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</si>
  <si>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</si>
  <si>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</si>
  <si>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</si>
  <si>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</si>
  <si>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</si>
  <si>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</si>
  <si>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</si>
  <si>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</si>
  <si>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</si>
  <si>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</si>
  <si>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</si>
  <si>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</si>
  <si>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</si>
  <si>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</si>
  <si>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</si>
  <si>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</si>
  <si>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</si>
  <si>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</si>
  <si>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</si>
  <si>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</si>
  <si>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</si>
  <si>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</si>
  <si>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</si>
  <si>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</si>
  <si>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</si>
  <si>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</si>
  <si>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</si>
  <si>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</si>
  <si>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</si>
  <si>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</si>
  <si>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</si>
  <si>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</si>
  <si>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</si>
  <si>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</si>
  <si>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</si>
  <si>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</si>
  <si>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</si>
  <si>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</si>
  <si>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</si>
  <si>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</si>
  <si>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</si>
  <si>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</si>
  <si>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</si>
  <si>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</si>
  <si>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</si>
  <si>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</si>
  <si>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</si>
  <si>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</si>
  <si>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</si>
  <si>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</si>
  <si>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</si>
  <si>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</si>
  <si>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</si>
  <si>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</si>
  <si>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</si>
  <si>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</si>
  <si>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</si>
  <si>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</si>
  <si>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</si>
  <si>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</si>
  <si>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</si>
  <si>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</si>
  <si>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</si>
  <si>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</si>
  <si>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</si>
  <si>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</si>
  <si>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</si>
  <si>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</si>
  <si>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</si>
  <si>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</si>
  <si>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</si>
  <si>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</si>
  <si>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</si>
  <si>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</si>
  <si>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</si>
  <si>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</si>
  <si>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</si>
  <si>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</si>
  <si>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</si>
  <si>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</si>
  <si>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</si>
  <si>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</si>
  <si>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</si>
  <si>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</si>
  <si>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</si>
  <si>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</si>
  <si>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</si>
  <si>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</si>
  <si>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</si>
  <si>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</si>
  <si>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</si>
  <si>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</si>
  <si>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</si>
  <si>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</si>
  <si>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</si>
  <si>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</si>
  <si>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</si>
  <si>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</si>
  <si>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</si>
  <si>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</si>
  <si>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</si>
  <si>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</si>
  <si>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</si>
  <si>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</si>
  <si>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</si>
  <si>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</si>
  <si>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</si>
  <si>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</si>
  <si>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</si>
  <si>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</si>
  <si>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</si>
  <si>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</si>
  <si>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</si>
  <si>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</si>
  <si>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</si>
  <si>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</si>
  <si>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</si>
  <si>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</si>
  <si>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</si>
  <si>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</si>
  <si>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</si>
  <si>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</si>
  <si>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</si>
  <si>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</si>
  <si>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</si>
  <si>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</si>
  <si>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</si>
  <si>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</si>
  <si>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</si>
  <si>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</si>
  <si>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</si>
  <si>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</si>
  <si>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</si>
  <si>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</si>
  <si>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</si>
  <si>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</si>
  <si>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</si>
  <si>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</si>
  <si>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</si>
  <si>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</si>
  <si>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</si>
  <si>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</si>
  <si>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</si>
  <si>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</si>
  <si>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</si>
  <si>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</si>
  <si>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</si>
  <si>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</si>
  <si>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</si>
  <si>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</si>
  <si>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</si>
  <si>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</si>
  <si>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</si>
  <si>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</si>
  <si>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</si>
  <si>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</si>
  <si>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</si>
  <si>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</si>
  <si>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</si>
  <si>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</si>
  <si>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</si>
  <si>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</si>
  <si>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</si>
  <si>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</si>
  <si>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</si>
  <si>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</si>
  <si>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</si>
  <si>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</si>
  <si>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</si>
  <si>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</si>
  <si>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</si>
  <si>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</si>
  <si>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</si>
  <si>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</si>
  <si>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</si>
  <si>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</si>
  <si>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</si>
  <si>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</si>
  <si>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</si>
  <si>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</si>
  <si>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</si>
  <si>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</si>
  <si>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</si>
  <si>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</si>
  <si>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</si>
  <si>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</si>
  <si>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</si>
  <si>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</si>
  <si>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</si>
  <si>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</si>
  <si>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</si>
  <si>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</si>
  <si>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</si>
  <si>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</si>
  <si>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</si>
  <si>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</si>
  <si>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</si>
  <si>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</si>
  <si>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</si>
  <si>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</si>
  <si>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</si>
  <si>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</si>
  <si>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</si>
  <si>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</si>
  <si>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</si>
  <si>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</si>
  <si>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</si>
  <si>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</si>
  <si>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</si>
  <si>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</si>
  <si>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</si>
  <si>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</si>
  <si>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</si>
  <si>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</si>
  <si>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</si>
  <si>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</si>
  <si>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</si>
  <si>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</si>
  <si>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</si>
  <si>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</si>
  <si>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</si>
  <si>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</si>
  <si>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</si>
  <si>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</si>
  <si>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</si>
  <si>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</si>
  <si>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</si>
  <si>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</si>
  <si>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</si>
  <si>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</si>
  <si>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</si>
  <si>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</si>
  <si>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</si>
  <si>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</si>
  <si>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</si>
  <si>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</si>
  <si>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</si>
  <si>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</si>
  <si>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</si>
  <si>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</si>
  <si>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</si>
  <si>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</si>
  <si>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</si>
  <si>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</si>
  <si>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</si>
  <si>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</si>
  <si>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</si>
  <si>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</si>
  <si>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</si>
  <si>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</si>
  <si>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</si>
  <si>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</si>
  <si>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</si>
  <si>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</si>
  <si>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</si>
  <si>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</si>
  <si>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</si>
  <si>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</si>
  <si>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</si>
  <si>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</si>
  <si>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</si>
  <si>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</si>
  <si>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</si>
  <si>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</si>
  <si>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</si>
  <si>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</si>
  <si>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</si>
  <si>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</si>
  <si>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</si>
  <si>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</si>
  <si>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</si>
  <si>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</si>
  <si>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</si>
  <si>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</si>
  <si>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</si>
  <si>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</si>
  <si>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</si>
  <si>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</si>
  <si>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</si>
  <si>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</si>
  <si>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</si>
  <si>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</si>
  <si>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</si>
  <si>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</si>
  <si>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</si>
  <si>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</si>
  <si>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</si>
  <si>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</si>
  <si>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</si>
  <si>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</si>
  <si>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</si>
  <si>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</si>
  <si>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</si>
  <si>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</si>
  <si>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</si>
  <si>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</si>
  <si>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</si>
  <si>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</si>
  <si>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</si>
  <si>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</si>
  <si>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</si>
  <si>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</si>
  <si>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</si>
  <si>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</si>
  <si>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</si>
  <si>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</si>
  <si>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</si>
  <si>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</si>
  <si>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</si>
  <si>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</si>
  <si>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</si>
  <si>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</si>
  <si>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</si>
  <si>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</si>
  <si>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</si>
  <si>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</si>
  <si>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</si>
  <si>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</si>
  <si>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</si>
  <si>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</si>
  <si>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</si>
  <si>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</si>
  <si>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</si>
  <si>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</si>
  <si>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</si>
  <si>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</si>
  <si>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</si>
  <si>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</si>
  <si>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</si>
  <si>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</si>
  <si>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</si>
  <si>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</si>
  <si>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</si>
  <si>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</si>
  <si>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</si>
  <si>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</si>
  <si>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</si>
  <si>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</si>
  <si>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</si>
  <si>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</si>
  <si>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</si>
  <si>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</si>
  <si>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</si>
  <si>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</si>
  <si>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</si>
  <si>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</si>
  <si>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</si>
  <si>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</si>
  <si>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</si>
  <si>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</si>
  <si>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</si>
  <si>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</si>
  <si>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</si>
  <si>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</si>
  <si>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</si>
  <si>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</si>
  <si>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</si>
  <si>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</si>
  <si>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</si>
  <si>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</si>
  <si>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</si>
  <si>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</si>
  <si>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</si>
  <si>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</si>
  <si>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</si>
  <si>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</si>
  <si>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</si>
  <si>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</si>
  <si>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</si>
  <si>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</si>
  <si>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</si>
  <si>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</si>
  <si>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</si>
  <si>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</si>
  <si>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</si>
  <si>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</si>
  <si>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</si>
  <si>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</si>
  <si>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</si>
  <si>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</si>
  <si>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</si>
  <si>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</si>
  <si>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</si>
  <si>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</si>
  <si>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</si>
  <si>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</si>
  <si>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</si>
  <si>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</si>
  <si>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</si>
  <si>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</si>
  <si>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</si>
  <si>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</si>
  <si>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</si>
  <si>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</si>
  <si>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</si>
  <si>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</si>
  <si>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</si>
  <si>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</si>
  <si>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</si>
  <si>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</si>
  <si>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</si>
  <si>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</si>
  <si>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</si>
  <si>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</si>
  <si>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</si>
  <si>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</si>
  <si>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</si>
  <si>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</si>
  <si>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</si>
  <si>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</si>
  <si>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</si>
  <si>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</si>
  <si>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</si>
  <si>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</si>
  <si>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</si>
  <si>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</si>
  <si>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</si>
  <si>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</si>
  <si>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</si>
  <si>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</si>
  <si>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</si>
  <si>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</si>
  <si>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</si>
  <si>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</si>
  <si>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</si>
  <si>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</si>
  <si>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</si>
  <si>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</si>
  <si>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</si>
  <si>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</si>
  <si>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</si>
  <si>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</si>
  <si>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</si>
  <si>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</si>
  <si>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</si>
  <si>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</si>
  <si>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</si>
  <si>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</si>
  <si>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</si>
  <si>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</si>
  <si>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</si>
  <si>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</si>
  <si>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</si>
  <si>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</si>
  <si>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</si>
  <si>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</si>
  <si>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Reporting period - Year 2002</t>
  </si>
  <si>
    <t>INPUT as positive number</t>
  </si>
  <si>
    <t>INPUT with minus sign</t>
  </si>
  <si>
    <t>DO NOT INPUT or change</t>
  </si>
  <si>
    <t>Wasaga Distribution Inc.</t>
  </si>
  <si>
    <t>Y</t>
  </si>
  <si>
    <t>N</t>
  </si>
  <si>
    <t xml:space="preserve">      </t>
  </si>
  <si>
    <t>APPENDIX 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</si>
</sst>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18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0" fillId="37" borderId="0" xfId="0" applyFill="1" applyBorder="1" applyAlignment="1">
      <alignment horizontal="center" vertical="top"/>
    </xf>
    <xf numFmtId="0" fontId="0" fillId="37" borderId="0" xfId="0" applyFill="1" applyAlignment="1">
      <alignment horizontal="center" vertical="top"/>
    </xf>
    <xf numFmtId="37" fontId="0" fillId="37" borderId="0" xfId="0" applyNumberFormat="1" applyFill="1" applyAlignment="1">
      <alignment vertical="top"/>
    </xf>
    <xf numFmtId="10" fontId="0" fillId="37" borderId="0" xfId="0" applyNumberFormat="1" applyFill="1" applyAlignment="1">
      <alignment vertical="top"/>
    </xf>
    <xf numFmtId="3" fontId="0" fillId="37" borderId="0" xfId="0" applyNumberFormat="1" applyFill="1" applyAlignment="1">
      <alignment vertical="top"/>
    </xf>
    <xf numFmtId="3" fontId="0" fillId="38" borderId="0" xfId="0" applyNumberFormat="1" applyFill="1" applyAlignment="1">
      <alignment vertical="top"/>
    </xf>
    <xf numFmtId="0" fontId="0" fillId="37" borderId="0" xfId="0" applyFill="1" applyAlignment="1">
      <alignment vertical="top"/>
    </xf>
    <xf numFmtId="172" fontId="0" fillId="38" borderId="15" xfId="0" applyNumberFormat="1" applyFill="1" applyBorder="1" applyAlignment="1">
      <alignment vertical="top"/>
    </xf>
    <xf numFmtId="3" fontId="0" fillId="38" borderId="0" xfId="0" applyNumberFormat="1" applyFill="1" applyBorder="1" applyAlignment="1">
      <alignment horizontal="right" vertical="top"/>
    </xf>
    <xf numFmtId="3" fontId="0" fillId="37" borderId="0" xfId="0" applyNumberFormat="1" applyFill="1" applyBorder="1" applyAlignment="1">
      <alignment horizontal="right" vertical="top"/>
    </xf>
    <xf numFmtId="3" fontId="0" fillId="37" borderId="0" xfId="0" applyNumberFormat="1" applyFill="1" applyAlignment="1">
      <alignment horizontal="right" vertical="top"/>
    </xf>
    <xf numFmtId="3" fontId="0" fillId="38" borderId="15" xfId="0" applyNumberFormat="1" applyFill="1" applyBorder="1" applyAlignment="1">
      <alignment vertical="top"/>
    </xf>
    <xf numFmtId="3" fontId="0" fillId="38" borderId="15" xfId="0" applyNumberFormat="1" applyFill="1" applyBorder="1" applyAlignment="1">
      <alignment vertical="top"/>
    </xf>
    <xf numFmtId="3" fontId="0" fillId="39" borderId="15" xfId="0" applyNumberFormat="1" applyFill="1" applyBorder="1" applyAlignment="1">
      <alignment vertical="top"/>
    </xf>
    <xf numFmtId="3" fontId="0" fillId="40" borderId="0" xfId="0" applyNumberFormat="1" applyFill="1" applyBorder="1" applyAlignment="1">
      <alignment horizontal="right" vertical="top"/>
    </xf>
    <xf numFmtId="3" fontId="0" fillId="39" borderId="0" xfId="0" applyNumberFormat="1" applyFill="1" applyBorder="1" applyAlignment="1">
      <alignment horizontal="right" vertical="top"/>
    </xf>
    <xf numFmtId="3" fontId="0" fillId="40" borderId="0" xfId="0" applyNumberFormat="1" applyFill="1" applyAlignment="1">
      <alignment horizontal="right" vertical="top"/>
    </xf>
    <xf numFmtId="3" fontId="0" fillId="40" borderId="0" xfId="0" applyNumberFormat="1" applyFill="1" applyAlignment="1">
      <alignment vertical="top"/>
    </xf>
    <xf numFmtId="37" fontId="0" fillId="33" borderId="29" xfId="0" applyNumberFormat="1" applyFill="1" applyBorder="1" applyAlignment="1">
      <alignment vertical="top"/>
    </xf>
    <xf numFmtId="37" fontId="0" fillId="33" borderId="30" xfId="0" applyNumberFormat="1" applyFill="1" applyBorder="1" applyAlignment="1">
      <alignment vertical="top"/>
    </xf>
    <xf numFmtId="3" fontId="8" fillId="37" borderId="31" xfId="0" applyNumberFormat="1" applyFont="1" applyFill="1" applyBorder="1" applyAlignment="1">
      <alignment horizontal="left" vertical="top"/>
    </xf>
    <xf numFmtId="3" fontId="0" fillId="37" borderId="32" xfId="0" applyNumberFormat="1" applyFill="1" applyBorder="1" applyAlignment="1">
      <alignment horizontal="right" vertical="top"/>
    </xf>
    <xf numFmtId="3" fontId="8" fillId="40" borderId="33" xfId="0" applyNumberFormat="1" applyFont="1" applyFill="1" applyBorder="1" applyAlignment="1">
      <alignment horizontal="left" vertical="top"/>
    </xf>
    <xf numFmtId="3" fontId="0" fillId="40" borderId="34" xfId="0" applyNumberFormat="1" applyFill="1" applyBorder="1" applyAlignment="1">
      <alignment horizontal="right" vertical="top"/>
    </xf>
    <xf numFmtId="3" fontId="0" fillId="40" borderId="35" xfId="0" applyNumberFormat="1" applyFill="1" applyBorder="1" applyAlignment="1">
      <alignment horizontal="right" vertical="top"/>
    </xf>
    <xf numFmtId="37" fontId="9" fillId="33" borderId="36" xfId="0" applyNumberFormat="1" applyFont="1" applyFill="1" applyBorder="1" applyAlignment="1">
      <alignment vertical="top"/>
    </xf>
    <xf numFmtId="16" fontId="0" fillId="37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3" fontId="0" fillId="41" borderId="15" xfId="0" applyNumberForma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5" sqref="A45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9" ht="20.25">
      <c r="A1" s="1" t="s">
        <v>441</v>
      </c>
      <c r="C1" s="10"/>
      <c r="F1" s="182" t="s">
        <v>454</v>
      </c>
      <c r="G1" s="175"/>
      <c r="H1" s="175"/>
      <c r="I1" s="176"/>
    </row>
    <row r="2" spans="1:9" ht="20.25">
      <c r="A2" s="2" t="s">
        <v>378</v>
      </c>
      <c r="B2" s="10"/>
      <c r="C2" s="10"/>
      <c r="D2" s="10"/>
      <c r="F2" s="177" t="s">
        <v>452</v>
      </c>
      <c r="G2" s="166"/>
      <c r="H2" s="166"/>
      <c r="I2" s="178"/>
    </row>
    <row r="3" spans="1:9" ht="21" thickBot="1">
      <c r="A3" s="2" t="s">
        <v>459</v>
      </c>
      <c r="B3" s="10"/>
      <c r="C3" s="10"/>
      <c r="D3" s="10"/>
      <c r="E3" s="10"/>
      <c r="F3" s="179" t="s">
        <v>453</v>
      </c>
      <c r="G3" s="180"/>
      <c r="H3" s="180"/>
      <c r="I3" s="181"/>
    </row>
    <row r="4" spans="1:8" ht="12.75">
      <c r="A4" s="163" t="s">
        <v>455</v>
      </c>
      <c r="C4" s="10"/>
      <c r="D4" s="50" t="s">
        <v>379</v>
      </c>
      <c r="E4" s="10"/>
      <c r="G4" s="10"/>
      <c r="H4" s="10"/>
    </row>
    <row r="5" spans="1:8" ht="13.5" thickBot="1">
      <c r="A5" t="s">
        <v>451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157" t="s">
        <v>456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58" t="s">
        <v>457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83">
        <v>37621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159">
        <v>9291089</v>
      </c>
      <c r="H22" s="5"/>
    </row>
    <row r="24" spans="1:8" ht="12.75">
      <c r="A24" t="s">
        <v>394</v>
      </c>
      <c r="D24" s="160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60">
        <v>0.0988</v>
      </c>
      <c r="H28" s="126"/>
    </row>
    <row r="29" ht="12.75">
      <c r="H29" s="114"/>
    </row>
    <row r="30" spans="1:8" ht="12.75">
      <c r="A30" t="s">
        <v>397</v>
      </c>
      <c r="D30" s="160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795781.7728500001</v>
      </c>
      <c r="H32" s="125"/>
    </row>
    <row r="33" spans="4:8" ht="12.75">
      <c r="D33" s="67"/>
      <c r="H33" s="125"/>
    </row>
    <row r="34" spans="1:11" ht="12.75">
      <c r="A34" t="s">
        <v>399</v>
      </c>
      <c r="D34" s="161">
        <v>80061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715720.7728500001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62">
        <v>238574</v>
      </c>
      <c r="F39" s="67"/>
      <c r="H39" s="125"/>
      <c r="J39" s="5"/>
      <c r="K39" s="5"/>
    </row>
    <row r="40" spans="1:11" ht="12.75">
      <c r="A40" t="s">
        <v>404</v>
      </c>
      <c r="D40" s="162">
        <v>238574</v>
      </c>
      <c r="F40" s="67"/>
      <c r="H40" s="125"/>
      <c r="J40" s="5"/>
      <c r="K40" s="5"/>
    </row>
    <row r="41" spans="1:11" ht="12.75">
      <c r="A41" t="s">
        <v>405</v>
      </c>
      <c r="D41" s="162">
        <v>238574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4645544.5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458979.7966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4645544.5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336801.97624999995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134857.19497956798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235829.8453006421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336801.97624999995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48"/>
  <sheetViews>
    <sheetView zoomScale="75" zoomScaleNormal="75" zoomScalePageLayoutView="0" workbookViewId="0" topLeftCell="A1">
      <pane xSplit="2" ySplit="5" topLeftCell="C8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7" sqref="C87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7" ht="20.2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  <c r="N1" s="182" t="s">
        <v>454</v>
      </c>
      <c r="O1" s="175"/>
      <c r="P1" s="175"/>
      <c r="Q1" s="176"/>
    </row>
    <row r="2" spans="1:17" ht="20.2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  <c r="N2" s="177" t="s">
        <v>452</v>
      </c>
      <c r="O2" s="166"/>
      <c r="P2" s="166"/>
      <c r="Q2" s="178"/>
    </row>
    <row r="3" spans="1:17" ht="21" thickBot="1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  <c r="N3" s="179" t="s">
        <v>453</v>
      </c>
      <c r="O3" s="180"/>
      <c r="P3" s="180"/>
      <c r="Q3" s="181"/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REGINFO!A4</f>
        <v>Wasaga Distribution Inc.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tr">
        <f>REGINFO!A5</f>
        <v>Reporting period - Year 2002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80060.92+238573.62+238573.62</f>
        <v>557208.1599999999</v>
      </c>
      <c r="D15" s="28" t="s">
        <v>141</v>
      </c>
      <c r="E15" s="92">
        <f>+G15-C15</f>
        <v>-557208.1599999999</v>
      </c>
      <c r="F15" s="184"/>
      <c r="G15" s="74"/>
      <c r="H15" s="35" t="s">
        <v>142</v>
      </c>
      <c r="I15" s="92" t="e">
        <f>+K15-G15</f>
        <v>#VALUE!</v>
      </c>
      <c r="K15" s="100" t="e">
        <f>TAXREC!E26</f>
        <v>#VALUE!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168">
        <v>428779</v>
      </c>
      <c r="D20" s="30" t="s">
        <v>144</v>
      </c>
      <c r="E20" s="92">
        <f aca="true" t="shared" si="0" ref="E20:E28">+G20-C20</f>
        <v>-428779</v>
      </c>
      <c r="F20" s="5"/>
      <c r="G20" s="74"/>
      <c r="H20" s="39" t="s">
        <v>145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168">
        <v>0</v>
      </c>
      <c r="D21" s="30" t="s">
        <v>147</v>
      </c>
      <c r="E21" s="92">
        <f t="shared" si="0"/>
        <v>0</v>
      </c>
      <c r="F21" s="5"/>
      <c r="G21" s="74"/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168">
        <v>0</v>
      </c>
      <c r="D22" s="23" t="s">
        <v>150</v>
      </c>
      <c r="E22" s="92">
        <f t="shared" si="0"/>
        <v>0</v>
      </c>
      <c r="F22" s="5"/>
      <c r="G22" s="74"/>
      <c r="H22" s="39" t="s">
        <v>151</v>
      </c>
      <c r="I22" s="92">
        <f t="shared" si="1"/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168">
        <v>0</v>
      </c>
      <c r="D23" s="30" t="s">
        <v>153</v>
      </c>
      <c r="E23" s="92">
        <f t="shared" si="0"/>
        <v>0</v>
      </c>
      <c r="F23" s="5"/>
      <c r="G23" s="74"/>
      <c r="H23" s="39" t="s">
        <v>154</v>
      </c>
      <c r="I23" s="92">
        <f t="shared" si="1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185">
        <f>(61288/3)+119287</f>
        <v>139716.33333333334</v>
      </c>
      <c r="D24" s="30" t="s">
        <v>157</v>
      </c>
      <c r="E24" s="92">
        <f t="shared" si="0"/>
        <v>-139716.33333333334</v>
      </c>
      <c r="F24" s="5"/>
      <c r="G24" s="74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168">
        <v>0</v>
      </c>
      <c r="D26" s="30" t="s">
        <v>160</v>
      </c>
      <c r="E26" s="92">
        <f t="shared" si="0"/>
        <v>0</v>
      </c>
      <c r="F26" s="5"/>
      <c r="G26" s="74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168">
        <v>0</v>
      </c>
      <c r="D27" s="30" t="s">
        <v>160</v>
      </c>
      <c r="E27" s="92">
        <f t="shared" si="0"/>
        <v>0</v>
      </c>
      <c r="F27" s="5"/>
      <c r="G27" s="74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168">
        <v>0</v>
      </c>
      <c r="D28" s="30" t="s">
        <v>160</v>
      </c>
      <c r="E28" s="92">
        <f t="shared" si="0"/>
        <v>0</v>
      </c>
      <c r="F28" s="5"/>
      <c r="G28" s="74"/>
      <c r="H28" s="39" t="s">
        <v>161</v>
      </c>
      <c r="I28" s="92">
        <f t="shared" si="1"/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170">
        <v>-312654</v>
      </c>
      <c r="D30" s="30" t="s">
        <v>163</v>
      </c>
      <c r="E30" s="92">
        <f aca="true" t="shared" si="2" ref="E30:E38">+G30-C30</f>
        <v>312654</v>
      </c>
      <c r="F30" s="5"/>
      <c r="G30" s="74"/>
      <c r="H30" s="39" t="s">
        <v>164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170">
        <v>0</v>
      </c>
      <c r="D31" s="30" t="s">
        <v>166</v>
      </c>
      <c r="E31" s="92">
        <f t="shared" si="2"/>
        <v>0</v>
      </c>
      <c r="F31" s="5"/>
      <c r="G31" s="74"/>
      <c r="H31" s="39" t="s">
        <v>167</v>
      </c>
      <c r="I31" s="92">
        <f t="shared" si="3"/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170">
        <f>-(61288/3)*0.5</f>
        <v>-10214.666666666666</v>
      </c>
      <c r="D33" s="30" t="s">
        <v>173</v>
      </c>
      <c r="E33" s="92">
        <f t="shared" si="2"/>
        <v>10214.666666666666</v>
      </c>
      <c r="F33" s="111"/>
      <c r="G33" s="74"/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170">
        <v>-235830</v>
      </c>
      <c r="D34" s="30" t="s">
        <v>176</v>
      </c>
      <c r="E34" s="92">
        <f t="shared" si="2"/>
        <v>235830</v>
      </c>
      <c r="F34" s="5"/>
      <c r="G34" s="70"/>
      <c r="H34" s="39" t="s">
        <v>177</v>
      </c>
      <c r="I34" s="92">
        <f t="shared" si="3"/>
        <v>0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170">
        <v>0</v>
      </c>
      <c r="D36" s="30" t="s">
        <v>179</v>
      </c>
      <c r="E36" s="92">
        <f t="shared" si="2"/>
        <v>0</v>
      </c>
      <c r="F36" s="5"/>
      <c r="G36" s="74"/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170">
        <v>0</v>
      </c>
      <c r="D37" s="30" t="s">
        <v>179</v>
      </c>
      <c r="E37" s="92">
        <f t="shared" si="2"/>
        <v>0</v>
      </c>
      <c r="F37" s="5"/>
      <c r="G37" s="74"/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170">
        <v>0</v>
      </c>
      <c r="D38" s="30" t="s">
        <v>179</v>
      </c>
      <c r="E38" s="92">
        <f t="shared" si="2"/>
        <v>0</v>
      </c>
      <c r="F38" s="5"/>
      <c r="G38" s="74"/>
      <c r="H38" s="39" t="s">
        <v>180</v>
      </c>
      <c r="I38" s="92">
        <f t="shared" si="3"/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567004.8266666665</v>
      </c>
      <c r="D40" s="42"/>
      <c r="E40" s="93">
        <f>SUM(E15:E39)</f>
        <v>-567004.8266666665</v>
      </c>
      <c r="F40" s="7"/>
      <c r="G40" s="96">
        <f>SUM(G15:G39)</f>
        <v>0</v>
      </c>
      <c r="H40" s="43"/>
      <c r="I40" s="93" t="e">
        <f>SUM(I15:I39)</f>
        <v>#VALUE!</v>
      </c>
      <c r="J40" s="7"/>
      <c r="K40" s="96" t="e">
        <f>SUM(K15:K39)</f>
        <v>#VALUE!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164">
        <v>0.3412</v>
      </c>
      <c r="D44" s="30" t="s">
        <v>182</v>
      </c>
      <c r="E44" s="95">
        <f>+G44-C44</f>
        <v>0</v>
      </c>
      <c r="F44" s="5"/>
      <c r="G44" s="101">
        <f>C44</f>
        <v>0.3412</v>
      </c>
      <c r="H44" s="39" t="s">
        <v>183</v>
      </c>
      <c r="I44" s="95">
        <f>+K44-G44</f>
        <v>0</v>
      </c>
      <c r="J44" s="5"/>
      <c r="K44" s="101">
        <f>C44</f>
        <v>0.3412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193462.04685866664</v>
      </c>
      <c r="D47" s="42"/>
      <c r="E47" s="96">
        <f>+G47-C47</f>
        <v>-193462.04685866664</v>
      </c>
      <c r="F47" s="7"/>
      <c r="G47" s="96">
        <f>G40*G44</f>
        <v>0</v>
      </c>
      <c r="H47" s="43"/>
      <c r="I47" s="98" t="e">
        <f>K47-G47</f>
        <v>#VALUE!</v>
      </c>
      <c r="J47" s="7"/>
      <c r="K47" s="96" t="e">
        <f>K40*K44</f>
        <v>#VALUE!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169">
        <v>0</v>
      </c>
      <c r="D49" s="30" t="s">
        <v>185</v>
      </c>
      <c r="E49" s="92">
        <f>+G49-C49</f>
        <v>0</v>
      </c>
      <c r="F49" s="8"/>
      <c r="G49" s="74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193462.04685866664</v>
      </c>
      <c r="D51" s="32"/>
      <c r="E51" s="97">
        <f>+E47-E49</f>
        <v>-193462.04685866664</v>
      </c>
      <c r="F51" s="6"/>
      <c r="G51" s="97">
        <f>+G47-G49</f>
        <v>0</v>
      </c>
      <c r="H51" s="40"/>
      <c r="I51" s="97" t="e">
        <f>+I47-I49</f>
        <v>#VALUE!</v>
      </c>
      <c r="J51" s="6"/>
      <c r="K51" s="97" t="e">
        <f>+K47-K49</f>
        <v>#VALUE!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168">
        <v>9291089</v>
      </c>
      <c r="D59" s="30" t="s">
        <v>188</v>
      </c>
      <c r="E59" s="92">
        <f>+G59-C59</f>
        <v>-9291089</v>
      </c>
      <c r="F59" s="5"/>
      <c r="G59" s="74"/>
      <c r="H59" s="39" t="s">
        <v>189</v>
      </c>
      <c r="I59" s="92" t="e">
        <f>+K59-G59</f>
        <v>#DIV/0!</v>
      </c>
      <c r="J59" s="5"/>
      <c r="K59" s="100" t="e">
        <f>TAXREC!E228</f>
        <v>#DIV/0!</v>
      </c>
      <c r="L59" s="35" t="s">
        <v>190</v>
      </c>
    </row>
    <row r="60" spans="1:12" ht="12.75">
      <c r="A60" s="4" t="s">
        <v>120</v>
      </c>
      <c r="B60" s="51">
        <v>17</v>
      </c>
      <c r="C60" s="170">
        <v>-5000000</v>
      </c>
      <c r="D60" s="30" t="s">
        <v>191</v>
      </c>
      <c r="E60" s="92">
        <f>+G60-C60</f>
        <v>5000000</v>
      </c>
      <c r="F60" s="5"/>
      <c r="G60" s="74"/>
      <c r="H60" s="39" t="s">
        <v>192</v>
      </c>
      <c r="I60" s="92">
        <f>+K60-G60</f>
        <v>0</v>
      </c>
      <c r="J60" s="5"/>
      <c r="K60" s="100">
        <f>TAXREC!E230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4291089</v>
      </c>
      <c r="D61" s="42"/>
      <c r="E61" s="98">
        <f>SUM(E59:E60)</f>
        <v>-4291089</v>
      </c>
      <c r="F61" s="7"/>
      <c r="G61" s="96">
        <f>SUM(G59:G60)</f>
        <v>0</v>
      </c>
      <c r="H61" s="43"/>
      <c r="I61" s="98" t="e">
        <f>SUM(I59:I60)</f>
        <v>#DIV/0!</v>
      </c>
      <c r="J61" s="7"/>
      <c r="K61" s="96" t="e">
        <f>SUM(K59:K60)</f>
        <v>#DIV/0!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12873.267</v>
      </c>
      <c r="D65" s="62"/>
      <c r="E65" s="96">
        <f>+G65-C65</f>
        <v>-12873.267</v>
      </c>
      <c r="F65" s="7"/>
      <c r="G65" s="96">
        <f>+G61*G63</f>
        <v>0</v>
      </c>
      <c r="H65" s="21"/>
      <c r="I65" s="98" t="e">
        <f>+K65-G65</f>
        <v>#DIV/0!</v>
      </c>
      <c r="J65" s="7"/>
      <c r="K65" s="96" t="e">
        <f>+K61*K63</f>
        <v>#DIV/0!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168">
        <v>9291089</v>
      </c>
      <c r="D68" s="30" t="s">
        <v>197</v>
      </c>
      <c r="E68" s="92">
        <f>+G68-C68</f>
        <v>-9291089</v>
      </c>
      <c r="F68" s="8"/>
      <c r="G68" s="74"/>
      <c r="H68" s="39" t="s">
        <v>198</v>
      </c>
      <c r="I68" s="92">
        <f>+K68-G68</f>
        <v>0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170">
        <v>-10000000</v>
      </c>
      <c r="D69" s="30" t="s">
        <v>200</v>
      </c>
      <c r="E69" s="92">
        <f>+G69-C69</f>
        <v>10000000</v>
      </c>
      <c r="F69" s="8"/>
      <c r="G69" s="74"/>
      <c r="H69" s="39" t="s">
        <v>201</v>
      </c>
      <c r="I69" s="92">
        <f>+K69-G69</f>
        <v>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-708911</v>
      </c>
      <c r="D70" s="42"/>
      <c r="E70" s="98">
        <f>SUM(E68:E69)</f>
        <v>708911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</v>
      </c>
      <c r="D72" s="30" t="s">
        <v>203</v>
      </c>
      <c r="E72" s="95">
        <f>+G72-C72</f>
        <v>0.00225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v>0</v>
      </c>
      <c r="D75" s="30" t="s">
        <v>206</v>
      </c>
      <c r="E75" s="92">
        <f>+G75-C75</f>
        <v>0</v>
      </c>
      <c r="F75" s="8"/>
      <c r="G75" s="100">
        <f>(G40*0.0112)*-1</f>
        <v>0</v>
      </c>
      <c r="H75" s="39" t="s">
        <v>207</v>
      </c>
      <c r="I75" s="92" t="e">
        <f>+K75-G75</f>
        <v>#VALUE!</v>
      </c>
      <c r="J75" s="8"/>
      <c r="K75" s="100" t="e">
        <f>(0.0112*K40)*-1</f>
        <v>#VALUE!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 t="e">
        <f>SUM(I74:I76)</f>
        <v>#VALUE!</v>
      </c>
      <c r="J77" s="63"/>
      <c r="K77" s="96" t="e">
        <f>SUM(K74:K76)</f>
        <v>#VALUE!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293658.23749038647</v>
      </c>
      <c r="D82" s="30" t="s">
        <v>209</v>
      </c>
      <c r="E82" s="92">
        <f>+G82-C82</f>
        <v>-293658.23749038647</v>
      </c>
      <c r="F82" s="5"/>
      <c r="G82" s="100">
        <f>G51/(1-G44)</f>
        <v>0</v>
      </c>
      <c r="H82" s="39" t="s">
        <v>210</v>
      </c>
      <c r="I82" s="92">
        <f>+K82-G82</f>
        <v>0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0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12873.267</v>
      </c>
      <c r="D84" s="30" t="s">
        <v>213</v>
      </c>
      <c r="E84" s="92">
        <f>+G84-C84</f>
        <v>-12873.267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306531.50449038646</v>
      </c>
      <c r="D87" s="41"/>
      <c r="E87" s="99">
        <f>SUM(E82:E85)</f>
        <v>-306531.50449038646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-336801.97624999995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-336801.97624999995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336801.97624999995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336801.97624999995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66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9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C93" sqref="C93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1" ht="20.2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182" t="s">
        <v>454</v>
      </c>
      <c r="I1" s="175"/>
      <c r="J1" s="175"/>
      <c r="K1" s="176"/>
    </row>
    <row r="2" spans="1:11" ht="20.2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177" t="s">
        <v>452</v>
      </c>
      <c r="I2" s="166"/>
      <c r="J2" s="166"/>
      <c r="K2" s="178"/>
    </row>
    <row r="3" spans="1:11" ht="21" thickBot="1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179" t="s">
        <v>453</v>
      </c>
      <c r="I3" s="180"/>
      <c r="J3" s="180"/>
      <c r="K3" s="181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REGINFO!A4</f>
        <v>Wasaga Distribution Inc.</v>
      </c>
      <c r="B7" s="45"/>
      <c r="C7" s="82"/>
      <c r="D7" s="82"/>
      <c r="E7" s="82"/>
      <c r="F7" s="45"/>
      <c r="G7" s="3"/>
      <c r="H7" s="3"/>
    </row>
    <row r="8" spans="1:8" ht="12.75">
      <c r="A8" t="str">
        <f>REGINFO!A5</f>
        <v>Reporting period - Year 2002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65"/>
      <c r="D15" s="171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65"/>
      <c r="D16" s="171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72"/>
      <c r="D18" s="166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72"/>
      <c r="D19" s="166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72"/>
      <c r="D20" s="166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72"/>
      <c r="D21" s="166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72"/>
      <c r="D22" s="166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72" t="s">
        <v>458</v>
      </c>
      <c r="D23" s="166"/>
      <c r="E23" s="129" t="e">
        <f t="shared" si="0"/>
        <v>#VALUE!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72">
        <v>0</v>
      </c>
      <c r="D24" s="166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 t="e">
        <f>SUM(E15:E25)</f>
        <v>#VALUE!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67">
        <v>0</v>
      </c>
      <c r="D31" s="17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67">
        <v>0</v>
      </c>
      <c r="D32" s="17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67"/>
      <c r="D33" s="173"/>
      <c r="E33" s="129">
        <f t="shared" si="1"/>
        <v>0</v>
      </c>
      <c r="F33" s="10" t="s">
        <v>159</v>
      </c>
    </row>
    <row r="34" spans="1:6" ht="12.75">
      <c r="A34" t="s">
        <v>373</v>
      </c>
      <c r="C34" s="161">
        <v>0</v>
      </c>
      <c r="D34" s="174"/>
      <c r="E34" s="129">
        <f t="shared" si="1"/>
        <v>0</v>
      </c>
      <c r="F34" s="10" t="s">
        <v>162</v>
      </c>
    </row>
    <row r="35" spans="1:6" ht="12.75">
      <c r="A35" t="s">
        <v>374</v>
      </c>
      <c r="C35" s="161">
        <v>0</v>
      </c>
      <c r="D35" s="174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161">
        <v>0</v>
      </c>
      <c r="D38" s="174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161"/>
      <c r="D39" s="174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161">
        <v>0</v>
      </c>
      <c r="D40" s="174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161"/>
      <c r="D41" s="174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161">
        <v>0</v>
      </c>
      <c r="D42" s="174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161">
        <v>0</v>
      </c>
      <c r="D43" s="174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161">
        <v>0</v>
      </c>
      <c r="D44" s="174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161">
        <v>0</v>
      </c>
      <c r="D45" s="174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161">
        <v>0</v>
      </c>
      <c r="D46" s="174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161">
        <v>0</v>
      </c>
      <c r="D47" s="174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161">
        <v>0</v>
      </c>
      <c r="D48" s="174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161">
        <v>0</v>
      </c>
      <c r="D49" s="174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161">
        <v>0</v>
      </c>
      <c r="D50" s="174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161">
        <v>0</v>
      </c>
      <c r="D51" s="174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161">
        <v>0</v>
      </c>
      <c r="D52" s="174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161">
        <v>0</v>
      </c>
      <c r="D53" s="174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161">
        <v>0</v>
      </c>
      <c r="D54" s="174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161">
        <v>0</v>
      </c>
      <c r="D55" s="174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161">
        <v>0</v>
      </c>
      <c r="D56" s="174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161">
        <v>0</v>
      </c>
      <c r="D57" s="174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161">
        <v>0</v>
      </c>
      <c r="D58" s="174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161">
        <v>0</v>
      </c>
      <c r="D59" s="174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161">
        <v>0</v>
      </c>
      <c r="D60" s="174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161">
        <v>0</v>
      </c>
      <c r="D62" s="174"/>
      <c r="E62" s="129">
        <v>0</v>
      </c>
      <c r="F62" s="10" t="s">
        <v>162</v>
      </c>
    </row>
    <row r="63" spans="1:6" ht="12.75">
      <c r="A63" t="s">
        <v>42</v>
      </c>
      <c r="C63" s="161">
        <v>0</v>
      </c>
      <c r="D63" s="174"/>
      <c r="E63" s="129">
        <f t="shared" si="2"/>
        <v>0</v>
      </c>
      <c r="F63" s="10" t="s">
        <v>162</v>
      </c>
    </row>
    <row r="64" spans="1:6" ht="12.75">
      <c r="A64" t="s">
        <v>43</v>
      </c>
      <c r="C64" s="161">
        <v>0</v>
      </c>
      <c r="D64" s="174"/>
      <c r="E64" s="129">
        <f t="shared" si="2"/>
        <v>0</v>
      </c>
      <c r="F64" s="10" t="s">
        <v>162</v>
      </c>
    </row>
    <row r="65" spans="1:6" ht="12.75">
      <c r="A65" t="s">
        <v>44</v>
      </c>
      <c r="C65" s="161">
        <v>0</v>
      </c>
      <c r="D65" s="174"/>
      <c r="E65" s="129">
        <f t="shared" si="2"/>
        <v>0</v>
      </c>
      <c r="F65" s="10" t="s">
        <v>162</v>
      </c>
    </row>
    <row r="66" spans="1:6" ht="12.75">
      <c r="A66" t="s">
        <v>45</v>
      </c>
      <c r="C66" s="161">
        <v>0</v>
      </c>
      <c r="D66" s="174"/>
      <c r="E66" s="129">
        <f t="shared" si="2"/>
        <v>0</v>
      </c>
      <c r="F66" s="10" t="s">
        <v>162</v>
      </c>
    </row>
    <row r="67" spans="1:6" ht="12.75">
      <c r="A67" t="s">
        <v>334</v>
      </c>
      <c r="C67" s="161">
        <v>0</v>
      </c>
      <c r="D67" s="174"/>
      <c r="E67" s="129">
        <f t="shared" si="2"/>
        <v>0</v>
      </c>
      <c r="F67" s="10" t="s">
        <v>162</v>
      </c>
    </row>
    <row r="68" spans="1:6" ht="12.75">
      <c r="A68" t="s">
        <v>68</v>
      </c>
      <c r="C68" s="161">
        <v>0</v>
      </c>
      <c r="D68" s="174"/>
      <c r="E68" s="129">
        <f t="shared" si="2"/>
        <v>0</v>
      </c>
      <c r="F68" s="10" t="s">
        <v>162</v>
      </c>
    </row>
    <row r="69" spans="1:6" ht="12.75">
      <c r="A69" t="s">
        <v>46</v>
      </c>
      <c r="C69" s="161">
        <v>0</v>
      </c>
      <c r="D69" s="174"/>
      <c r="E69" s="129">
        <f t="shared" si="2"/>
        <v>0</v>
      </c>
      <c r="F69" s="10" t="s">
        <v>162</v>
      </c>
    </row>
    <row r="70" spans="1:6" ht="12.75">
      <c r="A70" t="s">
        <v>47</v>
      </c>
      <c r="C70" s="161">
        <v>0</v>
      </c>
      <c r="D70" s="174"/>
      <c r="E70" s="129">
        <f t="shared" si="2"/>
        <v>0</v>
      </c>
      <c r="F70" s="10" t="s">
        <v>162</v>
      </c>
    </row>
    <row r="71" spans="1:6" ht="12.75">
      <c r="A71" t="s">
        <v>48</v>
      </c>
      <c r="C71" s="161">
        <v>0</v>
      </c>
      <c r="D71" s="174"/>
      <c r="E71" s="129">
        <f t="shared" si="2"/>
        <v>0</v>
      </c>
      <c r="F71" s="10" t="s">
        <v>162</v>
      </c>
    </row>
    <row r="72" spans="1:6" ht="12.75">
      <c r="A72" t="s">
        <v>49</v>
      </c>
      <c r="C72" s="161">
        <v>0</v>
      </c>
      <c r="D72" s="174"/>
      <c r="E72" s="129">
        <f t="shared" si="2"/>
        <v>0</v>
      </c>
      <c r="F72" s="10" t="s">
        <v>162</v>
      </c>
    </row>
    <row r="73" spans="1:6" ht="12.75">
      <c r="A73" t="s">
        <v>50</v>
      </c>
      <c r="C73" s="161">
        <v>0</v>
      </c>
      <c r="D73" s="174"/>
      <c r="E73" s="129">
        <f t="shared" si="2"/>
        <v>0</v>
      </c>
      <c r="F73" s="10" t="s">
        <v>162</v>
      </c>
    </row>
    <row r="74" spans="1:6" ht="12.75">
      <c r="A74" t="s">
        <v>51</v>
      </c>
      <c r="C74" s="161">
        <v>0</v>
      </c>
      <c r="D74" s="174"/>
      <c r="E74" s="129">
        <f t="shared" si="2"/>
        <v>0</v>
      </c>
      <c r="F74" s="10" t="s">
        <v>162</v>
      </c>
    </row>
    <row r="75" spans="1:6" ht="12.75">
      <c r="A75" t="s">
        <v>52</v>
      </c>
      <c r="C75" s="161">
        <v>0</v>
      </c>
      <c r="D75" s="174"/>
      <c r="E75" s="129">
        <f t="shared" si="2"/>
        <v>0</v>
      </c>
      <c r="F75" s="10" t="s">
        <v>162</v>
      </c>
    </row>
    <row r="76" spans="1:6" ht="12.75">
      <c r="A76" t="s">
        <v>53</v>
      </c>
      <c r="C76" s="161">
        <v>0</v>
      </c>
      <c r="D76" s="174"/>
      <c r="E76" s="129">
        <f t="shared" si="2"/>
        <v>0</v>
      </c>
      <c r="F76" s="10" t="s">
        <v>162</v>
      </c>
    </row>
    <row r="77" spans="1:6" ht="12.75">
      <c r="A77" t="s">
        <v>54</v>
      </c>
      <c r="C77" s="161">
        <v>0</v>
      </c>
      <c r="D77" s="174"/>
      <c r="E77" s="129">
        <f t="shared" si="2"/>
        <v>0</v>
      </c>
      <c r="F77" s="10" t="s">
        <v>162</v>
      </c>
    </row>
    <row r="78" spans="1:6" ht="12.75">
      <c r="A78" t="s">
        <v>55</v>
      </c>
      <c r="C78" s="161">
        <v>0</v>
      </c>
      <c r="D78" s="174"/>
      <c r="E78" s="129">
        <f t="shared" si="2"/>
        <v>0</v>
      </c>
      <c r="F78" s="10" t="s">
        <v>162</v>
      </c>
    </row>
    <row r="79" spans="1:6" ht="12.75">
      <c r="A79" t="s">
        <v>328</v>
      </c>
      <c r="C79" s="161">
        <v>0</v>
      </c>
      <c r="D79" s="174"/>
      <c r="E79" s="129">
        <f t="shared" si="2"/>
        <v>0</v>
      </c>
      <c r="F79" s="10" t="s">
        <v>162</v>
      </c>
    </row>
    <row r="80" spans="1:6" ht="12.75">
      <c r="A80" t="s">
        <v>56</v>
      </c>
      <c r="C80" s="161">
        <v>0</v>
      </c>
      <c r="D80" s="174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161">
        <v>0</v>
      </c>
      <c r="D82" s="174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174"/>
      <c r="D89" s="161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174">
        <v>0</v>
      </c>
      <c r="D90" s="161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174">
        <v>0</v>
      </c>
      <c r="D91" s="161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174">
        <v>0</v>
      </c>
      <c r="D92" s="161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174"/>
      <c r="D93" s="161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174">
        <v>0</v>
      </c>
      <c r="D94" s="161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174">
        <v>0</v>
      </c>
      <c r="D95" s="161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174">
        <v>0</v>
      </c>
      <c r="D98" s="161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174">
        <v>0</v>
      </c>
      <c r="D99" s="161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174">
        <v>0</v>
      </c>
      <c r="D100" s="161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174">
        <v>0</v>
      </c>
      <c r="D101" s="161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174">
        <v>0</v>
      </c>
      <c r="D102" s="161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174">
        <v>0</v>
      </c>
      <c r="D103" s="161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174">
        <v>0</v>
      </c>
      <c r="D104" s="161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174">
        <v>0</v>
      </c>
      <c r="D105" s="161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174">
        <v>0</v>
      </c>
      <c r="D106" s="161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174">
        <v>0</v>
      </c>
      <c r="D107" s="161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174">
        <v>0</v>
      </c>
      <c r="D108" s="161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174">
        <v>0</v>
      </c>
      <c r="D109" s="161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174">
        <v>0</v>
      </c>
      <c r="D110" s="161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174">
        <v>0</v>
      </c>
      <c r="D111" s="161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174">
        <v>0</v>
      </c>
      <c r="D112" s="161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174">
        <v>0</v>
      </c>
      <c r="D113" s="161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174">
        <v>0</v>
      </c>
      <c r="D114" s="161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174">
        <v>0</v>
      </c>
      <c r="D115" s="161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174">
        <v>0</v>
      </c>
      <c r="D116" s="161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174">
        <v>0</v>
      </c>
      <c r="D119" s="161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174">
        <v>0</v>
      </c>
      <c r="D120" s="161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174">
        <v>0</v>
      </c>
      <c r="D121" s="161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174">
        <v>0</v>
      </c>
      <c r="D122" s="161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174">
        <v>0</v>
      </c>
      <c r="D123" s="161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174">
        <v>0</v>
      </c>
      <c r="D124" s="161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174">
        <v>0</v>
      </c>
      <c r="D125" s="161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174">
        <v>0</v>
      </c>
      <c r="D126" s="161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174">
        <v>0</v>
      </c>
      <c r="D127" s="161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174">
        <v>0</v>
      </c>
      <c r="D128" s="161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174">
        <v>0</v>
      </c>
      <c r="D129" s="161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174">
        <v>0</v>
      </c>
      <c r="D130" s="161"/>
      <c r="E130" s="129">
        <f t="shared" si="4"/>
        <v>0</v>
      </c>
      <c r="F130" s="10" t="s">
        <v>181</v>
      </c>
    </row>
    <row r="131" spans="1:6" ht="12.75">
      <c r="A131" s="12"/>
      <c r="B131" s="10"/>
      <c r="C131" s="174">
        <v>0</v>
      </c>
      <c r="D131" s="161"/>
      <c r="E131" s="129">
        <f t="shared" si="4"/>
        <v>0</v>
      </c>
      <c r="F131" s="10"/>
    </row>
    <row r="132" spans="1:6" ht="12.75">
      <c r="A132" s="12"/>
      <c r="B132" s="10"/>
      <c r="C132" s="174">
        <v>0</v>
      </c>
      <c r="D132" s="161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 t="e">
        <f>E26+E86+E135</f>
        <v>#VALUE!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161"/>
      <c r="D148" s="174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161"/>
      <c r="D149" s="174"/>
      <c r="E149" s="129">
        <f t="shared" si="5"/>
        <v>0</v>
      </c>
      <c r="F149" s="10"/>
    </row>
    <row r="150" spans="1:6" ht="12.75">
      <c r="A150" t="s">
        <v>222</v>
      </c>
      <c r="B150" s="10"/>
      <c r="C150" s="161"/>
      <c r="D150" s="174"/>
      <c r="E150" s="129">
        <f t="shared" si="5"/>
        <v>0</v>
      </c>
      <c r="F150" s="10"/>
    </row>
    <row r="151" spans="1:6" ht="12.75">
      <c r="A151" t="s">
        <v>223</v>
      </c>
      <c r="B151" s="10"/>
      <c r="C151" s="161"/>
      <c r="D151" s="174"/>
      <c r="E151" s="129">
        <f t="shared" si="5"/>
        <v>0</v>
      </c>
      <c r="F151" s="10"/>
    </row>
    <row r="152" spans="1:6" ht="12.75">
      <c r="A152" t="s">
        <v>224</v>
      </c>
      <c r="B152" s="10"/>
      <c r="C152" s="161">
        <v>0</v>
      </c>
      <c r="D152" s="174"/>
      <c r="E152" s="129">
        <f t="shared" si="5"/>
        <v>0</v>
      </c>
      <c r="F152" s="10"/>
    </row>
    <row r="153" spans="1:6" ht="12.75">
      <c r="A153" t="s">
        <v>225</v>
      </c>
      <c r="B153" s="10"/>
      <c r="C153" s="161">
        <v>0</v>
      </c>
      <c r="D153" s="174"/>
      <c r="E153" s="129">
        <f t="shared" si="5"/>
        <v>0</v>
      </c>
      <c r="F153" s="10"/>
    </row>
    <row r="154" spans="1:6" ht="12.75">
      <c r="A154" t="s">
        <v>226</v>
      </c>
      <c r="B154" s="10"/>
      <c r="C154" s="161">
        <v>0</v>
      </c>
      <c r="D154" s="174"/>
      <c r="E154" s="129">
        <f t="shared" si="5"/>
        <v>0</v>
      </c>
      <c r="F154" s="10"/>
    </row>
    <row r="155" spans="1:6" ht="12.75">
      <c r="A155" t="s">
        <v>227</v>
      </c>
      <c r="B155" s="10"/>
      <c r="C155" s="161">
        <v>0</v>
      </c>
      <c r="D155" s="174"/>
      <c r="E155" s="129">
        <f t="shared" si="5"/>
        <v>0</v>
      </c>
      <c r="F155" s="10"/>
    </row>
    <row r="156" spans="1:6" ht="12.75">
      <c r="A156" t="s">
        <v>228</v>
      </c>
      <c r="B156" s="10"/>
      <c r="C156" s="161">
        <v>0</v>
      </c>
      <c r="D156" s="174"/>
      <c r="E156" s="129">
        <f t="shared" si="5"/>
        <v>0</v>
      </c>
      <c r="F156" s="10"/>
    </row>
    <row r="157" spans="1:6" ht="12.75">
      <c r="A157" t="s">
        <v>229</v>
      </c>
      <c r="B157" s="10"/>
      <c r="C157" s="161">
        <v>0</v>
      </c>
      <c r="D157" s="174"/>
      <c r="E157" s="129">
        <f t="shared" si="5"/>
        <v>0</v>
      </c>
      <c r="F157" s="10"/>
    </row>
    <row r="158" spans="1:6" ht="12.75">
      <c r="A158" t="s">
        <v>230</v>
      </c>
      <c r="B158" s="10"/>
      <c r="C158" s="161">
        <v>0</v>
      </c>
      <c r="D158" s="174"/>
      <c r="E158" s="129">
        <f t="shared" si="5"/>
        <v>0</v>
      </c>
      <c r="F158" s="10"/>
    </row>
    <row r="159" spans="1:6" ht="12.75">
      <c r="A159" t="s">
        <v>231</v>
      </c>
      <c r="B159" s="10"/>
      <c r="C159" s="161"/>
      <c r="D159" s="174"/>
      <c r="E159" s="129">
        <f t="shared" si="5"/>
        <v>0</v>
      </c>
      <c r="F159" s="10"/>
    </row>
    <row r="160" spans="1:6" ht="12.75">
      <c r="A160" t="s">
        <v>232</v>
      </c>
      <c r="B160" s="10"/>
      <c r="C160" s="161">
        <v>0</v>
      </c>
      <c r="D160" s="174"/>
      <c r="E160" s="129">
        <f t="shared" si="5"/>
        <v>0</v>
      </c>
      <c r="F160" s="10"/>
    </row>
    <row r="161" spans="1:6" ht="12.75">
      <c r="A161" t="s">
        <v>233</v>
      </c>
      <c r="B161" s="10"/>
      <c r="C161" s="161">
        <v>0</v>
      </c>
      <c r="D161" s="174"/>
      <c r="E161" s="129">
        <f t="shared" si="5"/>
        <v>0</v>
      </c>
      <c r="F161" s="10"/>
    </row>
    <row r="162" spans="1:6" ht="12.75">
      <c r="A162" t="s">
        <v>234</v>
      </c>
      <c r="B162" s="10"/>
      <c r="C162" s="161"/>
      <c r="D162" s="174"/>
      <c r="E162" s="129">
        <f t="shared" si="5"/>
        <v>0</v>
      </c>
      <c r="F162" s="10"/>
    </row>
    <row r="163" spans="1:6" ht="12.75">
      <c r="A163" t="s">
        <v>235</v>
      </c>
      <c r="B163" s="10"/>
      <c r="C163" s="161">
        <v>0</v>
      </c>
      <c r="D163" s="174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174"/>
      <c r="D166" s="161"/>
      <c r="E166" s="129">
        <f>+C166+D166</f>
        <v>0</v>
      </c>
      <c r="F166" s="10"/>
    </row>
    <row r="167" spans="1:6" ht="12.75">
      <c r="A167" t="s">
        <v>239</v>
      </c>
      <c r="B167" s="10"/>
      <c r="C167" s="174"/>
      <c r="D167" s="161"/>
      <c r="E167" s="129">
        <f>+C167+D167</f>
        <v>0</v>
      </c>
      <c r="F167" s="10"/>
    </row>
    <row r="168" spans="1:6" ht="12.75">
      <c r="A168" t="s">
        <v>240</v>
      </c>
      <c r="B168" s="10"/>
      <c r="C168" s="174"/>
      <c r="D168" s="161"/>
      <c r="E168" s="129">
        <f>+C168+D168</f>
        <v>0</v>
      </c>
      <c r="F168" s="10"/>
    </row>
    <row r="169" spans="1:6" ht="12.75">
      <c r="A169" t="s">
        <v>241</v>
      </c>
      <c r="B169" s="10"/>
      <c r="C169" s="174">
        <v>0</v>
      </c>
      <c r="D169" s="161"/>
      <c r="E169" s="129">
        <f>+C169+D169</f>
        <v>0</v>
      </c>
      <c r="F169" s="10"/>
    </row>
    <row r="170" spans="2:6" ht="12.75">
      <c r="B170" s="10"/>
      <c r="C170" s="174"/>
      <c r="D170" s="161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161">
        <v>0</v>
      </c>
      <c r="D175" s="174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161">
        <v>0</v>
      </c>
      <c r="D176" s="174"/>
      <c r="E176" s="129">
        <f t="shared" si="6"/>
        <v>0</v>
      </c>
      <c r="F176" s="10"/>
    </row>
    <row r="177" spans="1:6" ht="12.75">
      <c r="A177" t="s">
        <v>245</v>
      </c>
      <c r="B177" s="10"/>
      <c r="C177" s="161">
        <v>0</v>
      </c>
      <c r="D177" s="174"/>
      <c r="E177" s="129">
        <f t="shared" si="6"/>
        <v>0</v>
      </c>
      <c r="F177" s="10"/>
    </row>
    <row r="178" spans="1:6" ht="12.75">
      <c r="A178" t="s">
        <v>246</v>
      </c>
      <c r="B178" s="10"/>
      <c r="C178" s="161">
        <v>0</v>
      </c>
      <c r="D178" s="174"/>
      <c r="E178" s="129">
        <f t="shared" si="6"/>
        <v>0</v>
      </c>
      <c r="F178" s="10"/>
    </row>
    <row r="179" spans="1:6" ht="12.75">
      <c r="A179" t="s">
        <v>247</v>
      </c>
      <c r="B179" s="10"/>
      <c r="C179" s="161"/>
      <c r="D179" s="174"/>
      <c r="E179" s="129">
        <f t="shared" si="6"/>
        <v>0</v>
      </c>
      <c r="F179" s="10"/>
    </row>
    <row r="180" spans="1:6" ht="12.75">
      <c r="A180" t="s">
        <v>248</v>
      </c>
      <c r="B180" s="10"/>
      <c r="C180" s="161">
        <v>0</v>
      </c>
      <c r="D180" s="174"/>
      <c r="E180" s="129">
        <f t="shared" si="6"/>
        <v>0</v>
      </c>
      <c r="F180" s="10"/>
    </row>
    <row r="181" spans="1:6" ht="12.75">
      <c r="A181" t="s">
        <v>249</v>
      </c>
      <c r="B181" s="10"/>
      <c r="C181" s="161"/>
      <c r="D181" s="174"/>
      <c r="E181" s="129">
        <f t="shared" si="6"/>
        <v>0</v>
      </c>
      <c r="F181" s="10"/>
    </row>
    <row r="182" spans="1:6" ht="12.75">
      <c r="A182" t="s">
        <v>250</v>
      </c>
      <c r="B182" s="10"/>
      <c r="C182" s="161">
        <v>0</v>
      </c>
      <c r="D182" s="174"/>
      <c r="E182" s="129">
        <f t="shared" si="6"/>
        <v>0</v>
      </c>
      <c r="F182" s="10"/>
    </row>
    <row r="183" spans="2:6" ht="12.75">
      <c r="B183" s="10"/>
      <c r="C183" s="161"/>
      <c r="D183" s="174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161"/>
      <c r="D190" s="174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161"/>
      <c r="D191" s="174"/>
      <c r="E191" s="129">
        <f t="shared" si="7"/>
        <v>0</v>
      </c>
      <c r="F191" s="10"/>
    </row>
    <row r="192" spans="1:6" ht="12.75">
      <c r="A192" t="s">
        <v>255</v>
      </c>
      <c r="B192" s="10"/>
      <c r="C192" s="161">
        <v>0</v>
      </c>
      <c r="D192" s="174"/>
      <c r="E192" s="129">
        <f t="shared" si="7"/>
        <v>0</v>
      </c>
      <c r="F192" s="10"/>
    </row>
    <row r="193" spans="1:6" ht="12.75">
      <c r="A193" t="s">
        <v>256</v>
      </c>
      <c r="B193" s="10"/>
      <c r="C193" s="161"/>
      <c r="D193" s="174"/>
      <c r="E193" s="129">
        <f t="shared" si="7"/>
        <v>0</v>
      </c>
      <c r="F193" s="10"/>
    </row>
    <row r="194" spans="1:6" ht="12.75">
      <c r="A194" t="s">
        <v>257</v>
      </c>
      <c r="B194" s="10"/>
      <c r="C194" s="161">
        <v>0</v>
      </c>
      <c r="D194" s="174"/>
      <c r="E194" s="129">
        <f t="shared" si="7"/>
        <v>0</v>
      </c>
      <c r="F194" s="10"/>
    </row>
    <row r="195" spans="1:6" ht="12.75">
      <c r="A195" t="s">
        <v>258</v>
      </c>
      <c r="B195" s="10"/>
      <c r="C195" s="174"/>
      <c r="D195" s="161"/>
      <c r="E195" s="129">
        <f t="shared" si="7"/>
        <v>0</v>
      </c>
      <c r="F195" s="10"/>
    </row>
    <row r="196" spans="1:6" ht="12.75">
      <c r="A196" t="s">
        <v>259</v>
      </c>
      <c r="B196" s="10"/>
      <c r="C196" s="174">
        <v>0</v>
      </c>
      <c r="D196" s="161"/>
      <c r="E196" s="129">
        <f t="shared" si="7"/>
        <v>0</v>
      </c>
      <c r="F196" s="10"/>
    </row>
    <row r="197" spans="2:6" ht="12.75">
      <c r="B197" s="10"/>
      <c r="C197" s="174"/>
      <c r="D197" s="161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161"/>
      <c r="D201" s="174"/>
      <c r="E201" s="129">
        <f>+C201+D201</f>
        <v>0</v>
      </c>
      <c r="F201" s="10"/>
    </row>
    <row r="202" spans="1:6" ht="12.75">
      <c r="A202" t="s">
        <v>263</v>
      </c>
      <c r="B202" s="10"/>
      <c r="C202" s="161">
        <v>0</v>
      </c>
      <c r="D202" s="174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161">
        <v>0</v>
      </c>
      <c r="D203" s="174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174"/>
      <c r="D205" s="161"/>
      <c r="E205" s="129">
        <f t="shared" si="8"/>
        <v>0</v>
      </c>
      <c r="F205" s="10"/>
    </row>
    <row r="206" spans="1:6" ht="12.75">
      <c r="A206" t="s">
        <v>267</v>
      </c>
      <c r="B206" s="10"/>
      <c r="C206" s="174"/>
      <c r="D206" s="161"/>
      <c r="E206" s="129">
        <f t="shared" si="8"/>
        <v>0</v>
      </c>
      <c r="F206" s="10"/>
    </row>
    <row r="207" spans="1:6" ht="12.75">
      <c r="A207" t="s">
        <v>268</v>
      </c>
      <c r="B207" s="10"/>
      <c r="C207" s="174"/>
      <c r="D207" s="161"/>
      <c r="E207" s="129">
        <f t="shared" si="8"/>
        <v>0</v>
      </c>
      <c r="F207" s="10"/>
    </row>
    <row r="208" spans="1:6" ht="12.75">
      <c r="A208" t="s">
        <v>269</v>
      </c>
      <c r="B208" s="10"/>
      <c r="C208" s="174">
        <v>0</v>
      </c>
      <c r="D208" s="161"/>
      <c r="E208" s="129">
        <f t="shared" si="8"/>
        <v>0</v>
      </c>
      <c r="F208" s="10"/>
    </row>
    <row r="209" spans="1:5" ht="12.75">
      <c r="A209" t="s">
        <v>270</v>
      </c>
      <c r="B209" s="10"/>
      <c r="C209" s="174">
        <v>0</v>
      </c>
      <c r="D209" s="161"/>
      <c r="E209" s="129">
        <f t="shared" si="8"/>
        <v>0</v>
      </c>
    </row>
    <row r="210" spans="1:5" ht="12.75">
      <c r="A210" t="s">
        <v>271</v>
      </c>
      <c r="B210" s="10"/>
      <c r="C210" s="174">
        <v>0</v>
      </c>
      <c r="D210" s="161">
        <v>0</v>
      </c>
      <c r="E210" s="129">
        <f t="shared" si="8"/>
        <v>0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0</v>
      </c>
      <c r="D212" s="139">
        <f>SUM(D198:D211)</f>
        <v>0</v>
      </c>
      <c r="E212" s="140">
        <f>SUM(E198:E211)</f>
        <v>0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 t="e">
        <f>(C184/C212)*C171</f>
        <v>#DIV/0!</v>
      </c>
      <c r="D217" s="138">
        <v>0</v>
      </c>
      <c r="E217" s="140" t="e">
        <f>(E184/E212)*E171</f>
        <v>#DIV/0!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 t="e">
        <f>-C217</f>
        <v>#DIV/0!</v>
      </c>
      <c r="D222" s="124">
        <f>-D217</f>
        <v>0</v>
      </c>
      <c r="E222" s="129" t="e">
        <f>+C222+D222</f>
        <v>#DIV/0!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 t="e">
        <f>SUM(C221:C223)</f>
        <v>#DIV/0!</v>
      </c>
      <c r="D224" s="139">
        <f>SUM(D221:D223)</f>
        <v>0</v>
      </c>
      <c r="E224" s="140" t="e">
        <f>SUM(E221:E223)</f>
        <v>#DIV/0!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 t="e">
        <f>+C224</f>
        <v>#DIV/0!</v>
      </c>
      <c r="D228" s="124">
        <f>+D224</f>
        <v>0</v>
      </c>
      <c r="E228" s="129" t="e">
        <f>+C228+D228</f>
        <v>#DIV/0!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174"/>
      <c r="D230" s="161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 t="e">
        <f>SUM(C228:C231)</f>
        <v>#DIV/0!</v>
      </c>
      <c r="D232" s="145">
        <f>SUM(D228:D231)</f>
        <v>0</v>
      </c>
      <c r="E232" s="146" t="e">
        <f>SUM(E228:E231)</f>
        <v>#DIV/0!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 t="e">
        <f>+C232*C234*C237</f>
        <v>#DIV/0!</v>
      </c>
      <c r="D239" s="145">
        <f>+D232*D234*D237</f>
        <v>0</v>
      </c>
      <c r="E239" s="146" t="e">
        <f>+E232*E234*E237</f>
        <v>#DIV/0!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161"/>
      <c r="D248" s="174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161">
        <v>0</v>
      </c>
      <c r="D249" s="174"/>
      <c r="E249" s="129">
        <f t="shared" si="9"/>
        <v>0</v>
      </c>
      <c r="F249" s="10"/>
    </row>
    <row r="250" spans="1:6" ht="12.75">
      <c r="A250" t="s">
        <v>287</v>
      </c>
      <c r="B250" s="10"/>
      <c r="C250" s="161"/>
      <c r="D250" s="174"/>
      <c r="E250" s="129">
        <f t="shared" si="9"/>
        <v>0</v>
      </c>
      <c r="F250" s="10"/>
    </row>
    <row r="251" spans="1:6" ht="12.75">
      <c r="A251" t="s">
        <v>288</v>
      </c>
      <c r="B251" s="10"/>
      <c r="C251" s="161">
        <v>0</v>
      </c>
      <c r="D251" s="174"/>
      <c r="E251" s="129">
        <f t="shared" si="9"/>
        <v>0</v>
      </c>
      <c r="F251" s="10"/>
    </row>
    <row r="252" spans="1:6" ht="12.75">
      <c r="A252" t="s">
        <v>289</v>
      </c>
      <c r="B252" s="10"/>
      <c r="C252" s="161"/>
      <c r="D252" s="174"/>
      <c r="E252" s="129">
        <f t="shared" si="9"/>
        <v>0</v>
      </c>
      <c r="F252" s="10"/>
    </row>
    <row r="253" spans="1:6" ht="12.75">
      <c r="A253" t="s">
        <v>290</v>
      </c>
      <c r="B253" s="10"/>
      <c r="C253" s="161">
        <v>0</v>
      </c>
      <c r="D253" s="174"/>
      <c r="E253" s="129">
        <f t="shared" si="9"/>
        <v>0</v>
      </c>
      <c r="F253" s="10"/>
    </row>
    <row r="254" spans="1:6" ht="12.75">
      <c r="A254" t="s">
        <v>291</v>
      </c>
      <c r="B254" s="10"/>
      <c r="C254" s="161">
        <v>0</v>
      </c>
      <c r="D254" s="174"/>
      <c r="E254" s="129">
        <f t="shared" si="9"/>
        <v>0</v>
      </c>
      <c r="F254" s="10"/>
    </row>
    <row r="255" spans="1:6" ht="12.75">
      <c r="A255" t="s">
        <v>292</v>
      </c>
      <c r="B255" s="10"/>
      <c r="C255" s="161">
        <v>0</v>
      </c>
      <c r="D255" s="174"/>
      <c r="E255" s="129">
        <f t="shared" si="9"/>
        <v>0</v>
      </c>
      <c r="F255" s="10"/>
    </row>
    <row r="256" spans="1:6" ht="12.75">
      <c r="A256" t="s">
        <v>293</v>
      </c>
      <c r="B256" s="10"/>
      <c r="C256" s="161"/>
      <c r="D256" s="174"/>
      <c r="E256" s="129">
        <f t="shared" si="9"/>
        <v>0</v>
      </c>
      <c r="F256" s="10"/>
    </row>
    <row r="257" spans="1:6" ht="12.75">
      <c r="A257" t="s">
        <v>294</v>
      </c>
      <c r="B257" s="10"/>
      <c r="C257" s="161"/>
      <c r="D257" s="174"/>
      <c r="E257" s="129">
        <f t="shared" si="9"/>
        <v>0</v>
      </c>
      <c r="F257" s="10"/>
    </row>
    <row r="258" spans="1:6" ht="12.75">
      <c r="A258" t="s">
        <v>295</v>
      </c>
      <c r="B258" s="10"/>
      <c r="C258" s="161">
        <v>0</v>
      </c>
      <c r="D258" s="174"/>
      <c r="E258" s="129">
        <f t="shared" si="9"/>
        <v>0</v>
      </c>
      <c r="F258" s="10"/>
    </row>
    <row r="259" spans="1:6" ht="12.75">
      <c r="A259" t="s">
        <v>296</v>
      </c>
      <c r="B259" s="10"/>
      <c r="C259" s="161">
        <v>0</v>
      </c>
      <c r="D259" s="174"/>
      <c r="E259" s="129">
        <f t="shared" si="9"/>
        <v>0</v>
      </c>
      <c r="F259" s="10"/>
    </row>
    <row r="260" spans="1:6" ht="12.75">
      <c r="A260" t="s">
        <v>297</v>
      </c>
      <c r="B260" s="10"/>
      <c r="C260" s="161"/>
      <c r="D260" s="174"/>
      <c r="E260" s="129">
        <f t="shared" si="9"/>
        <v>0</v>
      </c>
      <c r="F260" s="10"/>
    </row>
    <row r="261" spans="1:6" ht="12.75">
      <c r="A261" t="s">
        <v>298</v>
      </c>
      <c r="B261" s="10"/>
      <c r="C261" s="161">
        <v>0</v>
      </c>
      <c r="D261" s="161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174">
        <v>0</v>
      </c>
      <c r="D266" s="161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174"/>
      <c r="D267" s="161"/>
      <c r="E267" s="129">
        <f t="shared" si="10"/>
        <v>0</v>
      </c>
      <c r="F267" s="10"/>
    </row>
    <row r="268" spans="1:6" ht="12.75">
      <c r="A268" t="s">
        <v>302</v>
      </c>
      <c r="B268" s="10"/>
      <c r="C268" s="174">
        <v>0</v>
      </c>
      <c r="D268" s="161"/>
      <c r="E268" s="129">
        <f t="shared" si="10"/>
        <v>0</v>
      </c>
      <c r="F268" s="10"/>
    </row>
    <row r="269" spans="1:6" ht="12.75">
      <c r="A269" t="s">
        <v>303</v>
      </c>
      <c r="B269" s="10"/>
      <c r="C269" s="174"/>
      <c r="D269" s="161"/>
      <c r="E269" s="129">
        <f t="shared" si="10"/>
        <v>0</v>
      </c>
      <c r="F269" s="10"/>
    </row>
    <row r="270" spans="1:6" ht="12.75">
      <c r="A270" t="s">
        <v>304</v>
      </c>
      <c r="B270" s="10"/>
      <c r="C270" s="174"/>
      <c r="D270" s="161"/>
      <c r="E270" s="129">
        <f t="shared" si="10"/>
        <v>0</v>
      </c>
      <c r="F270" s="10"/>
    </row>
    <row r="271" spans="1:6" ht="12.75">
      <c r="A271" t="s">
        <v>305</v>
      </c>
      <c r="B271" s="10"/>
      <c r="C271" s="174">
        <v>0</v>
      </c>
      <c r="D271" s="161"/>
      <c r="E271" s="129">
        <f t="shared" si="10"/>
        <v>0</v>
      </c>
      <c r="F271" s="10"/>
    </row>
    <row r="272" spans="1:6" ht="12.75">
      <c r="A272" t="s">
        <v>306</v>
      </c>
      <c r="B272" s="10"/>
      <c r="C272" s="174">
        <v>0</v>
      </c>
      <c r="D272" s="161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161">
        <v>0</v>
      </c>
      <c r="D280" s="174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161">
        <v>0</v>
      </c>
      <c r="D281" s="174"/>
      <c r="E281" s="129">
        <f t="shared" si="11"/>
        <v>0</v>
      </c>
      <c r="F281" s="10"/>
    </row>
    <row r="282" spans="1:6" ht="12.75">
      <c r="A282" s="4" t="s">
        <v>311</v>
      </c>
      <c r="B282" s="10"/>
      <c r="C282" s="161"/>
      <c r="D282" s="174"/>
      <c r="E282" s="129">
        <f t="shared" si="11"/>
        <v>0</v>
      </c>
      <c r="F282" s="10"/>
    </row>
    <row r="283" spans="1:6" ht="12.75">
      <c r="A283" s="4" t="s">
        <v>312</v>
      </c>
      <c r="B283" s="10"/>
      <c r="C283" s="161">
        <v>0</v>
      </c>
      <c r="D283" s="174"/>
      <c r="E283" s="129">
        <f t="shared" si="11"/>
        <v>0</v>
      </c>
      <c r="F283" s="10"/>
    </row>
    <row r="284" spans="1:6" ht="12.75">
      <c r="A284" s="4" t="s">
        <v>313</v>
      </c>
      <c r="B284" s="10"/>
      <c r="C284" s="161">
        <v>0</v>
      </c>
      <c r="D284" s="174"/>
      <c r="E284" s="129">
        <f t="shared" si="11"/>
        <v>0</v>
      </c>
      <c r="F284" s="10"/>
    </row>
    <row r="285" spans="1:6" ht="12.75">
      <c r="A285" s="4" t="s">
        <v>314</v>
      </c>
      <c r="B285" s="10"/>
      <c r="C285" s="161">
        <v>0</v>
      </c>
      <c r="D285" s="174"/>
      <c r="E285" s="129">
        <f t="shared" si="11"/>
        <v>0</v>
      </c>
      <c r="F285" s="10"/>
    </row>
    <row r="286" spans="1:6" ht="12.75">
      <c r="A286" s="4" t="s">
        <v>315</v>
      </c>
      <c r="B286" s="10"/>
      <c r="C286" s="161"/>
      <c r="D286" s="174"/>
      <c r="E286" s="129">
        <f t="shared" si="11"/>
        <v>0</v>
      </c>
      <c r="F286" s="10"/>
    </row>
    <row r="287" spans="1:6" ht="12.75">
      <c r="A287" s="4" t="s">
        <v>316</v>
      </c>
      <c r="B287" s="10"/>
      <c r="C287" s="161">
        <v>0</v>
      </c>
      <c r="D287" s="174"/>
      <c r="E287" s="129">
        <f t="shared" si="11"/>
        <v>0</v>
      </c>
      <c r="F287" s="10"/>
    </row>
    <row r="288" spans="1:6" ht="12.75">
      <c r="A288" s="4" t="s">
        <v>317</v>
      </c>
      <c r="B288" s="10"/>
      <c r="C288" s="161">
        <v>0</v>
      </c>
      <c r="D288" s="174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174"/>
      <c r="D301" s="161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</v>
      </c>
      <c r="D305" s="107">
        <f>C305</f>
        <v>0</v>
      </c>
      <c r="E305" s="108">
        <f>C305</f>
        <v>0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v>0</v>
      </c>
      <c r="D314" s="124">
        <f>+D138*D312</f>
        <v>0</v>
      </c>
      <c r="E314" s="124"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82" r:id="rId1"/>
  <rowBreaks count="6" manualBreakCount="6">
    <brk id="60" max="5" man="1"/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Joanne Tackaberry</cp:lastModifiedBy>
  <cp:lastPrinted>2012-06-27T12:52:00Z</cp:lastPrinted>
  <dcterms:created xsi:type="dcterms:W3CDTF">2001-11-07T16:15:53Z</dcterms:created>
  <dcterms:modified xsi:type="dcterms:W3CDTF">2012-06-27T12:52:09Z</dcterms:modified>
  <cp:category/>
  <cp:version/>
  <cp:contentType/>
  <cp:contentStatus/>
</cp:coreProperties>
</file>