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0"/>
  </bookViews>
  <sheets>
    <sheet name="2012 COP Forecast" sheetId="1" r:id="rId1"/>
  </sheets>
  <definedNames>
    <definedName name="_xlnm.Print_Area" localSheetId="0">'2012 COP Forecast'!$A$1:$F$62</definedName>
  </definedNames>
  <calcPr fullCalcOnLoad="1"/>
</workbook>
</file>

<file path=xl/sharedStrings.xml><?xml version="1.0" encoding="utf-8"?>
<sst xmlns="http://schemas.openxmlformats.org/spreadsheetml/2006/main" count="89" uniqueCount="34">
  <si>
    <t>4705-Power Purchased</t>
  </si>
  <si>
    <t>4708-Charges-WMS</t>
  </si>
  <si>
    <t>4714-Charges-NW</t>
  </si>
  <si>
    <t>4716-Charges-CN</t>
  </si>
  <si>
    <t>Class per Load Forecast</t>
  </si>
  <si>
    <t>Street Lighting</t>
  </si>
  <si>
    <t>TOTAL</t>
  </si>
  <si>
    <t>Transmission - Network</t>
  </si>
  <si>
    <t>Volume</t>
  </si>
  <si>
    <t>Metric</t>
  </si>
  <si>
    <t>kWh</t>
  </si>
  <si>
    <t>kW</t>
  </si>
  <si>
    <t>Transmission - Connection</t>
  </si>
  <si>
    <t>Wholesale Market Service</t>
  </si>
  <si>
    <t>Rural Rate Assistance</t>
  </si>
  <si>
    <t xml:space="preserve">4730-Rural Rate Assistance </t>
  </si>
  <si>
    <t xml:space="preserve">4750-Low Voltage </t>
  </si>
  <si>
    <t>Class per Load Forecast RPP</t>
  </si>
  <si>
    <t>Electricity - Commodity Non-RPP</t>
  </si>
  <si>
    <t>Electricity - Commodity RPP</t>
  </si>
  <si>
    <t xml:space="preserve">Residential </t>
  </si>
  <si>
    <t>General Service &lt; 50 kW</t>
  </si>
  <si>
    <t>General Service  50 to 4,999 kW</t>
  </si>
  <si>
    <t>2012 Load Foreacst</t>
  </si>
  <si>
    <t>2012 Forecasted Metered kWhs</t>
  </si>
  <si>
    <t>2012  Loss Factor</t>
  </si>
  <si>
    <t>2010 %RPP</t>
  </si>
  <si>
    <t>Regulated Price Plan</t>
  </si>
  <si>
    <t>Price Report</t>
  </si>
  <si>
    <t>to</t>
  </si>
  <si>
    <t>Ontario Energy Board</t>
  </si>
  <si>
    <t>General Service  50 to 4,999 kW Interval</t>
  </si>
  <si>
    <t xml:space="preserve"> </t>
  </si>
  <si>
    <t>Cost of Power Account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</si>
</sst>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);\(#,##0.0000\)"/>
    <numFmt numFmtId="173" formatCode="0_);\(0\)"/>
    <numFmt numFmtId="174" formatCode="#,##0.00000_);\(#,##0.00000\)"/>
    <numFmt numFmtId="175" formatCode="&quot;$&quot;#,##0.00000_);\(&quot;$&quot;#,##0.00000\)"/>
    <numFmt numFmtId="176" formatCode="0.0"/>
    <numFmt numFmtId="177" formatCode="0.000"/>
    <numFmt numFmtId="178" formatCode="&quot;$&quot;#,##0.0000_);\(&quot;$&quot;#,##0.0000\)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\(&quot;$&quot;0,000"/>
    <numFmt numFmtId="184" formatCode="0_);\(&quot;$&quot;0,000\)"/>
    <numFmt numFmtId="185" formatCode="#,##0.000"/>
    <numFmt numFmtId="186" formatCode="&quot;$&quot;#,##0.0000"/>
    <numFmt numFmtId="187" formatCode="#,##0.0"/>
    <numFmt numFmtId="188" formatCode="&quot;$&quot;#,##0.0000;[Red]\-&quot;$&quot;#,##0.0000"/>
    <numFmt numFmtId="189" formatCode="#,##0.0000"/>
    <numFmt numFmtId="190" formatCode="&quot;$&quot;#,##0.00"/>
    <numFmt numFmtId="191" formatCode="_(* #,##0.0_);_(* \(#,##0.0\);_(* &quot;-&quot;??_);_(@_)"/>
    <numFmt numFmtId="192" formatCode="_(* #,##0_);_(* \(#,##0\);_(* &quot;-&quot;??_);_(@_)"/>
    <numFmt numFmtId="193" formatCode="#,##0.00000"/>
  </numFmts>
  <fonts count="41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4" fontId="0" fillId="0" borderId="16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37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 horizontal="left" indent="1"/>
    </xf>
    <xf numFmtId="37" fontId="0" fillId="0" borderId="17" xfId="0" applyNumberFormat="1" applyBorder="1" applyAlignment="1">
      <alignment/>
    </xf>
    <xf numFmtId="37" fontId="0" fillId="0" borderId="1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6" xfId="0" applyNumberFormat="1" applyFont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37" fontId="0" fillId="2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172" fontId="0" fillId="2" borderId="15" xfId="0" applyNumberFormat="1" applyFill="1" applyBorder="1" applyAlignment="1">
      <alignment/>
    </xf>
    <xf numFmtId="178" fontId="0" fillId="2" borderId="10" xfId="0" applyNumberFormat="1" applyFill="1" applyBorder="1" applyAlignment="1">
      <alignment/>
    </xf>
    <xf numFmtId="178" fontId="0" fillId="2" borderId="11" xfId="0" applyNumberFormat="1" applyFill="1" applyBorder="1" applyAlignment="1">
      <alignment/>
    </xf>
    <xf numFmtId="0" fontId="1" fillId="0" borderId="0" xfId="0" applyFont="1" applyBorder="1" applyAlignment="1">
      <alignment horizontal="left" indent="1"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192" fontId="0" fillId="2" borderId="15" xfId="42" applyNumberFormat="1" applyFont="1" applyFill="1" applyBorder="1" applyAlignment="1">
      <alignment/>
    </xf>
    <xf numFmtId="172" fontId="0" fillId="2" borderId="14" xfId="0" applyNumberFormat="1" applyFill="1" applyBorder="1" applyAlignment="1">
      <alignment/>
    </xf>
    <xf numFmtId="9" fontId="0" fillId="32" borderId="17" xfId="59" applyFont="1" applyFill="1" applyBorder="1" applyAlignment="1">
      <alignment/>
    </xf>
    <xf numFmtId="3" fontId="0" fillId="0" borderId="15" xfId="0" applyNumberFormat="1" applyBorder="1" applyAlignment="1">
      <alignment/>
    </xf>
    <xf numFmtId="172" fontId="0" fillId="2" borderId="0" xfId="0" applyNumberFormat="1" applyFill="1" applyBorder="1" applyAlignment="1">
      <alignment/>
    </xf>
    <xf numFmtId="37" fontId="0" fillId="2" borderId="17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178" fontId="0" fillId="2" borderId="19" xfId="0" applyNumberFormat="1" applyFill="1" applyBorder="1" applyAlignment="1">
      <alignment/>
    </xf>
    <xf numFmtId="178" fontId="0" fillId="2" borderId="0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8" fontId="0" fillId="2" borderId="17" xfId="0" applyNumberFormat="1" applyFill="1" applyBorder="1" applyAlignment="1">
      <alignment/>
    </xf>
    <xf numFmtId="178" fontId="0" fillId="2" borderId="18" xfId="0" applyNumberFormat="1" applyFill="1" applyBorder="1" applyAlignment="1">
      <alignment/>
    </xf>
    <xf numFmtId="9" fontId="0" fillId="32" borderId="18" xfId="59" applyFont="1" applyFill="1" applyBorder="1" applyAlignment="1">
      <alignment/>
    </xf>
    <xf numFmtId="172" fontId="0" fillId="0" borderId="13" xfId="0" applyNumberFormat="1" applyBorder="1" applyAlignment="1">
      <alignment horizontal="center"/>
    </xf>
    <xf numFmtId="0" fontId="0" fillId="32" borderId="0" xfId="0" applyFill="1" applyAlignment="1">
      <alignment horizontal="center"/>
    </xf>
    <xf numFmtId="15" fontId="0" fillId="32" borderId="0" xfId="0" applyNumberFormat="1" applyFill="1" applyAlignment="1">
      <alignment horizontal="center"/>
    </xf>
    <xf numFmtId="175" fontId="0" fillId="32" borderId="17" xfId="0" applyNumberFormat="1" applyFill="1" applyBorder="1" applyAlignment="1">
      <alignment/>
    </xf>
    <xf numFmtId="175" fontId="0" fillId="32" borderId="18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92" fontId="0" fillId="0" borderId="0" xfId="0" applyNumberFormat="1" applyAlignment="1">
      <alignment/>
    </xf>
    <xf numFmtId="0" fontId="1" fillId="4" borderId="14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37" fontId="1" fillId="4" borderId="13" xfId="0" applyNumberFormat="1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2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1" fillId="4" borderId="19" xfId="0" applyFont="1" applyFill="1" applyBorder="1" applyAlignment="1">
      <alignment/>
    </xf>
    <xf numFmtId="0" fontId="1" fillId="4" borderId="16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 indent="1"/>
    </xf>
    <xf numFmtId="37" fontId="1" fillId="4" borderId="16" xfId="0" applyNumberFormat="1" applyFont="1" applyFill="1" applyBorder="1" applyAlignment="1">
      <alignment/>
    </xf>
    <xf numFmtId="174" fontId="0" fillId="4" borderId="16" xfId="0" applyNumberFormat="1" applyFill="1" applyBorder="1" applyAlignment="1">
      <alignment/>
    </xf>
    <xf numFmtId="164" fontId="1" fillId="4" borderId="16" xfId="0" applyNumberFormat="1" applyFont="1" applyFill="1" applyBorder="1" applyAlignment="1">
      <alignment/>
    </xf>
    <xf numFmtId="37" fontId="1" fillId="4" borderId="12" xfId="0" applyNumberFormat="1" applyFont="1" applyFill="1" applyBorder="1" applyAlignment="1">
      <alignment/>
    </xf>
    <xf numFmtId="0" fontId="1" fillId="4" borderId="15" xfId="0" applyNumberFormat="1" applyFont="1" applyFill="1" applyBorder="1" applyAlignment="1">
      <alignment horizontal="center"/>
    </xf>
    <xf numFmtId="0" fontId="1" fillId="4" borderId="24" xfId="0" applyNumberFormat="1" applyFont="1" applyFill="1" applyBorder="1" applyAlignment="1">
      <alignment horizontal="center"/>
    </xf>
    <xf numFmtId="0" fontId="1" fillId="4" borderId="16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 wrapText="1"/>
    </xf>
    <xf numFmtId="0" fontId="1" fillId="4" borderId="18" xfId="0" applyNumberFormat="1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14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4" borderId="22" xfId="0" applyNumberFormat="1" applyFont="1" applyFill="1" applyBorder="1" applyAlignment="1">
      <alignment horizontal="center"/>
    </xf>
    <xf numFmtId="0" fontId="1" fillId="4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33.8515625" style="0" customWidth="1"/>
    <col min="2" max="2" width="12.7109375" style="0" customWidth="1"/>
    <col min="3" max="3" width="11.7109375" style="0" customWidth="1"/>
    <col min="4" max="4" width="12.7109375" style="0" customWidth="1"/>
    <col min="5" max="5" width="10.00390625" style="0" customWidth="1"/>
    <col min="6" max="6" width="12.7109375" style="0" customWidth="1"/>
    <col min="8" max="8" width="28.421875" style="0" customWidth="1"/>
  </cols>
  <sheetData>
    <row r="1" spans="1:4" ht="12.75">
      <c r="A1" s="58" t="s">
        <v>23</v>
      </c>
      <c r="B1" s="59" t="s">
        <v>10</v>
      </c>
      <c r="C1" s="59" t="s">
        <v>11</v>
      </c>
      <c r="D1" s="59" t="s">
        <v>26</v>
      </c>
    </row>
    <row r="2" spans="1:5" ht="12.75">
      <c r="A2" s="29" t="s">
        <v>20</v>
      </c>
      <c r="B2" s="19">
        <v>11113020.624560876</v>
      </c>
      <c r="C2" s="31"/>
      <c r="D2" s="32">
        <v>0.9</v>
      </c>
      <c r="E2" t="s">
        <v>32</v>
      </c>
    </row>
    <row r="3" spans="1:4" ht="12.75">
      <c r="A3" s="29" t="s">
        <v>21</v>
      </c>
      <c r="B3" s="20">
        <v>6246086.669440615</v>
      </c>
      <c r="C3" s="21"/>
      <c r="D3" s="44">
        <v>0.96</v>
      </c>
    </row>
    <row r="4" spans="1:14" ht="12.75">
      <c r="A4" s="29" t="s">
        <v>22</v>
      </c>
      <c r="B4" s="20">
        <v>4801078.313711661</v>
      </c>
      <c r="C4" s="30">
        <v>12762.217648793481</v>
      </c>
      <c r="D4" s="44">
        <v>0</v>
      </c>
      <c r="K4" s="30">
        <v>13105.68</v>
      </c>
      <c r="L4">
        <f>K4/K6*L6</f>
        <v>12424.882585634676</v>
      </c>
      <c r="N4">
        <v>4942805.8</v>
      </c>
    </row>
    <row r="5" spans="1:14" ht="12.75">
      <c r="A5" s="29" t="s">
        <v>31</v>
      </c>
      <c r="B5" s="20">
        <v>417485.0707575362</v>
      </c>
      <c r="C5" s="30">
        <v>1109.7580564168256</v>
      </c>
      <c r="D5" s="44">
        <v>0</v>
      </c>
      <c r="K5" s="30">
        <v>1958.32</v>
      </c>
      <c r="L5">
        <f>L6-L4</f>
        <v>1856.5916507270213</v>
      </c>
      <c r="N5">
        <v>429809.2</v>
      </c>
    </row>
    <row r="6" spans="1:14" ht="12.75">
      <c r="A6" s="29" t="s">
        <v>5</v>
      </c>
      <c r="B6" s="20">
        <v>466492.7798266997</v>
      </c>
      <c r="C6" s="30">
        <v>1316.1222463950103</v>
      </c>
      <c r="D6" s="44">
        <v>0</v>
      </c>
      <c r="K6" s="53">
        <f>SUM(K4:K5)</f>
        <v>15064</v>
      </c>
      <c r="L6">
        <v>14281.474236361697</v>
      </c>
      <c r="N6">
        <f>SUM(N4:N5)</f>
        <v>5372615</v>
      </c>
    </row>
    <row r="7" spans="1:4" ht="12.75">
      <c r="A7" s="71" t="s">
        <v>6</v>
      </c>
      <c r="B7" s="75">
        <f>SUM(B2:B6)</f>
        <v>23044163.458297387</v>
      </c>
      <c r="C7" s="75">
        <f>SUM(C2:C6)</f>
        <v>15188.097951605318</v>
      </c>
      <c r="D7" s="10"/>
    </row>
    <row r="10" spans="1:6" ht="12.75">
      <c r="A10" s="58" t="s">
        <v>19</v>
      </c>
      <c r="B10" s="79" t="s">
        <v>24</v>
      </c>
      <c r="C10" s="81" t="s">
        <v>25</v>
      </c>
      <c r="D10" s="56"/>
      <c r="E10" s="60"/>
      <c r="F10" s="61"/>
    </row>
    <row r="11" spans="1:6" ht="12.75">
      <c r="A11" s="62" t="s">
        <v>17</v>
      </c>
      <c r="B11" s="80"/>
      <c r="C11" s="82"/>
      <c r="D11" s="83">
        <v>2012</v>
      </c>
      <c r="E11" s="84"/>
      <c r="F11" s="85"/>
    </row>
    <row r="12" spans="1:6" ht="12.75">
      <c r="A12" s="33" t="s">
        <v>20</v>
      </c>
      <c r="B12" s="35">
        <f>B2*D2</f>
        <v>10001718.562104788</v>
      </c>
      <c r="C12" s="34">
        <v>1.0742</v>
      </c>
      <c r="D12" s="12">
        <f>B12*C12</f>
        <v>10743846.079412963</v>
      </c>
      <c r="E12" s="48">
        <v>0.07298</v>
      </c>
      <c r="F12" s="14">
        <f>D12*E12</f>
        <v>784085.8868755581</v>
      </c>
    </row>
    <row r="13" spans="1:8" ht="12.75">
      <c r="A13" s="33" t="s">
        <v>21</v>
      </c>
      <c r="B13" s="36">
        <f>B3*D3</f>
        <v>5996243.20266299</v>
      </c>
      <c r="C13" s="34">
        <f>C12</f>
        <v>1.0742</v>
      </c>
      <c r="D13" s="13">
        <f>B13*C13</f>
        <v>6441164.448300584</v>
      </c>
      <c r="E13" s="49">
        <f>E12</f>
        <v>0.07298</v>
      </c>
      <c r="F13" s="15">
        <f>D13*E13</f>
        <v>470076.18143697665</v>
      </c>
      <c r="H13" s="46" t="s">
        <v>27</v>
      </c>
    </row>
    <row r="14" spans="1:8" ht="12.75">
      <c r="A14" s="33" t="s">
        <v>22</v>
      </c>
      <c r="B14" s="36">
        <f>B4*D4</f>
        <v>0</v>
      </c>
      <c r="C14" s="34">
        <f>C13</f>
        <v>1.0742</v>
      </c>
      <c r="D14" s="13">
        <f>B14*C14</f>
        <v>0</v>
      </c>
      <c r="E14" s="49">
        <f>E13</f>
        <v>0.07298</v>
      </c>
      <c r="F14" s="15">
        <f>D14*E14</f>
        <v>0</v>
      </c>
      <c r="H14" s="46" t="s">
        <v>28</v>
      </c>
    </row>
    <row r="15" spans="1:8" ht="12.75">
      <c r="A15" s="29" t="s">
        <v>31</v>
      </c>
      <c r="B15" s="36">
        <f>B5*D5</f>
        <v>0</v>
      </c>
      <c r="C15" s="34">
        <f>C14</f>
        <v>1.0742</v>
      </c>
      <c r="D15" s="13">
        <f>B15*C15</f>
        <v>0</v>
      </c>
      <c r="E15" s="49">
        <f>E14</f>
        <v>0.07298</v>
      </c>
      <c r="F15" s="15">
        <f>D15*E15</f>
        <v>0</v>
      </c>
      <c r="H15" s="46"/>
    </row>
    <row r="16" spans="1:8" ht="12.75">
      <c r="A16" s="33" t="s">
        <v>5</v>
      </c>
      <c r="B16" s="36">
        <f>B6*D6</f>
        <v>0</v>
      </c>
      <c r="C16" s="34">
        <f>C14</f>
        <v>1.0742</v>
      </c>
      <c r="D16" s="13">
        <f>B16*C16</f>
        <v>0</v>
      </c>
      <c r="E16" s="49">
        <f>E15</f>
        <v>0.07298</v>
      </c>
      <c r="F16" s="15">
        <f>D16*E16</f>
        <v>0</v>
      </c>
      <c r="H16" s="47">
        <v>41030</v>
      </c>
    </row>
    <row r="17" spans="1:8" ht="12.75">
      <c r="A17" s="71" t="s">
        <v>6</v>
      </c>
      <c r="B17" s="72">
        <f>SUM(B12:B16)</f>
        <v>15997961.764767777</v>
      </c>
      <c r="C17" s="62"/>
      <c r="D17" s="72">
        <f>SUM(D12:D16)</f>
        <v>17185010.52771355</v>
      </c>
      <c r="E17" s="73"/>
      <c r="F17" s="74">
        <f>SUM(F12:F16)</f>
        <v>1254162.0683125346</v>
      </c>
      <c r="H17" s="46" t="s">
        <v>29</v>
      </c>
    </row>
    <row r="18" spans="1:8" ht="12.75">
      <c r="A18" s="24"/>
      <c r="B18" s="25"/>
      <c r="C18" s="26"/>
      <c r="D18" s="25"/>
      <c r="E18" s="27"/>
      <c r="F18" s="28"/>
      <c r="H18" s="47">
        <v>41029</v>
      </c>
    </row>
    <row r="19" spans="1:8" ht="12.75">
      <c r="A19" s="58" t="s">
        <v>18</v>
      </c>
      <c r="B19" s="79" t="s">
        <v>24</v>
      </c>
      <c r="C19" s="81" t="s">
        <v>25</v>
      </c>
      <c r="D19" s="56"/>
      <c r="E19" s="60"/>
      <c r="F19" s="61"/>
      <c r="H19" s="46" t="s">
        <v>30</v>
      </c>
    </row>
    <row r="20" spans="1:8" ht="12.75">
      <c r="A20" s="62" t="s">
        <v>4</v>
      </c>
      <c r="B20" s="80"/>
      <c r="C20" s="82"/>
      <c r="D20" s="83">
        <v>2012</v>
      </c>
      <c r="E20" s="84"/>
      <c r="F20" s="85"/>
      <c r="H20" s="47">
        <v>41018</v>
      </c>
    </row>
    <row r="21" spans="1:6" ht="12.75">
      <c r="A21" s="33" t="s">
        <v>20</v>
      </c>
      <c r="B21" s="35">
        <f>B2-B12</f>
        <v>1111302.0624560881</v>
      </c>
      <c r="C21" s="34">
        <v>1.0742</v>
      </c>
      <c r="D21" s="12">
        <f>B21*C21</f>
        <v>1193760.67549033</v>
      </c>
      <c r="E21" s="48">
        <f>0.04015+0.02822</f>
        <v>0.06837</v>
      </c>
      <c r="F21" s="14">
        <f>D21*E21</f>
        <v>81617.41738327386</v>
      </c>
    </row>
    <row r="22" spans="1:6" ht="12.75">
      <c r="A22" s="33" t="s">
        <v>21</v>
      </c>
      <c r="B22" s="36">
        <f>B3-B13</f>
        <v>249843.46677762456</v>
      </c>
      <c r="C22" s="34">
        <f>C21</f>
        <v>1.0742</v>
      </c>
      <c r="D22" s="13">
        <f>B22*C22</f>
        <v>268381.8520125243</v>
      </c>
      <c r="E22" s="49">
        <f>E21</f>
        <v>0.06837</v>
      </c>
      <c r="F22" s="15">
        <f>D22*E22</f>
        <v>18349.26722209629</v>
      </c>
    </row>
    <row r="23" spans="1:6" ht="12.75">
      <c r="A23" s="33" t="s">
        <v>22</v>
      </c>
      <c r="B23" s="36">
        <f>B4-B14</f>
        <v>4801078.313711661</v>
      </c>
      <c r="C23" s="34">
        <f>C22</f>
        <v>1.0742</v>
      </c>
      <c r="D23" s="13">
        <f>B23*C23</f>
        <v>5157318.324589066</v>
      </c>
      <c r="E23" s="49">
        <f>E22</f>
        <v>0.06837</v>
      </c>
      <c r="F23" s="15">
        <f>D23*E23</f>
        <v>352605.85385215445</v>
      </c>
    </row>
    <row r="24" spans="1:6" ht="12.75">
      <c r="A24" s="29" t="s">
        <v>31</v>
      </c>
      <c r="B24" s="36">
        <f>B5-B15</f>
        <v>417485.0707575362</v>
      </c>
      <c r="C24" s="34">
        <f>C23</f>
        <v>1.0742</v>
      </c>
      <c r="D24" s="13">
        <f>B24*C24</f>
        <v>448462.46300774545</v>
      </c>
      <c r="E24" s="49">
        <f>E23</f>
        <v>0.06837</v>
      </c>
      <c r="F24" s="15">
        <f>D24*E24</f>
        <v>30661.378595839557</v>
      </c>
    </row>
    <row r="25" spans="1:6" ht="12.75">
      <c r="A25" s="33" t="s">
        <v>5</v>
      </c>
      <c r="B25" s="36">
        <f>B6-B16</f>
        <v>466492.7798266997</v>
      </c>
      <c r="C25" s="34">
        <f>C23</f>
        <v>1.0742</v>
      </c>
      <c r="D25" s="13">
        <f>B25*C25</f>
        <v>501106.54408984084</v>
      </c>
      <c r="E25" s="49">
        <f>E24</f>
        <v>0.06837</v>
      </c>
      <c r="F25" s="15">
        <f>D25*E25</f>
        <v>34260.65441942242</v>
      </c>
    </row>
    <row r="26" spans="1:6" ht="12.75">
      <c r="A26" s="71" t="s">
        <v>6</v>
      </c>
      <c r="B26" s="72">
        <f>SUM(B21:B25)</f>
        <v>7046201.69352961</v>
      </c>
      <c r="C26" s="62"/>
      <c r="D26" s="72">
        <f>SUM(D21:D25)</f>
        <v>7569029.859189507</v>
      </c>
      <c r="E26" s="73"/>
      <c r="F26" s="74">
        <f>SUM(F21:F25)</f>
        <v>517494.5714727866</v>
      </c>
    </row>
    <row r="28" spans="1:6" ht="12.75">
      <c r="A28" s="63" t="s">
        <v>7</v>
      </c>
      <c r="B28" s="64"/>
      <c r="C28" s="65" t="s">
        <v>8</v>
      </c>
      <c r="D28" s="54"/>
      <c r="E28" s="66"/>
      <c r="F28" s="64"/>
    </row>
    <row r="29" spans="1:6" ht="12.75">
      <c r="A29" s="62" t="s">
        <v>4</v>
      </c>
      <c r="B29" s="67"/>
      <c r="C29" s="68" t="s">
        <v>9</v>
      </c>
      <c r="D29" s="86">
        <v>2012</v>
      </c>
      <c r="E29" s="77"/>
      <c r="F29" s="78"/>
    </row>
    <row r="30" spans="1:13" ht="12.75">
      <c r="A30" s="29" t="s">
        <v>20</v>
      </c>
      <c r="B30" s="1"/>
      <c r="C30" s="45" t="s">
        <v>10</v>
      </c>
      <c r="D30" s="2">
        <f>D12+D21</f>
        <v>11937606.754903294</v>
      </c>
      <c r="E30" s="23">
        <v>0.006255445069447064</v>
      </c>
      <c r="F30" s="15">
        <f>D30*E30</f>
        <v>74675.04331595777</v>
      </c>
      <c r="H30" s="50"/>
      <c r="I30" s="51"/>
      <c r="J30" s="51"/>
      <c r="K30" s="51"/>
      <c r="L30" s="51"/>
      <c r="M30" s="51"/>
    </row>
    <row r="31" spans="1:13" ht="12.75">
      <c r="A31" s="29" t="s">
        <v>21</v>
      </c>
      <c r="B31" s="2"/>
      <c r="C31" s="8" t="s">
        <v>10</v>
      </c>
      <c r="D31" s="2">
        <f>D13+D22</f>
        <v>6709546.300313109</v>
      </c>
      <c r="E31" s="23">
        <v>0.005629900562502358</v>
      </c>
      <c r="F31" s="15">
        <f>D31*E31</f>
        <v>37774.07849026839</v>
      </c>
      <c r="H31" s="50"/>
      <c r="I31" s="51"/>
      <c r="J31" s="51"/>
      <c r="K31" s="51"/>
      <c r="L31" s="51"/>
      <c r="M31" s="51"/>
    </row>
    <row r="32" spans="1:13" ht="12.75">
      <c r="A32" s="29" t="s">
        <v>22</v>
      </c>
      <c r="B32" s="2"/>
      <c r="C32" s="9" t="s">
        <v>11</v>
      </c>
      <c r="D32" s="2">
        <f>C4</f>
        <v>12762.217648793481</v>
      </c>
      <c r="E32" s="23">
        <v>2.2667647783319675</v>
      </c>
      <c r="F32" s="15">
        <f>D32*E32</f>
        <v>28928.94545969168</v>
      </c>
      <c r="H32" s="50"/>
      <c r="I32" s="51"/>
      <c r="J32" s="51"/>
      <c r="K32" s="51"/>
      <c r="L32" s="51"/>
      <c r="M32" s="51"/>
    </row>
    <row r="33" spans="1:13" ht="12.75">
      <c r="A33" s="29" t="s">
        <v>31</v>
      </c>
      <c r="B33" s="2"/>
      <c r="C33" s="9" t="s">
        <v>11</v>
      </c>
      <c r="D33" s="2">
        <f>C5</f>
        <v>1109.7580564168256</v>
      </c>
      <c r="E33" s="23">
        <v>2.4048015995310994</v>
      </c>
      <c r="F33" s="15">
        <f>D33*E33</f>
        <v>2668.7479491637064</v>
      </c>
      <c r="H33" s="50"/>
      <c r="I33" s="51"/>
      <c r="J33" s="51"/>
      <c r="K33" s="51"/>
      <c r="L33" s="51"/>
      <c r="M33" s="51"/>
    </row>
    <row r="34" spans="1:13" ht="12.75">
      <c r="A34" s="29" t="s">
        <v>5</v>
      </c>
      <c r="B34" s="2"/>
      <c r="C34" s="9" t="s">
        <v>11</v>
      </c>
      <c r="D34" s="2">
        <f>C6</f>
        <v>1316.1222463950103</v>
      </c>
      <c r="E34" s="23">
        <v>1.7097173948977067</v>
      </c>
      <c r="F34" s="15">
        <f>D34*E34</f>
        <v>2250.197098473395</v>
      </c>
      <c r="H34" s="50"/>
      <c r="I34" s="51"/>
      <c r="J34" s="51"/>
      <c r="K34" s="51"/>
      <c r="L34" s="51"/>
      <c r="M34" s="51"/>
    </row>
    <row r="35" spans="1:13" ht="12.75">
      <c r="A35" s="11" t="s">
        <v>6</v>
      </c>
      <c r="B35" s="3"/>
      <c r="C35" s="4"/>
      <c r="D35" s="3"/>
      <c r="E35" s="7"/>
      <c r="F35" s="16">
        <f>SUM(F30:F34)</f>
        <v>146297.01231355497</v>
      </c>
      <c r="H35" s="52"/>
      <c r="I35" s="51"/>
      <c r="J35" s="51"/>
      <c r="K35" s="51"/>
      <c r="L35" s="51"/>
      <c r="M35" s="51"/>
    </row>
    <row r="36" spans="8:13" ht="12.75">
      <c r="H36" s="52"/>
      <c r="I36" s="51"/>
      <c r="J36" s="51"/>
      <c r="K36" s="51"/>
      <c r="L36" s="51"/>
      <c r="M36" s="51"/>
    </row>
    <row r="37" spans="1:13" ht="12.75">
      <c r="A37" s="63" t="s">
        <v>12</v>
      </c>
      <c r="B37" s="64"/>
      <c r="C37" s="69" t="s">
        <v>8</v>
      </c>
      <c r="D37" s="54"/>
      <c r="E37" s="66"/>
      <c r="F37" s="64"/>
      <c r="H37" s="52"/>
      <c r="I37" s="51"/>
      <c r="J37" s="51"/>
      <c r="K37" s="51"/>
      <c r="L37" s="51"/>
      <c r="M37" s="51"/>
    </row>
    <row r="38" spans="1:13" ht="12.75">
      <c r="A38" s="62" t="s">
        <v>4</v>
      </c>
      <c r="B38" s="67"/>
      <c r="C38" s="70" t="s">
        <v>9</v>
      </c>
      <c r="D38" s="86">
        <v>2012</v>
      </c>
      <c r="E38" s="77"/>
      <c r="F38" s="78"/>
      <c r="H38" s="52"/>
      <c r="I38" s="51"/>
      <c r="J38" s="51"/>
      <c r="K38" s="51"/>
      <c r="L38" s="51"/>
      <c r="M38" s="51"/>
    </row>
    <row r="39" spans="1:13" ht="12.75">
      <c r="A39" s="29" t="s">
        <v>20</v>
      </c>
      <c r="B39" s="1"/>
      <c r="C39" s="45" t="s">
        <v>10</v>
      </c>
      <c r="D39" s="1">
        <f>D30</f>
        <v>11937606.754903294</v>
      </c>
      <c r="E39" s="22">
        <v>0.0036720939810993567</v>
      </c>
      <c r="F39" s="14">
        <f>D39*E39</f>
        <v>43836.01391341141</v>
      </c>
      <c r="H39" s="50"/>
      <c r="I39" s="51"/>
      <c r="J39" s="51"/>
      <c r="K39" s="51"/>
      <c r="L39" s="51"/>
      <c r="M39" s="51"/>
    </row>
    <row r="40" spans="1:13" ht="12.75">
      <c r="A40" s="29" t="s">
        <v>21</v>
      </c>
      <c r="B40" s="2"/>
      <c r="C40" s="8" t="s">
        <v>10</v>
      </c>
      <c r="D40" s="2">
        <f>D31</f>
        <v>6709546.300313109</v>
      </c>
      <c r="E40" s="23">
        <v>0.0031758650647345787</v>
      </c>
      <c r="F40" s="15">
        <f>D40*E40</f>
        <v>21308.613695383545</v>
      </c>
      <c r="H40" s="50"/>
      <c r="I40" s="51"/>
      <c r="J40" s="51"/>
      <c r="K40" s="51"/>
      <c r="L40" s="51"/>
      <c r="M40" s="51"/>
    </row>
    <row r="41" spans="1:13" ht="12.75">
      <c r="A41" s="29" t="s">
        <v>22</v>
      </c>
      <c r="B41" s="2"/>
      <c r="C41" s="9" t="s">
        <v>11</v>
      </c>
      <c r="D41" s="2">
        <f>D32</f>
        <v>12762.217648793481</v>
      </c>
      <c r="E41" s="23">
        <v>1.2627041005818138</v>
      </c>
      <c r="F41" s="15">
        <f>D41*E41</f>
        <v>16114.904557649123</v>
      </c>
      <c r="H41" s="50"/>
      <c r="I41" s="51"/>
      <c r="J41" s="51"/>
      <c r="K41" s="51"/>
      <c r="L41" s="51"/>
      <c r="M41" s="51"/>
    </row>
    <row r="42" spans="1:13" ht="12.75">
      <c r="A42" s="29" t="s">
        <v>31</v>
      </c>
      <c r="B42" s="2"/>
      <c r="C42" s="9" t="s">
        <v>11</v>
      </c>
      <c r="D42" s="2">
        <f>D33</f>
        <v>1109.7580564168256</v>
      </c>
      <c r="E42" s="23">
        <v>1.3955942043843013</v>
      </c>
      <c r="F42" s="15">
        <f>D42*E42</f>
        <v>1548.7719118041082</v>
      </c>
      <c r="H42" s="50"/>
      <c r="I42" s="51"/>
      <c r="J42" s="51"/>
      <c r="K42" s="51"/>
      <c r="L42" s="51"/>
      <c r="M42" s="51"/>
    </row>
    <row r="43" spans="1:13" ht="12.75">
      <c r="A43" s="29" t="s">
        <v>5</v>
      </c>
      <c r="B43" s="2"/>
      <c r="C43" s="9" t="s">
        <v>11</v>
      </c>
      <c r="D43" s="2">
        <f>D34</f>
        <v>1316.1222463950103</v>
      </c>
      <c r="E43" s="23">
        <v>0.9759830327062452</v>
      </c>
      <c r="F43" s="15">
        <f>D43*E43</f>
        <v>1284.5129814487582</v>
      </c>
      <c r="H43" s="50"/>
      <c r="I43" s="51"/>
      <c r="J43" s="51"/>
      <c r="K43" s="51"/>
      <c r="L43" s="51"/>
      <c r="M43" s="51"/>
    </row>
    <row r="44" spans="1:13" ht="12.75">
      <c r="A44" s="71" t="s">
        <v>6</v>
      </c>
      <c r="B44" s="75"/>
      <c r="C44" s="62"/>
      <c r="D44" s="75"/>
      <c r="E44" s="73"/>
      <c r="F44" s="74">
        <f>SUM(F39:F43)</f>
        <v>84092.81705969694</v>
      </c>
      <c r="H44" s="52"/>
      <c r="I44" s="51"/>
      <c r="J44" s="51"/>
      <c r="K44" s="51"/>
      <c r="L44" s="51"/>
      <c r="M44" s="51"/>
    </row>
    <row r="45" spans="8:13" ht="12.75">
      <c r="H45" s="52"/>
      <c r="I45" s="51"/>
      <c r="J45" s="51"/>
      <c r="K45" s="51"/>
      <c r="L45" s="51"/>
      <c r="M45" s="51"/>
    </row>
    <row r="46" spans="1:13" ht="12.75">
      <c r="A46" s="63" t="s">
        <v>13</v>
      </c>
      <c r="B46" s="64"/>
      <c r="C46" s="69"/>
      <c r="D46" s="54"/>
      <c r="E46" s="66"/>
      <c r="F46" s="64"/>
      <c r="H46" s="52"/>
      <c r="I46" s="51"/>
      <c r="J46" s="51"/>
      <c r="K46" s="51"/>
      <c r="L46" s="51"/>
      <c r="M46" s="51"/>
    </row>
    <row r="47" spans="1:13" ht="12.75">
      <c r="A47" s="62" t="s">
        <v>4</v>
      </c>
      <c r="B47" s="67"/>
      <c r="C47" s="70"/>
      <c r="D47" s="86">
        <v>2012</v>
      </c>
      <c r="E47" s="77"/>
      <c r="F47" s="87"/>
      <c r="H47" s="52"/>
      <c r="I47" s="51"/>
      <c r="J47" s="51"/>
      <c r="K47" s="51"/>
      <c r="L47" s="51"/>
      <c r="M47" s="51"/>
    </row>
    <row r="48" spans="1:13" ht="12.75">
      <c r="A48" s="29" t="s">
        <v>20</v>
      </c>
      <c r="B48" s="1"/>
      <c r="C48" s="8"/>
      <c r="D48" s="2">
        <f>D12+D21</f>
        <v>11937606.754903294</v>
      </c>
      <c r="E48" s="37">
        <v>0.0052</v>
      </c>
      <c r="F48" s="39">
        <f>D48*E48</f>
        <v>62075.55512549713</v>
      </c>
      <c r="H48" s="51"/>
      <c r="I48" s="51"/>
      <c r="J48" s="51"/>
      <c r="K48" s="51"/>
      <c r="L48" s="51"/>
      <c r="M48" s="51"/>
    </row>
    <row r="49" spans="1:13" ht="12.75">
      <c r="A49" s="29" t="s">
        <v>21</v>
      </c>
      <c r="B49" s="2"/>
      <c r="C49" s="9"/>
      <c r="D49" s="2">
        <f>D13+D22</f>
        <v>6709546.300313109</v>
      </c>
      <c r="E49" s="38">
        <v>0.0052</v>
      </c>
      <c r="F49" s="18">
        <f>D49*E49</f>
        <v>34889.640761628165</v>
      </c>
      <c r="H49" s="51"/>
      <c r="I49" s="51"/>
      <c r="J49" s="51"/>
      <c r="K49" s="51"/>
      <c r="L49" s="51"/>
      <c r="M49" s="51"/>
    </row>
    <row r="50" spans="1:13" ht="12.75">
      <c r="A50" s="29" t="s">
        <v>22</v>
      </c>
      <c r="B50" s="2"/>
      <c r="C50" s="9"/>
      <c r="D50" s="2">
        <f>D14+D23</f>
        <v>5157318.324589066</v>
      </c>
      <c r="E50" s="38">
        <v>0.0052</v>
      </c>
      <c r="F50" s="18">
        <f>D50*E50</f>
        <v>26818.055287863142</v>
      </c>
      <c r="H50" s="51"/>
      <c r="I50" s="51"/>
      <c r="J50" s="51"/>
      <c r="K50" s="51"/>
      <c r="L50" s="51"/>
      <c r="M50" s="51"/>
    </row>
    <row r="51" spans="1:13" ht="12.75">
      <c r="A51" s="29" t="s">
        <v>31</v>
      </c>
      <c r="B51" s="2"/>
      <c r="C51" s="9"/>
      <c r="D51" s="2">
        <f>D15+D24</f>
        <v>448462.46300774545</v>
      </c>
      <c r="E51" s="38">
        <v>0.0052</v>
      </c>
      <c r="F51" s="18">
        <f>D51*E51</f>
        <v>2332.0048076402763</v>
      </c>
      <c r="H51" s="51"/>
      <c r="I51" s="51"/>
      <c r="J51" s="51"/>
      <c r="K51" s="51"/>
      <c r="L51" s="51"/>
      <c r="M51" s="51"/>
    </row>
    <row r="52" spans="1:13" ht="12.75">
      <c r="A52" s="29" t="s">
        <v>5</v>
      </c>
      <c r="B52" s="2"/>
      <c r="C52" s="9"/>
      <c r="D52" s="2">
        <f>D16+D25</f>
        <v>501106.54408984084</v>
      </c>
      <c r="E52" s="38">
        <v>0.0052</v>
      </c>
      <c r="F52" s="18">
        <f>D52*E52</f>
        <v>2605.7540292671724</v>
      </c>
      <c r="H52" s="51"/>
      <c r="I52" s="51"/>
      <c r="J52" s="51"/>
      <c r="K52" s="51"/>
      <c r="L52" s="51"/>
      <c r="M52" s="51"/>
    </row>
    <row r="53" spans="1:13" ht="12.75">
      <c r="A53" s="71" t="s">
        <v>6</v>
      </c>
      <c r="B53" s="75"/>
      <c r="C53" s="62"/>
      <c r="D53" s="75">
        <f>SUM(D48:D52)</f>
        <v>24754040.386903055</v>
      </c>
      <c r="E53" s="73"/>
      <c r="F53" s="74">
        <f>SUM(F48:F52)</f>
        <v>128721.0100118959</v>
      </c>
      <c r="H53" s="51"/>
      <c r="I53" s="51"/>
      <c r="J53" s="51"/>
      <c r="K53" s="51"/>
      <c r="L53" s="51"/>
      <c r="M53" s="51"/>
    </row>
    <row r="54" spans="8:13" ht="12.75">
      <c r="H54" s="51"/>
      <c r="I54" s="51"/>
      <c r="J54" s="51"/>
      <c r="K54" s="51"/>
      <c r="L54" s="51"/>
      <c r="M54" s="51"/>
    </row>
    <row r="55" spans="1:13" ht="12.75">
      <c r="A55" s="63" t="s">
        <v>14</v>
      </c>
      <c r="B55" s="64"/>
      <c r="C55" s="69"/>
      <c r="D55" s="54"/>
      <c r="E55" s="66"/>
      <c r="F55" s="64"/>
      <c r="H55" s="51"/>
      <c r="I55" s="51"/>
      <c r="J55" s="51"/>
      <c r="K55" s="51"/>
      <c r="L55" s="51"/>
      <c r="M55" s="51"/>
    </row>
    <row r="56" spans="1:13" ht="12.75">
      <c r="A56" s="62" t="s">
        <v>4</v>
      </c>
      <c r="B56" s="67"/>
      <c r="C56" s="70"/>
      <c r="D56" s="76">
        <v>2012</v>
      </c>
      <c r="E56" s="77"/>
      <c r="F56" s="78"/>
      <c r="H56" s="51"/>
      <c r="I56" s="51"/>
      <c r="J56" s="51"/>
      <c r="K56" s="51"/>
      <c r="L56" s="51"/>
      <c r="M56" s="51"/>
    </row>
    <row r="57" spans="1:13" ht="12.75">
      <c r="A57" s="29" t="s">
        <v>20</v>
      </c>
      <c r="B57" s="1"/>
      <c r="C57" s="40"/>
      <c r="D57" s="12">
        <f>D48</f>
        <v>11937606.754903294</v>
      </c>
      <c r="E57" s="42">
        <v>0.0013</v>
      </c>
      <c r="F57" s="14">
        <f>D57*E57</f>
        <v>15518.888781374282</v>
      </c>
      <c r="H57" s="51"/>
      <c r="I57" s="51"/>
      <c r="J57" s="51"/>
      <c r="K57" s="51"/>
      <c r="L57" s="51"/>
      <c r="M57" s="51"/>
    </row>
    <row r="58" spans="1:13" ht="12.75">
      <c r="A58" s="29" t="s">
        <v>21</v>
      </c>
      <c r="B58" s="2"/>
      <c r="C58" s="41"/>
      <c r="D58" s="13">
        <f>D49</f>
        <v>6709546.300313109</v>
      </c>
      <c r="E58" s="43">
        <v>0.0013</v>
      </c>
      <c r="F58" s="15">
        <f>D58*E58</f>
        <v>8722.410190407041</v>
      </c>
      <c r="H58" s="51"/>
      <c r="I58" s="51"/>
      <c r="J58" s="51"/>
      <c r="K58" s="51"/>
      <c r="L58" s="51"/>
      <c r="M58" s="51"/>
    </row>
    <row r="59" spans="1:13" ht="12.75">
      <c r="A59" s="29" t="s">
        <v>22</v>
      </c>
      <c r="B59" s="2"/>
      <c r="C59" s="41"/>
      <c r="D59" s="13">
        <f>D50</f>
        <v>5157318.324589066</v>
      </c>
      <c r="E59" s="43">
        <v>0.0013</v>
      </c>
      <c r="F59" s="15">
        <f>D59*E59</f>
        <v>6704.513821965786</v>
      </c>
      <c r="H59" s="51"/>
      <c r="I59" s="51"/>
      <c r="J59" s="51"/>
      <c r="K59" s="51"/>
      <c r="L59" s="51"/>
      <c r="M59" s="51"/>
    </row>
    <row r="60" spans="1:13" ht="12.75">
      <c r="A60" s="29" t="s">
        <v>31</v>
      </c>
      <c r="B60" s="2"/>
      <c r="C60" s="41"/>
      <c r="D60" s="13">
        <f>D51</f>
        <v>448462.46300774545</v>
      </c>
      <c r="E60" s="43">
        <v>0.0013</v>
      </c>
      <c r="F60" s="15">
        <f>D60*E60</f>
        <v>583.0012019100691</v>
      </c>
      <c r="H60" s="51"/>
      <c r="I60" s="51"/>
      <c r="J60" s="51"/>
      <c r="K60" s="51"/>
      <c r="L60" s="51"/>
      <c r="M60" s="51"/>
    </row>
    <row r="61" spans="1:13" ht="12.75">
      <c r="A61" s="29" t="s">
        <v>5</v>
      </c>
      <c r="B61" s="2"/>
      <c r="C61" s="41"/>
      <c r="D61" s="13">
        <f>D52</f>
        <v>501106.54408984084</v>
      </c>
      <c r="E61" s="43">
        <v>0.0013</v>
      </c>
      <c r="F61" s="15">
        <f>D61*E61</f>
        <v>651.4385073167931</v>
      </c>
      <c r="H61" s="51"/>
      <c r="I61" s="51"/>
      <c r="J61" s="51"/>
      <c r="K61" s="51"/>
      <c r="L61" s="51"/>
      <c r="M61" s="51"/>
    </row>
    <row r="62" spans="1:13" ht="12.75">
      <c r="A62" s="71" t="s">
        <v>6</v>
      </c>
      <c r="B62" s="75"/>
      <c r="C62" s="62"/>
      <c r="D62" s="72">
        <f>SUM(D57:D61)</f>
        <v>24754040.386903055</v>
      </c>
      <c r="E62" s="73"/>
      <c r="F62" s="74">
        <f>SUM(F57:F61)</f>
        <v>32180.252502973974</v>
      </c>
      <c r="H62" s="51"/>
      <c r="I62" s="51"/>
      <c r="J62" s="51"/>
      <c r="K62" s="51"/>
      <c r="L62" s="51"/>
      <c r="M62" s="51"/>
    </row>
    <row r="63" spans="8:13" ht="12.75">
      <c r="H63" s="51"/>
      <c r="I63" s="51"/>
      <c r="J63" s="51"/>
      <c r="K63" s="51"/>
      <c r="L63" s="51"/>
      <c r="M63" s="51"/>
    </row>
    <row r="64" spans="1:13" ht="12.75">
      <c r="A64" s="54" t="s">
        <v>33</v>
      </c>
      <c r="B64" s="55">
        <v>2012</v>
      </c>
      <c r="H64" s="51"/>
      <c r="I64" s="51"/>
      <c r="J64" s="51"/>
      <c r="K64" s="51"/>
      <c r="L64" s="51"/>
      <c r="M64" s="51"/>
    </row>
    <row r="65" spans="1:2" ht="12.75">
      <c r="A65" s="5"/>
      <c r="B65" s="12"/>
    </row>
    <row r="66" spans="1:2" ht="12.75">
      <c r="A66" s="6" t="s">
        <v>0</v>
      </c>
      <c r="B66" s="17">
        <f>F17+F26</f>
        <v>1771656.6397853212</v>
      </c>
    </row>
    <row r="67" spans="1:2" ht="12.75">
      <c r="A67" s="6" t="s">
        <v>1</v>
      </c>
      <c r="B67" s="18">
        <f>F53</f>
        <v>128721.0100118959</v>
      </c>
    </row>
    <row r="68" spans="1:2" ht="12.75">
      <c r="A68" s="6" t="s">
        <v>2</v>
      </c>
      <c r="B68" s="18">
        <f>F35</f>
        <v>146297.01231355497</v>
      </c>
    </row>
    <row r="69" spans="1:2" ht="12.75">
      <c r="A69" s="6" t="s">
        <v>3</v>
      </c>
      <c r="B69" s="18">
        <f>F44</f>
        <v>84092.81705969694</v>
      </c>
    </row>
    <row r="70" spans="1:2" ht="12.75">
      <c r="A70" s="6" t="s">
        <v>15</v>
      </c>
      <c r="B70" s="18">
        <f>F62</f>
        <v>32180.252502973974</v>
      </c>
    </row>
    <row r="71" spans="1:2" ht="12.75">
      <c r="A71" s="6" t="s">
        <v>16</v>
      </c>
      <c r="B71" s="17"/>
    </row>
    <row r="72" spans="1:2" ht="12.75">
      <c r="A72" s="56" t="s">
        <v>6</v>
      </c>
      <c r="B72" s="57">
        <f>SUM(B66:B71)</f>
        <v>2162947.731673443</v>
      </c>
    </row>
  </sheetData>
  <sheetProtection/>
  <mergeCells count="10">
    <mergeCell ref="D56:F56"/>
    <mergeCell ref="B10:B11"/>
    <mergeCell ref="C10:C11"/>
    <mergeCell ref="D11:F11"/>
    <mergeCell ref="D29:F29"/>
    <mergeCell ref="D38:F38"/>
    <mergeCell ref="D47:F47"/>
    <mergeCell ref="B19:B20"/>
    <mergeCell ref="C19:C20"/>
    <mergeCell ref="D20:F20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Wilf Thorburn</cp:lastModifiedBy>
  <cp:lastPrinted>2012-07-02T04:43:05Z</cp:lastPrinted>
  <dcterms:created xsi:type="dcterms:W3CDTF">2007-11-22T16:04:55Z</dcterms:created>
  <dcterms:modified xsi:type="dcterms:W3CDTF">2012-07-02T04:44:07Z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