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250" windowHeight="12810" activeTab="3"/>
  </bookViews>
  <sheets>
    <sheet name="OEB Evidence " sheetId="1" r:id="rId1"/>
    <sheet name="Original Excess" sheetId="2" r:id="rId2"/>
    <sheet name="IR 45 a " sheetId="3" r:id="rId3"/>
    <sheet name="IR 45 j" sheetId="4" r:id="rId4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Jim</author>
  </authors>
  <commentList>
    <comment ref="B8" authorId="0">
      <text>
        <r>
          <rPr>
            <sz val="9"/>
            <rFont val="Tahoma"/>
            <family val="2"/>
          </rPr>
          <t xml:space="preserve">WNP do not have Q4 2001 financial statement breakdown of revenues and expenses that reconcile to Schedule 1 of the T2 return </t>
        </r>
      </text>
    </comment>
  </commentList>
</comments>
</file>

<file path=xl/sharedStrings.xml><?xml version="1.0" encoding="utf-8"?>
<sst xmlns="http://schemas.openxmlformats.org/spreadsheetml/2006/main" count="60" uniqueCount="28">
  <si>
    <t xml:space="preserve">Wellington North Power </t>
  </si>
  <si>
    <t xml:space="preserve">Excess Interest Clawback </t>
  </si>
  <si>
    <t>Year</t>
  </si>
  <si>
    <t>ratebase X 50% X 7.25%</t>
  </si>
  <si>
    <t>$3,419,772 x .5 x .0725</t>
  </si>
  <si>
    <t xml:space="preserve">Breakdown of Interest Expense </t>
  </si>
  <si>
    <t>@7.5%</t>
  </si>
  <si>
    <t>Reg Assets</t>
  </si>
  <si>
    <t xml:space="preserve">Other </t>
  </si>
  <si>
    <t xml:space="preserve">Total </t>
  </si>
  <si>
    <t>Customer Deposits</t>
  </si>
  <si>
    <t xml:space="preserve">Breakdown not available for stub year </t>
  </si>
  <si>
    <t>Promissory Note - Township Wellington North</t>
  </si>
  <si>
    <t xml:space="preserve">Promissory Note - Township Southgate </t>
  </si>
  <si>
    <t>IESO</t>
  </si>
  <si>
    <t xml:space="preserve">Breakdown of Interest Expense: </t>
  </si>
  <si>
    <t xml:space="preserve">Excess Interest Deduction </t>
  </si>
  <si>
    <t xml:space="preserve">Deemed Debt Return </t>
  </si>
  <si>
    <t xml:space="preserve">Interest Deducted for Tax Purposes as per Financial Statements </t>
  </si>
  <si>
    <t>primarily customer deposits</t>
  </si>
  <si>
    <t xml:space="preserve">Interest per Financial Statements </t>
  </si>
  <si>
    <t>Net interest Expense</t>
  </si>
  <si>
    <t xml:space="preserve">Net Interest Expense </t>
  </si>
  <si>
    <r>
      <rPr>
        <b/>
        <u val="single"/>
        <sz val="12"/>
        <color indexed="10"/>
        <rFont val="Arial"/>
        <family val="2"/>
      </rPr>
      <t>Less:</t>
    </r>
    <r>
      <rPr>
        <b/>
        <u val="single"/>
        <sz val="12"/>
        <color indexed="30"/>
        <rFont val="Arial"/>
        <family val="2"/>
      </rPr>
      <t xml:space="preserve">
Customer Deposits</t>
    </r>
  </si>
  <si>
    <r>
      <rPr>
        <b/>
        <u val="single"/>
        <sz val="12"/>
        <color indexed="10"/>
        <rFont val="Arial"/>
        <family val="2"/>
      </rPr>
      <t>Less:</t>
    </r>
    <r>
      <rPr>
        <b/>
        <u val="single"/>
        <sz val="12"/>
        <color indexed="30"/>
        <rFont val="Arial"/>
        <family val="2"/>
      </rPr>
      <t xml:space="preserve">
Interest Reg Assets </t>
    </r>
  </si>
  <si>
    <r>
      <rPr>
        <b/>
        <u val="single"/>
        <sz val="10"/>
        <color indexed="10"/>
        <rFont val="Arial"/>
        <family val="2"/>
      </rPr>
      <t>Less:</t>
    </r>
    <r>
      <rPr>
        <b/>
        <u val="single"/>
        <sz val="10"/>
        <color indexed="8"/>
        <rFont val="Arial"/>
        <family val="2"/>
      </rPr>
      <t xml:space="preserve">
Interest on Variance / Deferral Accounts &amp; IMO/IESO Charges</t>
    </r>
  </si>
  <si>
    <t xml:space="preserve">Adjusted Interest Expense for Clawback Purposes 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</si>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</sst>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</numFmts>
  <fonts count="60">
    <font>
      <sz val="12"/>
      <color theme="1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30"/>
      <name val="Arial"/>
      <family val="2"/>
    </font>
    <font>
      <i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0033CC"/>
      <name val="Arial"/>
      <family val="2"/>
    </font>
    <font>
      <i/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0" xfId="0" applyAlignment="1" quotePrefix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38" fontId="53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 horizontal="center" wrapText="1"/>
    </xf>
    <xf numFmtId="38" fontId="0" fillId="0" borderId="10" xfId="0" applyNumberFormat="1" applyBorder="1" applyAlignment="1">
      <alignment horizontal="right"/>
    </xf>
    <xf numFmtId="0" fontId="0" fillId="0" borderId="0" xfId="0" applyAlignment="1" quotePrefix="1">
      <alignment horizontal="center"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64" fontId="0" fillId="0" borderId="0" xfId="44" applyNumberFormat="1" applyFont="1" applyAlignment="1">
      <alignment horizontal="center"/>
    </xf>
    <xf numFmtId="164" fontId="53" fillId="0" borderId="10" xfId="44" applyNumberFormat="1" applyFont="1" applyBorder="1" applyAlignment="1">
      <alignment horizontal="center"/>
    </xf>
    <xf numFmtId="164" fontId="0" fillId="0" borderId="12" xfId="44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164" fontId="0" fillId="0" borderId="10" xfId="44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51" fillId="0" borderId="10" xfId="44" applyNumberFormat="1" applyFont="1" applyBorder="1" applyAlignment="1">
      <alignment horizontal="center"/>
    </xf>
    <xf numFmtId="164" fontId="0" fillId="0" borderId="0" xfId="44" applyNumberFormat="1" applyFont="1" applyBorder="1" applyAlignment="1">
      <alignment horizontal="center"/>
    </xf>
    <xf numFmtId="164" fontId="3" fillId="0" borderId="0" xfId="44" applyNumberFormat="1" applyFont="1" applyAlignment="1">
      <alignment horizontal="center"/>
    </xf>
    <xf numFmtId="164" fontId="4" fillId="0" borderId="0" xfId="44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E9" sqref="E9"/>
    </sheetView>
  </sheetViews>
  <sheetFormatPr defaultColWidth="8.88671875" defaultRowHeight="15"/>
  <cols>
    <col min="1" max="1" width="6.10546875" style="0" customWidth="1"/>
    <col min="2" max="2" width="24.3359375" style="0" customWidth="1"/>
    <col min="3" max="3" width="20.77734375" style="0" customWidth="1"/>
    <col min="4" max="4" width="20.6640625" style="0" customWidth="1"/>
    <col min="5" max="5" width="20.77734375" style="0" customWidth="1"/>
    <col min="6" max="6" width="15.3359375" style="0" customWidth="1"/>
    <col min="7" max="7" width="13.99609375" style="0" customWidth="1"/>
  </cols>
  <sheetData>
    <row r="1" spans="1:6" ht="18">
      <c r="A1" s="38" t="s">
        <v>0</v>
      </c>
      <c r="B1" s="38"/>
      <c r="C1" s="38"/>
      <c r="D1" s="38"/>
      <c r="E1" s="38"/>
      <c r="F1" s="38"/>
    </row>
    <row r="2" spans="1:6" ht="18">
      <c r="A2" s="38" t="s">
        <v>1</v>
      </c>
      <c r="B2" s="38"/>
      <c r="C2" s="38"/>
      <c r="D2" s="38"/>
      <c r="E2" s="38"/>
      <c r="F2" s="38"/>
    </row>
    <row r="3" ht="18">
      <c r="B3" s="1"/>
    </row>
    <row r="4" spans="1:4" ht="51">
      <c r="A4" s="8" t="s">
        <v>2</v>
      </c>
      <c r="B4" s="19" t="s">
        <v>18</v>
      </c>
      <c r="C4" s="19" t="s">
        <v>25</v>
      </c>
      <c r="D4" s="19" t="s">
        <v>26</v>
      </c>
    </row>
    <row r="5" spans="1:4" ht="15">
      <c r="A5" s="5"/>
      <c r="B5" s="5"/>
      <c r="C5" s="5"/>
      <c r="D5" s="5"/>
    </row>
    <row r="6" spans="1:4" ht="15">
      <c r="A6" s="5"/>
      <c r="B6" s="9"/>
      <c r="C6" s="9"/>
      <c r="D6" s="9"/>
    </row>
    <row r="7" spans="1:4" s="24" customFormat="1" ht="15.75">
      <c r="A7" s="32">
        <v>2002</v>
      </c>
      <c r="B7" s="25">
        <v>130990</v>
      </c>
      <c r="C7" s="25">
        <f>-D23-E23</f>
        <v>-6305</v>
      </c>
      <c r="D7" s="25">
        <f>B7+C7</f>
        <v>124685</v>
      </c>
    </row>
    <row r="8" spans="1:4" s="24" customFormat="1" ht="15.75">
      <c r="A8" s="32"/>
      <c r="B8" s="25"/>
      <c r="C8" s="25"/>
      <c r="D8" s="25"/>
    </row>
    <row r="9" spans="1:4" s="24" customFormat="1" ht="15.75">
      <c r="A9" s="32">
        <v>2003</v>
      </c>
      <c r="B9" s="25">
        <v>130502</v>
      </c>
      <c r="C9" s="25">
        <f>-D25-E25</f>
        <v>-4653</v>
      </c>
      <c r="D9" s="25">
        <f>B9+C9</f>
        <v>125849</v>
      </c>
    </row>
    <row r="10" spans="1:4" s="24" customFormat="1" ht="15.75">
      <c r="A10" s="32"/>
      <c r="B10" s="25"/>
      <c r="C10" s="25"/>
      <c r="D10" s="25"/>
    </row>
    <row r="11" spans="1:4" s="24" customFormat="1" ht="15.75">
      <c r="A11" s="32">
        <v>2004</v>
      </c>
      <c r="B11" s="25">
        <v>130865</v>
      </c>
      <c r="C11" s="25">
        <f>-D27-E27</f>
        <v>-4859</v>
      </c>
      <c r="D11" s="25">
        <f>B11+C11</f>
        <v>126006</v>
      </c>
    </row>
    <row r="12" spans="1:4" s="24" customFormat="1" ht="15.75">
      <c r="A12" s="32"/>
      <c r="B12" s="25"/>
      <c r="C12" s="25"/>
      <c r="D12" s="25"/>
    </row>
    <row r="13" spans="1:4" s="24" customFormat="1" ht="15.75">
      <c r="A13" s="32">
        <v>2005</v>
      </c>
      <c r="B13" s="25">
        <v>140123</v>
      </c>
      <c r="C13" s="25">
        <f>-D29-E29</f>
        <v>-12250</v>
      </c>
      <c r="D13" s="25">
        <f>B13+C13</f>
        <v>127873</v>
      </c>
    </row>
    <row r="14" spans="1:4" ht="15">
      <c r="A14" s="5"/>
      <c r="B14" s="9"/>
      <c r="C14" s="9"/>
      <c r="D14" s="9"/>
    </row>
    <row r="15" spans="2:4" ht="15.75" thickBot="1">
      <c r="B15" s="20" t="s">
        <v>27</v>
      </c>
      <c r="C15" s="26">
        <f>SUM(C7:C13)</f>
        <v>-28067</v>
      </c>
      <c r="D15" s="4"/>
    </row>
    <row r="16" spans="2:4" ht="15.75" thickTop="1">
      <c r="B16" s="4"/>
      <c r="D16" s="4"/>
    </row>
    <row r="18" spans="1:2" ht="15.75" thickBot="1">
      <c r="A18" s="22" t="s">
        <v>15</v>
      </c>
      <c r="B18" s="23"/>
    </row>
    <row r="20" spans="2:7" ht="47.25">
      <c r="B20" s="15" t="s">
        <v>12</v>
      </c>
      <c r="C20" s="15" t="s">
        <v>13</v>
      </c>
      <c r="D20" s="16" t="s">
        <v>7</v>
      </c>
      <c r="E20" s="16" t="s">
        <v>14</v>
      </c>
      <c r="F20" s="16" t="s">
        <v>8</v>
      </c>
      <c r="G20" s="16" t="s">
        <v>9</v>
      </c>
    </row>
    <row r="23" spans="1:7" s="13" customFormat="1" ht="15.75">
      <c r="A23" s="31">
        <v>2002</v>
      </c>
      <c r="B23" s="25">
        <v>114914</v>
      </c>
      <c r="C23" s="25">
        <v>3581</v>
      </c>
      <c r="D23" s="25">
        <f>11922-1379-7503</f>
        <v>3040</v>
      </c>
      <c r="E23" s="25">
        <v>3265</v>
      </c>
      <c r="F23" s="25">
        <f>130990-124800</f>
        <v>6190</v>
      </c>
      <c r="G23" s="25">
        <f>SUM(B23:F23)</f>
        <v>130990</v>
      </c>
    </row>
    <row r="24" spans="1:7" s="13" customFormat="1" ht="15.75">
      <c r="A24" s="31"/>
      <c r="B24" s="25"/>
      <c r="C24" s="25"/>
      <c r="D24" s="25"/>
      <c r="E24" s="25"/>
      <c r="F24" s="25"/>
      <c r="G24" s="25"/>
    </row>
    <row r="25" spans="1:7" s="13" customFormat="1" ht="15.75">
      <c r="A25" s="31">
        <v>2003</v>
      </c>
      <c r="B25" s="25">
        <v>114914</v>
      </c>
      <c r="C25" s="25">
        <v>3581</v>
      </c>
      <c r="D25" s="25">
        <v>1379</v>
      </c>
      <c r="E25" s="25">
        <v>3274</v>
      </c>
      <c r="F25" s="25">
        <f>130502-123148</f>
        <v>7354</v>
      </c>
      <c r="G25" s="25">
        <f>SUM(B25:F25)</f>
        <v>130502</v>
      </c>
    </row>
    <row r="26" spans="1:7" s="13" customFormat="1" ht="15.75">
      <c r="A26" s="31"/>
      <c r="B26" s="25"/>
      <c r="C26" s="25"/>
      <c r="D26" s="25"/>
      <c r="E26" s="25"/>
      <c r="F26" s="25"/>
      <c r="G26" s="25"/>
    </row>
    <row r="27" spans="1:7" s="13" customFormat="1" ht="15.75">
      <c r="A27" s="31">
        <v>2004</v>
      </c>
      <c r="B27" s="25">
        <v>114914</v>
      </c>
      <c r="C27" s="25">
        <v>3581</v>
      </c>
      <c r="D27" s="25">
        <v>1594</v>
      </c>
      <c r="E27" s="25">
        <v>3265</v>
      </c>
      <c r="F27" s="25">
        <f>130865-123354</f>
        <v>7511</v>
      </c>
      <c r="G27" s="25">
        <f>SUM(B27:F27)</f>
        <v>130865</v>
      </c>
    </row>
    <row r="28" spans="1:7" s="13" customFormat="1" ht="15.75">
      <c r="A28" s="31"/>
      <c r="B28" s="25"/>
      <c r="C28" s="25"/>
      <c r="D28" s="25"/>
      <c r="E28" s="25"/>
      <c r="F28" s="25"/>
      <c r="G28" s="25"/>
    </row>
    <row r="29" spans="1:7" s="13" customFormat="1" ht="15.75">
      <c r="A29" s="31">
        <v>2005</v>
      </c>
      <c r="B29" s="25">
        <v>114914</v>
      </c>
      <c r="C29" s="25">
        <v>3581</v>
      </c>
      <c r="D29" s="27">
        <v>8607</v>
      </c>
      <c r="E29" s="27">
        <v>3643</v>
      </c>
      <c r="F29" s="25">
        <f>7109+2271-2</f>
        <v>9378</v>
      </c>
      <c r="G29" s="25">
        <f>SUM(B29:F29)</f>
        <v>140123</v>
      </c>
    </row>
    <row r="30" spans="2:7" s="13" customFormat="1" ht="15">
      <c r="B30" s="28"/>
      <c r="C30" s="28"/>
      <c r="D30" s="28"/>
      <c r="E30" s="28"/>
      <c r="F30" s="28"/>
      <c r="G30" s="28"/>
    </row>
    <row r="31" spans="4:7" s="13" customFormat="1" ht="15.75" thickBot="1">
      <c r="D31" s="29">
        <f>SUM(D23:D29)</f>
        <v>14620</v>
      </c>
      <c r="E31" s="29">
        <f>SUM(E23:E29)</f>
        <v>13447</v>
      </c>
      <c r="G31" s="28"/>
    </row>
    <row r="32" spans="2:7" s="13" customFormat="1" ht="30.75" thickTop="1">
      <c r="B32" s="21" t="s">
        <v>6</v>
      </c>
      <c r="C32" s="21" t="s">
        <v>6</v>
      </c>
      <c r="F32" s="30" t="s">
        <v>19</v>
      </c>
      <c r="G32" s="28"/>
    </row>
    <row r="33" ht="15">
      <c r="G33" s="4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2" sqref="A2:F2"/>
    </sheetView>
  </sheetViews>
  <sheetFormatPr defaultColWidth="8.88671875" defaultRowHeight="15"/>
  <cols>
    <col min="2" max="5" width="20.77734375" style="0" customWidth="1"/>
    <col min="6" max="6" width="15.6640625" style="0" customWidth="1"/>
    <col min="7" max="7" width="20.77734375" style="0" customWidth="1"/>
  </cols>
  <sheetData>
    <row r="1" spans="1:6" ht="18">
      <c r="A1" s="38" t="s">
        <v>0</v>
      </c>
      <c r="B1" s="38"/>
      <c r="C1" s="38"/>
      <c r="D1" s="38"/>
      <c r="E1" s="38"/>
      <c r="F1" s="38"/>
    </row>
    <row r="2" spans="1:6" ht="18">
      <c r="A2" s="38" t="s">
        <v>1</v>
      </c>
      <c r="B2" s="38"/>
      <c r="C2" s="38"/>
      <c r="D2" s="38"/>
      <c r="E2" s="38"/>
      <c r="F2" s="38"/>
    </row>
    <row r="3" ht="18">
      <c r="B3" s="1"/>
    </row>
    <row r="4" spans="1:4" ht="15.75">
      <c r="A4" s="2"/>
      <c r="B4" s="14"/>
      <c r="C4" s="2"/>
      <c r="D4" s="2"/>
    </row>
    <row r="5" spans="1:4" ht="15.75">
      <c r="A5" s="2"/>
      <c r="B5" s="14"/>
      <c r="C5" s="2"/>
      <c r="D5" s="2"/>
    </row>
    <row r="6" spans="1:4" ht="63">
      <c r="A6" s="3" t="s">
        <v>2</v>
      </c>
      <c r="B6" s="14" t="s">
        <v>18</v>
      </c>
      <c r="C6" s="14" t="s">
        <v>17</v>
      </c>
      <c r="D6" s="14" t="s">
        <v>16</v>
      </c>
    </row>
    <row r="8" spans="1:4" ht="15.75">
      <c r="A8" s="17">
        <v>2001</v>
      </c>
      <c r="B8" s="25">
        <v>0</v>
      </c>
      <c r="C8" s="25">
        <v>123967</v>
      </c>
      <c r="D8" s="25">
        <v>0</v>
      </c>
    </row>
    <row r="9" spans="1:4" ht="15.75">
      <c r="A9" s="17"/>
      <c r="B9" s="25"/>
      <c r="C9" s="25"/>
      <c r="D9" s="25"/>
    </row>
    <row r="10" spans="1:4" ht="15.75">
      <c r="A10" s="17">
        <v>2002</v>
      </c>
      <c r="B10" s="25">
        <v>130990</v>
      </c>
      <c r="C10" s="25">
        <v>123967</v>
      </c>
      <c r="D10" s="25">
        <f>B10-C10</f>
        <v>7023</v>
      </c>
    </row>
    <row r="11" spans="1:4" ht="15.75">
      <c r="A11" s="17"/>
      <c r="B11" s="25"/>
      <c r="C11" s="25"/>
      <c r="D11" s="25"/>
    </row>
    <row r="12" spans="1:4" ht="15.75">
      <c r="A12" s="17">
        <v>2003</v>
      </c>
      <c r="B12" s="25">
        <v>130502</v>
      </c>
      <c r="C12" s="25">
        <v>123967</v>
      </c>
      <c r="D12" s="25">
        <f>B12-C12</f>
        <v>6535</v>
      </c>
    </row>
    <row r="13" spans="1:4" ht="15.75">
      <c r="A13" s="17"/>
      <c r="B13" s="25"/>
      <c r="C13" s="25"/>
      <c r="D13" s="25"/>
    </row>
    <row r="14" spans="1:4" ht="15.75">
      <c r="A14" s="17">
        <v>2004</v>
      </c>
      <c r="B14" s="25">
        <v>130865</v>
      </c>
      <c r="C14" s="25">
        <v>123967</v>
      </c>
      <c r="D14" s="25">
        <f>B14-C14</f>
        <v>6898</v>
      </c>
    </row>
    <row r="15" spans="1:4" ht="15.75">
      <c r="A15" s="17"/>
      <c r="B15" s="25"/>
      <c r="C15" s="25"/>
      <c r="D15" s="25"/>
    </row>
    <row r="16" spans="1:4" ht="15.75">
      <c r="A16" s="17">
        <v>2005</v>
      </c>
      <c r="B16" s="25">
        <v>140123</v>
      </c>
      <c r="C16" s="25">
        <v>123967</v>
      </c>
      <c r="D16" s="27">
        <f>B16-C16</f>
        <v>16156</v>
      </c>
    </row>
    <row r="17" spans="2:4" ht="15">
      <c r="B17" s="33"/>
      <c r="C17" s="33"/>
      <c r="D17" s="33"/>
    </row>
    <row r="18" spans="2:4" ht="16.5" thickBot="1">
      <c r="B18" s="33"/>
      <c r="C18" s="33"/>
      <c r="D18" s="34">
        <f>SUM(D10:D16)</f>
        <v>36612</v>
      </c>
    </row>
    <row r="19" spans="2:4" ht="15.75" thickTop="1">
      <c r="B19" s="4"/>
      <c r="C19" s="4"/>
      <c r="D19" s="4"/>
    </row>
    <row r="21" ht="15">
      <c r="C21" s="5" t="s">
        <v>3</v>
      </c>
    </row>
    <row r="22" ht="15">
      <c r="C22" s="5"/>
    </row>
    <row r="23" ht="15">
      <c r="C23" s="5" t="s">
        <v>4</v>
      </c>
    </row>
    <row r="26" spans="1:2" ht="15.75" thickBot="1">
      <c r="A26" s="22" t="s">
        <v>15</v>
      </c>
      <c r="B26" s="23"/>
    </row>
    <row r="28" spans="2:7" ht="47.25">
      <c r="B28" s="15" t="s">
        <v>12</v>
      </c>
      <c r="C28" s="15" t="s">
        <v>13</v>
      </c>
      <c r="D28" s="16" t="s">
        <v>7</v>
      </c>
      <c r="E28" s="16" t="s">
        <v>14</v>
      </c>
      <c r="F28" s="16" t="s">
        <v>8</v>
      </c>
      <c r="G28" s="16" t="s">
        <v>9</v>
      </c>
    </row>
    <row r="31" spans="1:7" ht="15.75">
      <c r="A31" s="17">
        <v>2002</v>
      </c>
      <c r="B31" s="25">
        <v>114914</v>
      </c>
      <c r="C31" s="25">
        <v>3581</v>
      </c>
      <c r="D31" s="25">
        <f>11922-1379-7503</f>
        <v>3040</v>
      </c>
      <c r="E31" s="25">
        <v>3265</v>
      </c>
      <c r="F31" s="25">
        <f>130990-124800</f>
        <v>6190</v>
      </c>
      <c r="G31" s="25">
        <f>SUM(B31:F31)</f>
        <v>130990</v>
      </c>
    </row>
    <row r="32" spans="1:7" ht="15.75">
      <c r="A32" s="17"/>
      <c r="B32" s="25"/>
      <c r="C32" s="25"/>
      <c r="D32" s="25"/>
      <c r="E32" s="25"/>
      <c r="F32" s="25"/>
      <c r="G32" s="25"/>
    </row>
    <row r="33" spans="1:7" ht="15.75">
      <c r="A33" s="17">
        <v>2003</v>
      </c>
      <c r="B33" s="25">
        <v>114914</v>
      </c>
      <c r="C33" s="25">
        <v>3581</v>
      </c>
      <c r="D33" s="25">
        <v>1379</v>
      </c>
      <c r="E33" s="25">
        <v>3274</v>
      </c>
      <c r="F33" s="25">
        <f>130502-123148</f>
        <v>7354</v>
      </c>
      <c r="G33" s="25">
        <f>SUM(B33:F33)</f>
        <v>130502</v>
      </c>
    </row>
    <row r="34" spans="1:7" ht="15.75">
      <c r="A34" s="17"/>
      <c r="B34" s="25"/>
      <c r="C34" s="25"/>
      <c r="D34" s="25"/>
      <c r="E34" s="25"/>
      <c r="F34" s="25"/>
      <c r="G34" s="25"/>
    </row>
    <row r="35" spans="1:7" ht="15.75">
      <c r="A35" s="17">
        <v>2004</v>
      </c>
      <c r="B35" s="25">
        <v>114914</v>
      </c>
      <c r="C35" s="25">
        <v>3581</v>
      </c>
      <c r="D35" s="25">
        <v>1594</v>
      </c>
      <c r="E35" s="25">
        <v>3265</v>
      </c>
      <c r="F35" s="25">
        <f>130865-123354</f>
        <v>7511</v>
      </c>
      <c r="G35" s="25">
        <f>SUM(B35:F35)</f>
        <v>130865</v>
      </c>
    </row>
    <row r="36" spans="1:7" ht="15.75">
      <c r="A36" s="17"/>
      <c r="B36" s="25"/>
      <c r="C36" s="25"/>
      <c r="D36" s="25"/>
      <c r="E36" s="25"/>
      <c r="F36" s="25"/>
      <c r="G36" s="25"/>
    </row>
    <row r="37" spans="1:7" ht="15.75">
      <c r="A37" s="17">
        <v>2005</v>
      </c>
      <c r="B37" s="25">
        <v>114914</v>
      </c>
      <c r="C37" s="25">
        <v>3581</v>
      </c>
      <c r="D37" s="27">
        <v>8607</v>
      </c>
      <c r="E37" s="27">
        <v>3643</v>
      </c>
      <c r="F37" s="25">
        <f>7109+2271-2</f>
        <v>9378</v>
      </c>
      <c r="G37" s="25">
        <f>SUM(B37:F37)</f>
        <v>140123</v>
      </c>
    </row>
    <row r="38" spans="2:7" ht="15">
      <c r="B38" s="25"/>
      <c r="C38" s="25"/>
      <c r="D38" s="25"/>
      <c r="E38" s="25"/>
      <c r="F38" s="25"/>
      <c r="G38" s="25"/>
    </row>
    <row r="39" spans="2:7" ht="15.75" thickBot="1">
      <c r="B39" s="25"/>
      <c r="C39" s="25"/>
      <c r="D39" s="29">
        <f>SUM(D31:D37)</f>
        <v>14620</v>
      </c>
      <c r="E39" s="29">
        <f>SUM(E31:E37)</f>
        <v>13447</v>
      </c>
      <c r="F39" s="25"/>
      <c r="G39" s="25"/>
    </row>
    <row r="40" spans="2:7" ht="30.75" thickTop="1">
      <c r="B40" s="6" t="s">
        <v>6</v>
      </c>
      <c r="C40" s="6" t="s">
        <v>6</v>
      </c>
      <c r="F40" s="18" t="s">
        <v>19</v>
      </c>
      <c r="G40" s="4"/>
    </row>
    <row r="41" ht="15">
      <c r="G41" s="4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21" sqref="A21"/>
    </sheetView>
  </sheetViews>
  <sheetFormatPr defaultColWidth="8.88671875" defaultRowHeight="15"/>
  <cols>
    <col min="2" max="2" width="20.77734375" style="0" customWidth="1"/>
    <col min="3" max="3" width="18.5546875" style="0" customWidth="1"/>
    <col min="4" max="4" width="20.77734375" style="0" customWidth="1"/>
    <col min="5" max="5" width="13.99609375" style="0" customWidth="1"/>
    <col min="6" max="6" width="12.77734375" style="0" customWidth="1"/>
    <col min="7" max="7" width="14.6640625" style="0" customWidth="1"/>
  </cols>
  <sheetData>
    <row r="1" spans="1:6" ht="18">
      <c r="A1" s="38" t="s">
        <v>0</v>
      </c>
      <c r="B1" s="38"/>
      <c r="C1" s="38"/>
      <c r="D1" s="38"/>
      <c r="E1" s="38"/>
      <c r="F1" s="38"/>
    </row>
    <row r="2" spans="1:6" ht="18">
      <c r="A2" s="38" t="s">
        <v>1</v>
      </c>
      <c r="B2" s="38"/>
      <c r="C2" s="38"/>
      <c r="D2" s="38"/>
      <c r="E2" s="38"/>
      <c r="F2" s="38"/>
    </row>
    <row r="3" ht="18">
      <c r="B3" s="1"/>
    </row>
    <row r="5" spans="1:2" ht="15.75" thickBot="1">
      <c r="A5" s="22" t="s">
        <v>15</v>
      </c>
      <c r="B5" s="23"/>
    </row>
    <row r="7" spans="2:7" ht="47.25">
      <c r="B7" s="15" t="s">
        <v>12</v>
      </c>
      <c r="C7" s="15" t="s">
        <v>13</v>
      </c>
      <c r="D7" s="16" t="s">
        <v>7</v>
      </c>
      <c r="E7" s="16" t="s">
        <v>14</v>
      </c>
      <c r="F7" s="15" t="s">
        <v>10</v>
      </c>
      <c r="G7" s="16" t="s">
        <v>9</v>
      </c>
    </row>
    <row r="10" spans="1:7" ht="15">
      <c r="A10">
        <v>2001</v>
      </c>
      <c r="B10" s="39" t="s">
        <v>11</v>
      </c>
      <c r="C10" s="40"/>
      <c r="D10" s="40"/>
      <c r="E10" s="40"/>
      <c r="F10" s="40"/>
      <c r="G10" s="41"/>
    </row>
    <row r="12" spans="1:7" ht="15">
      <c r="A12">
        <v>2002</v>
      </c>
      <c r="B12" s="25">
        <v>114914</v>
      </c>
      <c r="C12" s="25">
        <v>3581</v>
      </c>
      <c r="D12" s="25">
        <f>11922-1379-7503</f>
        <v>3040</v>
      </c>
      <c r="E12" s="25">
        <v>3265</v>
      </c>
      <c r="F12" s="25">
        <f>130990-124800</f>
        <v>6190</v>
      </c>
      <c r="G12" s="25">
        <f>SUM(B12:F12)</f>
        <v>130990</v>
      </c>
    </row>
    <row r="13" spans="2:7" ht="15">
      <c r="B13" s="25"/>
      <c r="C13" s="25"/>
      <c r="D13" s="25"/>
      <c r="E13" s="25"/>
      <c r="F13" s="25"/>
      <c r="G13" s="25"/>
    </row>
    <row r="14" spans="1:7" ht="15">
      <c r="A14">
        <v>2003</v>
      </c>
      <c r="B14" s="25">
        <v>114914</v>
      </c>
      <c r="C14" s="25">
        <v>3581</v>
      </c>
      <c r="D14" s="25">
        <v>1379</v>
      </c>
      <c r="E14" s="25">
        <v>3274</v>
      </c>
      <c r="F14" s="25">
        <f>130502-123148</f>
        <v>7354</v>
      </c>
      <c r="G14" s="25">
        <f>SUM(B14:F14)</f>
        <v>130502</v>
      </c>
    </row>
    <row r="15" spans="2:7" ht="15">
      <c r="B15" s="25"/>
      <c r="C15" s="25"/>
      <c r="D15" s="25"/>
      <c r="E15" s="25"/>
      <c r="F15" s="25"/>
      <c r="G15" s="25"/>
    </row>
    <row r="16" spans="1:7" ht="15">
      <c r="A16">
        <v>2004</v>
      </c>
      <c r="B16" s="25">
        <v>114914</v>
      </c>
      <c r="C16" s="25">
        <v>3581</v>
      </c>
      <c r="D16" s="25">
        <v>1594</v>
      </c>
      <c r="E16" s="25">
        <v>3265</v>
      </c>
      <c r="F16" s="25">
        <f>130865-123354</f>
        <v>7511</v>
      </c>
      <c r="G16" s="25">
        <f>SUM(B16:F16)</f>
        <v>130865</v>
      </c>
    </row>
    <row r="17" spans="2:7" ht="15">
      <c r="B17" s="25"/>
      <c r="C17" s="25"/>
      <c r="D17" s="25"/>
      <c r="E17" s="25"/>
      <c r="F17" s="25"/>
      <c r="G17" s="25"/>
    </row>
    <row r="18" spans="1:7" ht="15">
      <c r="A18">
        <v>2005</v>
      </c>
      <c r="B18" s="25">
        <v>114914</v>
      </c>
      <c r="C18" s="25">
        <v>3581</v>
      </c>
      <c r="D18" s="35">
        <v>8607</v>
      </c>
      <c r="E18" s="35">
        <v>3643</v>
      </c>
      <c r="F18" s="25">
        <f>7109+2271-2</f>
        <v>9378</v>
      </c>
      <c r="G18" s="25">
        <f>SUM(B18:F18)</f>
        <v>140123</v>
      </c>
    </row>
    <row r="19" spans="2:7" ht="15">
      <c r="B19" s="4"/>
      <c r="C19" s="4"/>
      <c r="D19" s="4"/>
      <c r="E19" s="4"/>
      <c r="F19" s="4"/>
      <c r="G19" s="4"/>
    </row>
    <row r="20" spans="4:7" ht="15">
      <c r="D20" s="4"/>
      <c r="E20" s="4"/>
      <c r="G20" s="4"/>
    </row>
    <row r="21" spans="2:7" ht="15">
      <c r="B21" s="6"/>
      <c r="C21" s="6"/>
      <c r="F21" s="11"/>
      <c r="G21" s="4"/>
    </row>
    <row r="23" ht="15">
      <c r="F23" s="11"/>
    </row>
    <row r="25" ht="15.75">
      <c r="F25" s="10"/>
    </row>
    <row r="26" ht="15.75">
      <c r="F26" s="10"/>
    </row>
    <row r="27" ht="15.75">
      <c r="F27" s="10"/>
    </row>
  </sheetData>
  <sheetProtection/>
  <mergeCells count="3">
    <mergeCell ref="A1:F1"/>
    <mergeCell ref="A2:F2"/>
    <mergeCell ref="B10:G10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31" sqref="A31"/>
    </sheetView>
  </sheetViews>
  <sheetFormatPr defaultColWidth="8.88671875" defaultRowHeight="15"/>
  <cols>
    <col min="2" max="2" width="19.10546875" style="0" customWidth="1"/>
    <col min="3" max="3" width="16.10546875" style="0" customWidth="1"/>
    <col min="4" max="4" width="20.77734375" style="0" customWidth="1"/>
    <col min="5" max="5" width="16.5546875" style="0" customWidth="1"/>
    <col min="6" max="6" width="12.10546875" style="0" customWidth="1"/>
    <col min="7" max="7" width="13.77734375" style="0" customWidth="1"/>
  </cols>
  <sheetData>
    <row r="1" spans="1:6" ht="18">
      <c r="A1" s="38" t="s">
        <v>0</v>
      </c>
      <c r="B1" s="38"/>
      <c r="C1" s="38"/>
      <c r="D1" s="38"/>
      <c r="E1" s="38"/>
      <c r="F1" s="38"/>
    </row>
    <row r="2" spans="1:6" ht="18">
      <c r="A2" s="38" t="s">
        <v>1</v>
      </c>
      <c r="B2" s="38"/>
      <c r="C2" s="38"/>
      <c r="D2" s="38"/>
      <c r="E2" s="38"/>
      <c r="F2" s="38"/>
    </row>
    <row r="3" ht="18">
      <c r="B3" s="1"/>
    </row>
    <row r="5" ht="15">
      <c r="A5" s="7" t="s">
        <v>5</v>
      </c>
    </row>
    <row r="7" spans="2:7" ht="47.25">
      <c r="B7" s="15" t="s">
        <v>12</v>
      </c>
      <c r="C7" s="15" t="s">
        <v>13</v>
      </c>
      <c r="D7" s="16" t="s">
        <v>7</v>
      </c>
      <c r="E7" s="16" t="s">
        <v>14</v>
      </c>
      <c r="F7" s="15" t="s">
        <v>10</v>
      </c>
      <c r="G7" s="16" t="s">
        <v>9</v>
      </c>
    </row>
    <row r="10" spans="1:7" ht="15">
      <c r="A10">
        <v>2001</v>
      </c>
      <c r="B10" s="42" t="s">
        <v>11</v>
      </c>
      <c r="C10" s="43"/>
      <c r="D10" s="43"/>
      <c r="E10" s="43"/>
      <c r="F10" s="43"/>
      <c r="G10" s="44"/>
    </row>
    <row r="12" spans="1:7" ht="15">
      <c r="A12">
        <v>2002</v>
      </c>
      <c r="B12" s="25">
        <v>114914</v>
      </c>
      <c r="C12" s="25">
        <v>3581</v>
      </c>
      <c r="D12" s="25">
        <f>11922-1379-7503</f>
        <v>3040</v>
      </c>
      <c r="E12" s="25">
        <v>3265</v>
      </c>
      <c r="F12" s="25">
        <f>130990-124800</f>
        <v>6190</v>
      </c>
      <c r="G12" s="25">
        <f>SUM(B12:F12)</f>
        <v>130990</v>
      </c>
    </row>
    <row r="13" spans="2:7" ht="15">
      <c r="B13" s="25"/>
      <c r="C13" s="25"/>
      <c r="D13" s="25"/>
      <c r="E13" s="25"/>
      <c r="F13" s="25"/>
      <c r="G13" s="25"/>
    </row>
    <row r="14" spans="1:7" ht="15">
      <c r="A14">
        <v>2003</v>
      </c>
      <c r="B14" s="25">
        <v>114914</v>
      </c>
      <c r="C14" s="25">
        <v>3581</v>
      </c>
      <c r="D14" s="25">
        <v>1379</v>
      </c>
      <c r="E14" s="25">
        <v>3274</v>
      </c>
      <c r="F14" s="25">
        <f>130502-123148</f>
        <v>7354</v>
      </c>
      <c r="G14" s="25">
        <f>SUM(B14:F14)</f>
        <v>130502</v>
      </c>
    </row>
    <row r="15" spans="2:7" ht="15">
      <c r="B15" s="25"/>
      <c r="C15" s="25"/>
      <c r="D15" s="25"/>
      <c r="E15" s="25"/>
      <c r="F15" s="25"/>
      <c r="G15" s="25"/>
    </row>
    <row r="16" spans="1:7" ht="15">
      <c r="A16">
        <v>2004</v>
      </c>
      <c r="B16" s="25">
        <v>114914</v>
      </c>
      <c r="C16" s="25">
        <v>3581</v>
      </c>
      <c r="D16" s="25">
        <v>1594</v>
      </c>
      <c r="E16" s="25">
        <v>3265</v>
      </c>
      <c r="F16" s="25">
        <f>130865-123354</f>
        <v>7511</v>
      </c>
      <c r="G16" s="25">
        <f>SUM(B16:F16)</f>
        <v>130865</v>
      </c>
    </row>
    <row r="17" spans="2:7" ht="15">
      <c r="B17" s="25"/>
      <c r="C17" s="25"/>
      <c r="D17" s="25"/>
      <c r="E17" s="25"/>
      <c r="F17" s="25"/>
      <c r="G17" s="25"/>
    </row>
    <row r="18" spans="1:7" ht="15">
      <c r="A18">
        <v>2005</v>
      </c>
      <c r="B18" s="25">
        <v>114914</v>
      </c>
      <c r="C18" s="25">
        <v>3581</v>
      </c>
      <c r="D18" s="35">
        <v>8607</v>
      </c>
      <c r="E18" s="35">
        <v>3643</v>
      </c>
      <c r="F18" s="25">
        <f>7109+2271-2</f>
        <v>9378</v>
      </c>
      <c r="G18" s="25">
        <f>SUM(B18:F18)</f>
        <v>140123</v>
      </c>
    </row>
    <row r="19" spans="2:7" ht="15">
      <c r="B19" s="4"/>
      <c r="C19" s="4"/>
      <c r="D19" s="4"/>
      <c r="E19" s="4"/>
      <c r="F19" s="4"/>
      <c r="G19" s="4"/>
    </row>
    <row r="20" spans="2:6" ht="15.75">
      <c r="B20" s="2"/>
      <c r="C20" s="2"/>
      <c r="D20" s="2"/>
      <c r="E20" s="2"/>
      <c r="F20" s="2"/>
    </row>
    <row r="21" spans="2:6" ht="47.25">
      <c r="B21" s="15" t="s">
        <v>20</v>
      </c>
      <c r="C21" s="15" t="s">
        <v>23</v>
      </c>
      <c r="D21" s="15" t="s">
        <v>21</v>
      </c>
      <c r="E21" s="15" t="s">
        <v>24</v>
      </c>
      <c r="F21" s="15" t="s">
        <v>22</v>
      </c>
    </row>
    <row r="22" ht="15.75">
      <c r="F22" s="10"/>
    </row>
    <row r="23" spans="1:6" ht="15.75">
      <c r="A23" s="12">
        <v>2002</v>
      </c>
      <c r="B23" s="36">
        <v>130990</v>
      </c>
      <c r="C23" s="36">
        <v>6190</v>
      </c>
      <c r="D23" s="37">
        <f>B23-C23</f>
        <v>124800</v>
      </c>
      <c r="E23" s="36">
        <v>3040</v>
      </c>
      <c r="F23" s="37">
        <f>D23-E23</f>
        <v>121760</v>
      </c>
    </row>
    <row r="24" spans="1:6" ht="15.75">
      <c r="A24" s="12"/>
      <c r="B24" s="36"/>
      <c r="C24" s="36"/>
      <c r="D24" s="37"/>
      <c r="E24" s="36"/>
      <c r="F24" s="36"/>
    </row>
    <row r="25" spans="1:6" ht="15.75">
      <c r="A25" s="12">
        <v>2003</v>
      </c>
      <c r="B25" s="36">
        <v>130502</v>
      </c>
      <c r="C25" s="36">
        <v>7354</v>
      </c>
      <c r="D25" s="37">
        <f>B25-C25</f>
        <v>123148</v>
      </c>
      <c r="E25" s="36">
        <v>1379</v>
      </c>
      <c r="F25" s="37">
        <f>D25-E25</f>
        <v>121769</v>
      </c>
    </row>
    <row r="26" spans="1:6" ht="15.75">
      <c r="A26" s="12"/>
      <c r="B26" s="36"/>
      <c r="C26" s="36"/>
      <c r="D26" s="37"/>
      <c r="E26" s="36"/>
      <c r="F26" s="36"/>
    </row>
    <row r="27" spans="1:6" ht="15.75">
      <c r="A27" s="12">
        <v>2004</v>
      </c>
      <c r="B27" s="36">
        <v>130865</v>
      </c>
      <c r="C27" s="36">
        <v>7511</v>
      </c>
      <c r="D27" s="37">
        <f>B27-C27</f>
        <v>123354</v>
      </c>
      <c r="E27" s="36">
        <v>1594</v>
      </c>
      <c r="F27" s="37">
        <f>D27-E27</f>
        <v>121760</v>
      </c>
    </row>
    <row r="28" spans="1:6" ht="15.75">
      <c r="A28" s="12"/>
      <c r="B28" s="36"/>
      <c r="C28" s="36"/>
      <c r="D28" s="37"/>
      <c r="E28" s="36"/>
      <c r="F28" s="36"/>
    </row>
    <row r="29" spans="1:6" ht="15.75">
      <c r="A29" s="12">
        <v>2005</v>
      </c>
      <c r="B29" s="36">
        <v>140123</v>
      </c>
      <c r="C29" s="36">
        <v>9378</v>
      </c>
      <c r="D29" s="37">
        <f>B29-C29</f>
        <v>130745</v>
      </c>
      <c r="E29" s="36">
        <v>8607</v>
      </c>
      <c r="F29" s="37">
        <f>D29-E29</f>
        <v>122138</v>
      </c>
    </row>
  </sheetData>
  <sheetProtection/>
  <mergeCells count="3">
    <mergeCell ref="A1:F1"/>
    <mergeCell ref="A2:F2"/>
    <mergeCell ref="B10:G10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Judy Rosebrugh</cp:lastModifiedBy>
  <cp:lastPrinted>2011-11-08T17:15:28Z</cp:lastPrinted>
  <dcterms:created xsi:type="dcterms:W3CDTF">2011-11-03T19:35:35Z</dcterms:created>
  <dcterms:modified xsi:type="dcterms:W3CDTF">2012-07-03T17:14:50Z</dcterms:modified>
  <cp:category/>
  <cp:version/>
  <cp:contentType/>
  <cp:contentStatus/>
</cp:coreProperties>
</file>