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0"/>
  </bookViews>
  <sheets>
    <sheet name="BILL IMPACTS (2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<sst xmlns="http://schemas.openxmlformats.org/spreadsheetml/2006/main" count="570" uniqueCount="44">
  <si>
    <t>Volume</t>
  </si>
  <si>
    <t>kWh</t>
  </si>
  <si>
    <t>kW</t>
  </si>
  <si>
    <t>RESIDENTIAL</t>
  </si>
  <si>
    <t>2011 BILL</t>
  </si>
  <si>
    <t>2012 BILL</t>
  </si>
  <si>
    <t>IMPACT</t>
  </si>
  <si>
    <t>RATE                             $</t>
  </si>
  <si>
    <t>CHARGE
$</t>
  </si>
  <si>
    <t>Change
$</t>
  </si>
  <si>
    <t>Change
%</t>
  </si>
  <si>
    <t>% of Total Bill</t>
  </si>
  <si>
    <t>Consumption</t>
  </si>
  <si>
    <t>Monthly Service Charge</t>
  </si>
  <si>
    <t>Distribution (kWh)</t>
  </si>
  <si>
    <t>Late Payment Rate Rider</t>
  </si>
  <si>
    <t>Smart Meter Rider (per month)</t>
  </si>
  <si>
    <t>Rate Mitigation Rider (kWh)</t>
  </si>
  <si>
    <t>Stranded Meter Rider (per month)</t>
  </si>
  <si>
    <t>Deferrral &amp; Variance Acct (kWh)</t>
  </si>
  <si>
    <t>=</t>
  </si>
  <si>
    <t>Distribution Sub-Total</t>
  </si>
  <si>
    <t>Retail Transmisssion (kWh)</t>
  </si>
  <si>
    <t>Delivery Sub-Total</t>
  </si>
  <si>
    <t>Other Charges (kWh)</t>
  </si>
  <si>
    <t>Cost of Power Commodity (kWh)</t>
  </si>
  <si>
    <t>SPC (kWh)</t>
  </si>
  <si>
    <t>Total Bill Before Taxes</t>
  </si>
  <si>
    <t>HST</t>
  </si>
  <si>
    <t>Total Bill</t>
  </si>
  <si>
    <t xml:space="preserve">
$</t>
  </si>
  <si>
    <t xml:space="preserve">
%</t>
  </si>
  <si>
    <t>GENERAL SERVICE &lt; 50 kW</t>
  </si>
  <si>
    <t>LRAM &amp; SSM Rider (kWh)</t>
  </si>
  <si>
    <t>GENERAL SERVICE &gt; 50 kW</t>
  </si>
  <si>
    <t>Distribution (kW)</t>
  </si>
  <si>
    <t>LRAM &amp; SSM Rider (kW)</t>
  </si>
  <si>
    <t>Deferrral &amp; Variance Acct (kW)</t>
  </si>
  <si>
    <t>Retail Transmisssion (kW)</t>
  </si>
  <si>
    <t xml:space="preserve"> Street Lighting</t>
  </si>
  <si>
    <t>Billing Determinants</t>
  </si>
  <si>
    <t>Connections</t>
  </si>
  <si>
    <r>
      <t>BILL IMPACTS</t>
    </r>
    <r>
      <rPr>
        <b/>
        <i/>
        <sz val="16"/>
        <rFont val="Arial"/>
        <family val="2"/>
      </rPr>
      <t xml:space="preserve">  (Monthly Consumptions)</t>
    </r>
  </si>
  <si>
    <t>Atikokan Hyrod Inc, License Number EB-2003-001  , File Number EB-2011-0293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</si>
</sst>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);\(#,##0.0000\)"/>
    <numFmt numFmtId="173" formatCode="0_);\(0\)"/>
    <numFmt numFmtId="174" formatCode="#,##0.00000_);\(#,##0.00000\)"/>
    <numFmt numFmtId="175" formatCode="&quot;$&quot;#,##0.00000_);\(&quot;$&quot;#,##0.00000\)"/>
    <numFmt numFmtId="176" formatCode="0.0"/>
    <numFmt numFmtId="177" formatCode="0.000"/>
    <numFmt numFmtId="178" formatCode="&quot;$&quot;#,##0.0000_);\(&quot;$&quot;#,##0.0000\)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\(&quot;$&quot;0,000"/>
    <numFmt numFmtId="184" formatCode="0_);\(&quot;$&quot;0,000\)"/>
    <numFmt numFmtId="185" formatCode="#,##0.000"/>
    <numFmt numFmtId="186" formatCode="&quot;$&quot;#,##0.0000"/>
    <numFmt numFmtId="187" formatCode="#,##0.0"/>
    <numFmt numFmtId="188" formatCode="&quot;$&quot;#,##0.0000;[Red]\-&quot;$&quot;#,##0.0000"/>
    <numFmt numFmtId="189" formatCode="#,##0.0000"/>
    <numFmt numFmtId="190" formatCode="&quot;$&quot;#,##0.00"/>
    <numFmt numFmtId="191" formatCode="_(* #,##0.0_);_(* \(#,##0.0\);_(* &quot;-&quot;??_);_(@_)"/>
    <numFmt numFmtId="192" formatCode="_(* #,##0_);_(* \(#,##0\);_(* &quot;-&quot;??_);_(@_)"/>
    <numFmt numFmtId="193" formatCode="#,##0.00000"/>
    <numFmt numFmtId="194" formatCode="_-* #,##0_-;\-* #,##0_-;_-* &quot;-&quot;??_-;_-@_-"/>
    <numFmt numFmtId="195" formatCode="_-&quot;$&quot;* #,##0_-;\-&quot;$&quot;* #,##0_-;_-&quot;$&quot;* &quot;-&quot;??_-;_-@_-"/>
    <numFmt numFmtId="196" formatCode="0.0000"/>
    <numFmt numFmtId="197" formatCode="0.000%"/>
    <numFmt numFmtId="198" formatCode="_-&quot;$&quot;* #,##0.0000_-;\-&quot;$&quot;* #,##0.0000_-;_-&quot;$&quot;* &quot;-&quot;??_-;_-@_-"/>
    <numFmt numFmtId="199" formatCode="_-* #,##0.00000000_-;\-* #,##0.00000000_-;_-* &quot;-&quot;??_-;_-@_-"/>
    <numFmt numFmtId="200" formatCode="0.0%"/>
    <numFmt numFmtId="201" formatCode="0.00000"/>
    <numFmt numFmtId="202" formatCode="0_ ;\-0\ "/>
    <numFmt numFmtId="203" formatCode="#,##0.00;[Red]\(#,##0.00\)"/>
    <numFmt numFmtId="204" formatCode="#,##0.00_ ;\-#,##0.00\ "/>
    <numFmt numFmtId="205" formatCode="&quot;$&quot;#,##0.0000_);[Red]\(#,##0.0000\)"/>
    <numFmt numFmtId="206" formatCode="#,##0.00%;[Red]\(#,##0.00%\)"/>
    <numFmt numFmtId="207" formatCode="&quot;$&quot;#,##0.00;\(&quot;$&quot;###0.00\)"/>
    <numFmt numFmtId="208" formatCode="&quot;$&quot;#,##0;\(&quot;$&quot;#,##0\)"/>
    <numFmt numFmtId="209" formatCode="&quot;$&quot;#,##0.00_);[Red]\(#,##0.00\)"/>
    <numFmt numFmtId="210" formatCode="#,##0.00000;\-#,##0.00000"/>
    <numFmt numFmtId="211" formatCode="&quot;$&quot;#,##0.0_);[Red]\(&quot;$&quot;#,##0.0\)"/>
    <numFmt numFmtId="212" formatCode="_(&quot;$&quot;* #,##0.0000_);_(&quot;$&quot;* \(#,##0.0000\);_(&quot;$&quot;* &quot;-&quot;??_);_(@_)"/>
    <numFmt numFmtId="213" formatCode="_-* #,##0.0000_-;\-* #,##0.0000_-;_-* &quot;-&quot;????_-;_-@_-"/>
    <numFmt numFmtId="214" formatCode="_-&quot;$&quot;* #,##0.0_-;\-&quot;$&quot;* #,##0.0_-;_-&quot;$&quot;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0"/>
    </font>
    <font>
      <b/>
      <u val="single"/>
      <sz val="18"/>
      <name val="Arial"/>
      <family val="2"/>
    </font>
    <font>
      <b/>
      <sz val="10"/>
      <color indexed="60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1" fillId="32" borderId="18" xfId="0" applyNumberFormat="1" applyFont="1" applyFill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1" borderId="20" xfId="0" applyFont="1" applyFill="1" applyBorder="1" applyAlignment="1">
      <alignment horizontal="center" vertical="center"/>
    </xf>
    <xf numFmtId="0" fontId="0" fillId="1" borderId="21" xfId="0" applyFont="1" applyFill="1" applyBorder="1" applyAlignment="1">
      <alignment horizontal="center" vertical="center"/>
    </xf>
    <xf numFmtId="39" fontId="0" fillId="0" borderId="22" xfId="47" applyNumberFormat="1" applyFont="1" applyFill="1" applyBorder="1" applyAlignment="1">
      <alignment horizontal="center" vertical="center"/>
    </xf>
    <xf numFmtId="203" fontId="0" fillId="0" borderId="22" xfId="47" applyNumberFormat="1" applyFont="1" applyFill="1" applyBorder="1" applyAlignment="1">
      <alignment horizontal="center" vertical="center"/>
    </xf>
    <xf numFmtId="203" fontId="0" fillId="0" borderId="20" xfId="47" applyNumberFormat="1" applyFont="1" applyFill="1" applyBorder="1" applyAlignment="1">
      <alignment horizontal="center" vertical="center"/>
    </xf>
    <xf numFmtId="206" fontId="0" fillId="0" borderId="21" xfId="64" applyNumberFormat="1" applyFont="1" applyFill="1" applyBorder="1" applyAlignment="1">
      <alignment horizontal="center" vertical="center"/>
    </xf>
    <xf numFmtId="206" fontId="0" fillId="0" borderId="22" xfId="64" applyNumberFormat="1" applyFont="1" applyFill="1" applyBorder="1" applyAlignment="1">
      <alignment horizontal="center" vertical="center"/>
    </xf>
    <xf numFmtId="3" fontId="9" fillId="32" borderId="23" xfId="0" applyNumberFormat="1" applyFont="1" applyFill="1" applyBorder="1" applyAlignment="1">
      <alignment horizontal="right" vertical="center"/>
    </xf>
    <xf numFmtId="3" fontId="9" fillId="32" borderId="24" xfId="0" applyNumberFormat="1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39" fontId="0" fillId="0" borderId="28" xfId="47" applyNumberFormat="1" applyFont="1" applyFill="1" applyBorder="1" applyAlignment="1">
      <alignment horizontal="center" vertical="center"/>
    </xf>
    <xf numFmtId="172" fontId="0" fillId="0" borderId="27" xfId="47" applyNumberFormat="1" applyFont="1" applyFill="1" applyBorder="1" applyAlignment="1">
      <alignment horizontal="center" vertical="center"/>
    </xf>
    <xf numFmtId="203" fontId="0" fillId="0" borderId="28" xfId="47" applyNumberFormat="1" applyFont="1" applyFill="1" applyBorder="1" applyAlignment="1">
      <alignment horizontal="center" vertical="center"/>
    </xf>
    <xf numFmtId="203" fontId="0" fillId="0" borderId="26" xfId="47" applyNumberFormat="1" applyFont="1" applyFill="1" applyBorder="1" applyAlignment="1">
      <alignment horizontal="center" vertical="center"/>
    </xf>
    <xf numFmtId="206" fontId="0" fillId="0" borderId="27" xfId="64" applyNumberFormat="1" applyFont="1" applyFill="1" applyBorder="1" applyAlignment="1">
      <alignment horizontal="center" vertical="center"/>
    </xf>
    <xf numFmtId="206" fontId="0" fillId="0" borderId="28" xfId="64" applyNumberFormat="1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right" vertical="center"/>
    </xf>
    <xf numFmtId="3" fontId="9" fillId="32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1" borderId="26" xfId="0" applyFont="1" applyFill="1" applyBorder="1" applyAlignment="1">
      <alignment horizontal="center" vertical="center"/>
    </xf>
    <xf numFmtId="0" fontId="0" fillId="1" borderId="27" xfId="0" applyFont="1" applyFill="1" applyBorder="1" applyAlignment="1">
      <alignment horizontal="center" vertical="center"/>
    </xf>
    <xf numFmtId="39" fontId="0" fillId="0" borderId="29" xfId="47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203" fontId="0" fillId="0" borderId="29" xfId="47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172" fontId="0" fillId="0" borderId="33" xfId="0" applyNumberFormat="1" applyFont="1" applyFill="1" applyBorder="1" applyAlignment="1">
      <alignment horizontal="center" vertical="center"/>
    </xf>
    <xf numFmtId="189" fontId="1" fillId="4" borderId="23" xfId="0" applyNumberFormat="1" applyFont="1" applyFill="1" applyBorder="1" applyAlignment="1">
      <alignment horizontal="center" vertical="center"/>
    </xf>
    <xf numFmtId="39" fontId="1" fillId="4" borderId="34" xfId="47" applyNumberFormat="1" applyFont="1" applyFill="1" applyBorder="1" applyAlignment="1">
      <alignment horizontal="center" vertical="center"/>
    </xf>
    <xf numFmtId="203" fontId="1" fillId="4" borderId="35" xfId="47" applyNumberFormat="1" applyFont="1" applyFill="1" applyBorder="1" applyAlignment="1">
      <alignment horizontal="center" vertical="center"/>
    </xf>
    <xf numFmtId="206" fontId="1" fillId="4" borderId="36" xfId="64" applyNumberFormat="1" applyFont="1" applyFill="1" applyBorder="1" applyAlignment="1">
      <alignment horizontal="center" vertical="center"/>
    </xf>
    <xf numFmtId="206" fontId="1" fillId="4" borderId="34" xfId="64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03" fontId="0" fillId="0" borderId="35" xfId="47" applyNumberFormat="1" applyFont="1" applyFill="1" applyBorder="1" applyAlignment="1">
      <alignment horizontal="center" vertical="center"/>
    </xf>
    <xf numFmtId="206" fontId="1" fillId="4" borderId="22" xfId="64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3" fontId="0" fillId="0" borderId="38" xfId="0" applyNumberFormat="1" applyFont="1" applyFill="1" applyBorder="1" applyAlignment="1">
      <alignment horizontal="center" vertical="center"/>
    </xf>
    <xf numFmtId="189" fontId="0" fillId="0" borderId="39" xfId="0" applyNumberFormat="1" applyFont="1" applyFill="1" applyBorder="1" applyAlignment="1">
      <alignment horizontal="center" vertical="center"/>
    </xf>
    <xf numFmtId="39" fontId="0" fillId="0" borderId="40" xfId="47" applyNumberFormat="1" applyFont="1" applyFill="1" applyBorder="1" applyAlignment="1">
      <alignment horizontal="center" vertical="center"/>
    </xf>
    <xf numFmtId="203" fontId="0" fillId="0" borderId="40" xfId="47" applyNumberFormat="1" applyFont="1" applyFill="1" applyBorder="1" applyAlignment="1">
      <alignment horizontal="center" vertical="center"/>
    </xf>
    <xf numFmtId="203" fontId="0" fillId="0" borderId="38" xfId="47" applyNumberFormat="1" applyFont="1" applyFill="1" applyBorder="1" applyAlignment="1">
      <alignment horizontal="center" vertical="center"/>
    </xf>
    <xf numFmtId="206" fontId="0" fillId="0" borderId="39" xfId="64" applyNumberFormat="1" applyFont="1" applyFill="1" applyBorder="1" applyAlignment="1">
      <alignment horizontal="center" vertical="center"/>
    </xf>
    <xf numFmtId="206" fontId="0" fillId="0" borderId="41" xfId="64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189" fontId="0" fillId="0" borderId="33" xfId="0" applyNumberFormat="1" applyFont="1" applyFill="1" applyBorder="1" applyAlignment="1">
      <alignment horizontal="center" vertical="center"/>
    </xf>
    <xf numFmtId="203" fontId="0" fillId="0" borderId="32" xfId="47" applyNumberFormat="1" applyFont="1" applyFill="1" applyBorder="1" applyAlignment="1">
      <alignment horizontal="center" vertical="center"/>
    </xf>
    <xf numFmtId="206" fontId="0" fillId="0" borderId="33" xfId="64" applyNumberFormat="1" applyFont="1" applyFill="1" applyBorder="1" applyAlignment="1">
      <alignment horizontal="center" vertical="center"/>
    </xf>
    <xf numFmtId="206" fontId="0" fillId="0" borderId="42" xfId="64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89" fontId="0" fillId="0" borderId="16" xfId="0" applyNumberFormat="1" applyFont="1" applyFill="1" applyBorder="1" applyAlignment="1">
      <alignment horizontal="center" vertical="center"/>
    </xf>
    <xf numFmtId="10" fontId="0" fillId="0" borderId="13" xfId="0" applyNumberFormat="1" applyBorder="1" applyAlignment="1">
      <alignment/>
    </xf>
    <xf numFmtId="0" fontId="0" fillId="0" borderId="12" xfId="0" applyFont="1" applyFill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/>
    </xf>
    <xf numFmtId="39" fontId="0" fillId="0" borderId="17" xfId="47" applyNumberFormat="1" applyFont="1" applyFill="1" applyBorder="1" applyAlignment="1">
      <alignment horizontal="center" vertical="center"/>
    </xf>
    <xf numFmtId="203" fontId="0" fillId="0" borderId="17" xfId="47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0" fillId="4" borderId="23" xfId="0" applyFont="1" applyFill="1" applyBorder="1" applyAlignment="1">
      <alignment horizontal="center" vertical="center"/>
    </xf>
    <xf numFmtId="39" fontId="10" fillId="4" borderId="34" xfId="47" applyNumberFormat="1" applyFont="1" applyFill="1" applyBorder="1" applyAlignment="1">
      <alignment horizontal="center" vertical="center"/>
    </xf>
    <xf numFmtId="206" fontId="10" fillId="4" borderId="36" xfId="64" applyNumberFormat="1" applyFont="1" applyFill="1" applyBorder="1" applyAlignment="1">
      <alignment horizontal="center" vertical="center"/>
    </xf>
    <xf numFmtId="206" fontId="10" fillId="4" borderId="34" xfId="64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2" fontId="0" fillId="0" borderId="33" xfId="47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1" fillId="32" borderId="45" xfId="0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 wrapText="1"/>
    </xf>
    <xf numFmtId="2" fontId="1" fillId="32" borderId="36" xfId="0" applyNumberFormat="1" applyFont="1" applyFill="1" applyBorder="1" applyAlignment="1">
      <alignment horizontal="center" vertical="center" wrapText="1"/>
    </xf>
    <xf numFmtId="2" fontId="1" fillId="32" borderId="24" xfId="0" applyNumberFormat="1" applyFont="1" applyFill="1" applyBorder="1" applyAlignment="1">
      <alignment horizontal="center" vertical="center" wrapText="1"/>
    </xf>
    <xf numFmtId="3" fontId="9" fillId="32" borderId="43" xfId="0" applyNumberFormat="1" applyFont="1" applyFill="1" applyBorder="1" applyAlignment="1">
      <alignment horizontal="right" vertical="center"/>
    </xf>
    <xf numFmtId="0" fontId="8" fillId="32" borderId="44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48" xfId="0" applyFont="1" applyFill="1" applyBorder="1" applyAlignment="1">
      <alignment horizontal="left" vertical="center" wrapText="1"/>
    </xf>
    <xf numFmtId="206" fontId="0" fillId="0" borderId="40" xfId="64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0" fillId="4" borderId="23" xfId="0" applyFont="1" applyFill="1" applyBorder="1" applyAlignment="1">
      <alignment horizontal="center" vertical="center"/>
    </xf>
    <xf numFmtId="39" fontId="10" fillId="4" borderId="34" xfId="47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indent="5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39" fontId="10" fillId="0" borderId="14" xfId="47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39" fontId="1" fillId="0" borderId="14" xfId="47" applyNumberFormat="1" applyFont="1" applyFill="1" applyBorder="1" applyAlignment="1">
      <alignment horizontal="center" vertical="center"/>
    </xf>
    <xf numFmtId="10" fontId="12" fillId="0" borderId="14" xfId="64" applyNumberFormat="1" applyFont="1" applyFill="1" applyBorder="1" applyAlignment="1">
      <alignment horizontal="center" vertical="center"/>
    </xf>
    <xf numFmtId="10" fontId="10" fillId="0" borderId="14" xfId="6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5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9" fontId="10" fillId="0" borderId="0" xfId="4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9" fontId="1" fillId="0" borderId="0" xfId="47" applyNumberFormat="1" applyFont="1" applyFill="1" applyBorder="1" applyAlignment="1">
      <alignment horizontal="center" vertical="center"/>
    </xf>
    <xf numFmtId="10" fontId="12" fillId="0" borderId="0" xfId="64" applyNumberFormat="1" applyFont="1" applyFill="1" applyBorder="1" applyAlignment="1">
      <alignment horizontal="center" vertical="center"/>
    </xf>
    <xf numFmtId="10" fontId="10" fillId="0" borderId="0" xfId="64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right" vertical="center"/>
    </xf>
    <xf numFmtId="209" fontId="1" fillId="4" borderId="34" xfId="47" applyNumberFormat="1" applyFont="1" applyFill="1" applyBorder="1" applyAlignment="1">
      <alignment horizontal="center" vertical="center"/>
    </xf>
    <xf numFmtId="167" fontId="10" fillId="4" borderId="34" xfId="47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4" fillId="0" borderId="13" xfId="0" applyFont="1" applyFill="1" applyBorder="1" applyAlignment="1">
      <alignment horizontal="centerContinuous" vertical="center"/>
    </xf>
    <xf numFmtId="0" fontId="0" fillId="0" borderId="44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 wrapText="1"/>
    </xf>
    <xf numFmtId="2" fontId="1" fillId="32" borderId="34" xfId="0" applyNumberFormat="1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 wrapText="1"/>
    </xf>
    <xf numFmtId="3" fontId="0" fillId="0" borderId="51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39" xfId="47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 wrapText="1"/>
    </xf>
    <xf numFmtId="3" fontId="0" fillId="0" borderId="52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39" fontId="10" fillId="0" borderId="14" xfId="47" applyNumberFormat="1" applyFont="1" applyFill="1" applyBorder="1" applyAlignment="1">
      <alignment horizontal="center" vertical="center"/>
    </xf>
    <xf numFmtId="39" fontId="10" fillId="0" borderId="0" xfId="47" applyNumberFormat="1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39" fontId="1" fillId="4" borderId="41" xfId="47" applyNumberFormat="1" applyFont="1" applyFill="1" applyBorder="1" applyAlignment="1">
      <alignment horizontal="center" vertical="center"/>
    </xf>
    <xf numFmtId="206" fontId="1" fillId="4" borderId="18" xfId="64" applyNumberFormat="1" applyFont="1" applyFill="1" applyBorder="1" applyAlignment="1">
      <alignment horizontal="center" vertical="center"/>
    </xf>
    <xf numFmtId="206" fontId="1" fillId="4" borderId="41" xfId="64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 indent="5"/>
    </xf>
    <xf numFmtId="0" fontId="10" fillId="0" borderId="4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39" fontId="10" fillId="0" borderId="49" xfId="47" applyNumberFormat="1" applyFont="1" applyFill="1" applyBorder="1" applyAlignment="1">
      <alignment vertical="center"/>
    </xf>
    <xf numFmtId="0" fontId="10" fillId="0" borderId="49" xfId="0" applyFont="1" applyFill="1" applyBorder="1" applyAlignment="1">
      <alignment horizontal="left" vertical="center"/>
    </xf>
    <xf numFmtId="39" fontId="10" fillId="0" borderId="49" xfId="47" applyNumberFormat="1" applyFont="1" applyFill="1" applyBorder="1" applyAlignment="1">
      <alignment horizontal="center" vertical="center"/>
    </xf>
    <xf numFmtId="10" fontId="12" fillId="0" borderId="49" xfId="64" applyNumberFormat="1" applyFont="1" applyFill="1" applyBorder="1" applyAlignment="1">
      <alignment horizontal="center" vertical="center"/>
    </xf>
    <xf numFmtId="10" fontId="10" fillId="0" borderId="49" xfId="64" applyNumberFormat="1" applyFont="1" applyFill="1" applyBorder="1" applyAlignment="1">
      <alignment horizontal="center" vertical="center"/>
    </xf>
    <xf numFmtId="4" fontId="9" fillId="32" borderId="4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1" fillId="0" borderId="55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5" borderId="0" xfId="0" applyFont="1" applyFill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8"/>
  <sheetViews>
    <sheetView tabSelected="1" view="pageBreakPreview" zoomScale="60" zoomScaleNormal="85" workbookViewId="0" topLeftCell="A1">
      <selection activeCell="C5" sqref="C5:O5"/>
    </sheetView>
  </sheetViews>
  <sheetFormatPr defaultColWidth="9.140625" defaultRowHeight="12.75"/>
  <cols>
    <col min="2" max="2" width="1.57421875" style="0" customWidth="1"/>
    <col min="3" max="3" width="18.57421875" style="0" customWidth="1"/>
    <col min="4" max="4" width="15.8515625" style="0" customWidth="1"/>
    <col min="5" max="5" width="1.28515625" style="0" customWidth="1"/>
    <col min="6" max="6" width="34.00390625" style="0" customWidth="1"/>
    <col min="7" max="7" width="11.00390625" style="0" bestFit="1" customWidth="1"/>
    <col min="8" max="8" width="9.7109375" style="0" bestFit="1" customWidth="1"/>
    <col min="9" max="9" width="13.8515625" style="0" bestFit="1" customWidth="1"/>
    <col min="10" max="10" width="11.00390625" style="0" bestFit="1" customWidth="1"/>
    <col min="11" max="11" width="11.7109375" style="0" bestFit="1" customWidth="1"/>
    <col min="12" max="12" width="14.8515625" style="0" bestFit="1" customWidth="1"/>
    <col min="13" max="13" width="13.57421875" style="0" bestFit="1" customWidth="1"/>
    <col min="14" max="14" width="11.00390625" style="0" bestFit="1" customWidth="1"/>
    <col min="15" max="15" width="14.00390625" style="0" bestFit="1" customWidth="1"/>
    <col min="16" max="16" width="1.57421875" style="0" customWidth="1"/>
  </cols>
  <sheetData>
    <row r="1" spans="1:15" ht="12.75">
      <c r="A1" s="152"/>
      <c r="B1" s="173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.75">
      <c r="A2" s="152"/>
      <c r="B2" s="177" t="s">
        <v>43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2.75">
      <c r="A3" s="152"/>
      <c r="B3" s="173">
        <v>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2.75">
      <c r="A4" s="152"/>
      <c r="B4" s="15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20.25">
      <c r="A5" s="152"/>
      <c r="B5" s="153"/>
      <c r="C5" s="176" t="s">
        <v>42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ht="18">
      <c r="A6" s="152"/>
      <c r="B6" s="153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8" customHeight="1" thickBot="1">
      <c r="A7" s="152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2:16" ht="21.75" customHeight="1">
      <c r="B8" s="1"/>
      <c r="C8" s="168" t="s">
        <v>3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"/>
    </row>
    <row r="9" spans="2:16" ht="21.75" customHeight="1" thickBot="1">
      <c r="B9" s="3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4"/>
    </row>
    <row r="10" spans="2:16" ht="21.75" customHeight="1" thickBot="1">
      <c r="B10" s="3"/>
      <c r="C10" s="5"/>
      <c r="D10" s="5"/>
      <c r="E10" s="6"/>
      <c r="F10" s="7"/>
      <c r="G10" s="156" t="s">
        <v>4</v>
      </c>
      <c r="H10" s="157"/>
      <c r="I10" s="158"/>
      <c r="J10" s="156" t="s">
        <v>5</v>
      </c>
      <c r="K10" s="157"/>
      <c r="L10" s="158"/>
      <c r="M10" s="156" t="s">
        <v>6</v>
      </c>
      <c r="N10" s="157"/>
      <c r="O10" s="158"/>
      <c r="P10" s="4"/>
    </row>
    <row r="11" spans="2:16" ht="26.25" thickBot="1">
      <c r="B11" s="3"/>
      <c r="C11" s="6"/>
      <c r="D11" s="6"/>
      <c r="E11" s="8"/>
      <c r="F11" s="9"/>
      <c r="G11" s="10" t="s">
        <v>0</v>
      </c>
      <c r="H11" s="11" t="s">
        <v>7</v>
      </c>
      <c r="I11" s="12" t="s">
        <v>8</v>
      </c>
      <c r="J11" s="10" t="s">
        <v>0</v>
      </c>
      <c r="K11" s="11" t="s">
        <v>7</v>
      </c>
      <c r="L11" s="12" t="s">
        <v>8</v>
      </c>
      <c r="M11" s="13" t="s">
        <v>9</v>
      </c>
      <c r="N11" s="14" t="s">
        <v>10</v>
      </c>
      <c r="O11" s="15" t="s">
        <v>11</v>
      </c>
      <c r="P11" s="4"/>
    </row>
    <row r="12" spans="2:16" ht="21.75" customHeight="1" thickBot="1">
      <c r="B12" s="3"/>
      <c r="C12" s="164" t="s">
        <v>12</v>
      </c>
      <c r="D12" s="165"/>
      <c r="E12" s="6"/>
      <c r="F12" s="16" t="s">
        <v>13</v>
      </c>
      <c r="G12" s="17"/>
      <c r="H12" s="18"/>
      <c r="I12" s="19">
        <v>30.58</v>
      </c>
      <c r="J12" s="17"/>
      <c r="K12" s="18"/>
      <c r="L12" s="20">
        <v>34.76</v>
      </c>
      <c r="M12" s="21">
        <f aca="true" t="shared" si="0" ref="M12:M18">+L12-I12</f>
        <v>4.18</v>
      </c>
      <c r="N12" s="22">
        <f aca="true" t="shared" si="1" ref="N12:N27">+M12/I12</f>
        <v>0.1366906474820144</v>
      </c>
      <c r="O12" s="23">
        <f>L12/L27</f>
        <v>0.6561727076234878</v>
      </c>
      <c r="P12" s="4"/>
    </row>
    <row r="13" spans="2:16" ht="21.75" customHeight="1" thickBot="1">
      <c r="B13" s="3"/>
      <c r="C13" s="24">
        <v>100</v>
      </c>
      <c r="D13" s="25" t="s">
        <v>1</v>
      </c>
      <c r="E13" s="6"/>
      <c r="F13" s="26" t="s">
        <v>14</v>
      </c>
      <c r="G13" s="27">
        <f>+C13</f>
        <v>100</v>
      </c>
      <c r="H13" s="28">
        <v>0.0121</v>
      </c>
      <c r="I13" s="29">
        <f>+G13*H13</f>
        <v>1.21</v>
      </c>
      <c r="J13" s="27">
        <f>+C13</f>
        <v>100</v>
      </c>
      <c r="K13" s="30">
        <v>0.0138</v>
      </c>
      <c r="L13" s="31">
        <f>+J13*K13</f>
        <v>1.38</v>
      </c>
      <c r="M13" s="32">
        <f t="shared" si="0"/>
        <v>0.16999999999999993</v>
      </c>
      <c r="N13" s="33">
        <f t="shared" si="1"/>
        <v>0.140495867768595</v>
      </c>
      <c r="O13" s="34">
        <f>L13/L27</f>
        <v>0.026050585055247787</v>
      </c>
      <c r="P13" s="4"/>
    </row>
    <row r="14" spans="2:16" ht="21.75" customHeight="1">
      <c r="B14" s="3"/>
      <c r="C14" s="35"/>
      <c r="D14" s="36"/>
      <c r="E14" s="6"/>
      <c r="F14" s="26" t="s">
        <v>15</v>
      </c>
      <c r="G14" s="17"/>
      <c r="H14" s="18"/>
      <c r="I14" s="19">
        <v>0.29</v>
      </c>
      <c r="J14" s="17"/>
      <c r="K14" s="18"/>
      <c r="L14" s="19">
        <v>0</v>
      </c>
      <c r="M14" s="32">
        <f t="shared" si="0"/>
        <v>-0.29</v>
      </c>
      <c r="N14" s="33">
        <f t="shared" si="1"/>
        <v>-1</v>
      </c>
      <c r="O14" s="34">
        <f>L14/L27</f>
        <v>0</v>
      </c>
      <c r="P14" s="4"/>
    </row>
    <row r="15" spans="2:16" ht="21.75" customHeight="1">
      <c r="B15" s="3"/>
      <c r="C15" s="37"/>
      <c r="D15" s="38"/>
      <c r="E15" s="6"/>
      <c r="F15" s="26" t="s">
        <v>16</v>
      </c>
      <c r="G15" s="39"/>
      <c r="H15" s="40"/>
      <c r="I15" s="29">
        <v>3.5</v>
      </c>
      <c r="J15" s="39"/>
      <c r="K15" s="40"/>
      <c r="L15" s="31">
        <v>0.4839462153862978</v>
      </c>
      <c r="M15" s="32">
        <f t="shared" si="0"/>
        <v>-3.0160537846137023</v>
      </c>
      <c r="N15" s="33">
        <f t="shared" si="1"/>
        <v>-0.861729652746772</v>
      </c>
      <c r="O15" s="34">
        <f>L15/L27</f>
        <v>0.00913556670006233</v>
      </c>
      <c r="P15" s="4"/>
    </row>
    <row r="16" spans="2:16" ht="21.75" customHeight="1">
      <c r="B16" s="3"/>
      <c r="C16" s="37"/>
      <c r="D16" s="38"/>
      <c r="E16" s="6"/>
      <c r="F16" s="26" t="s">
        <v>17</v>
      </c>
      <c r="G16" s="27">
        <f>C13</f>
        <v>100</v>
      </c>
      <c r="H16" s="28">
        <v>0</v>
      </c>
      <c r="I16" s="41">
        <f>+G16*H16</f>
        <v>0</v>
      </c>
      <c r="J16" s="27">
        <f>C13</f>
        <v>100</v>
      </c>
      <c r="K16" s="30">
        <v>0</v>
      </c>
      <c r="L16" s="31">
        <f>J16*K16</f>
        <v>0</v>
      </c>
      <c r="M16" s="32">
        <f t="shared" si="0"/>
        <v>0</v>
      </c>
      <c r="N16" s="33" t="e">
        <f t="shared" si="1"/>
        <v>#DIV/0!</v>
      </c>
      <c r="O16" s="34">
        <f>L16/L27</f>
        <v>0</v>
      </c>
      <c r="P16" s="4"/>
    </row>
    <row r="17" spans="2:16" ht="21.75" customHeight="1">
      <c r="B17" s="3"/>
      <c r="C17" s="37"/>
      <c r="D17" s="38"/>
      <c r="E17" s="6"/>
      <c r="F17" s="42" t="s">
        <v>18</v>
      </c>
      <c r="G17" s="39"/>
      <c r="H17" s="40"/>
      <c r="I17" s="41"/>
      <c r="J17" s="39"/>
      <c r="K17" s="40"/>
      <c r="L17" s="43">
        <v>0.3880357279423132</v>
      </c>
      <c r="M17" s="32">
        <f t="shared" si="0"/>
        <v>0.3880357279423132</v>
      </c>
      <c r="N17" s="33" t="e">
        <f t="shared" si="1"/>
        <v>#DIV/0!</v>
      </c>
      <c r="O17" s="34">
        <f>L17/L27</f>
        <v>0.007325041837127697</v>
      </c>
      <c r="P17" s="4"/>
    </row>
    <row r="18" spans="2:18" ht="21.75" customHeight="1" thickBot="1">
      <c r="B18" s="3"/>
      <c r="C18" s="6"/>
      <c r="D18" s="6"/>
      <c r="E18" s="6"/>
      <c r="F18" s="44" t="s">
        <v>19</v>
      </c>
      <c r="G18" s="45">
        <f>+C13</f>
        <v>100</v>
      </c>
      <c r="H18" s="46">
        <v>-0.0018</v>
      </c>
      <c r="I18" s="43">
        <f>+G18*H18</f>
        <v>-0.18</v>
      </c>
      <c r="J18" s="45">
        <f>+C13</f>
        <v>100</v>
      </c>
      <c r="K18" s="46">
        <v>0.0008919756892224678</v>
      </c>
      <c r="L18" s="43">
        <f>+J18*K18</f>
        <v>0.08919756892224677</v>
      </c>
      <c r="M18" s="32">
        <f t="shared" si="0"/>
        <v>0.2691975689222468</v>
      </c>
      <c r="N18" s="33">
        <f t="shared" si="1"/>
        <v>-1.4955420495680376</v>
      </c>
      <c r="O18" s="34">
        <f>L18/L27</f>
        <v>0.0016838035187900842</v>
      </c>
      <c r="P18" s="4"/>
      <c r="R18" t="s">
        <v>20</v>
      </c>
    </row>
    <row r="19" spans="2:16" ht="21.75" customHeight="1" thickBot="1">
      <c r="B19" s="3"/>
      <c r="C19" s="6"/>
      <c r="D19" s="6"/>
      <c r="E19" s="6"/>
      <c r="F19" s="47" t="s">
        <v>21</v>
      </c>
      <c r="G19" s="162"/>
      <c r="H19" s="163"/>
      <c r="I19" s="48">
        <f>SUM(I12:I18)</f>
        <v>35.4</v>
      </c>
      <c r="J19" s="162"/>
      <c r="K19" s="163"/>
      <c r="L19" s="48">
        <f>SUM(L12:L18)</f>
        <v>37.10117951225086</v>
      </c>
      <c r="M19" s="49">
        <f>SUM(M12:M18)</f>
        <v>1.7011795122508573</v>
      </c>
      <c r="N19" s="50">
        <f t="shared" si="1"/>
        <v>0.04805591842516546</v>
      </c>
      <c r="O19" s="51">
        <f>L19/L27</f>
        <v>0.7003677047347157</v>
      </c>
      <c r="P19" s="4"/>
    </row>
    <row r="20" spans="2:16" ht="21.75" customHeight="1" thickBot="1">
      <c r="B20" s="3"/>
      <c r="C20" s="6"/>
      <c r="D20" s="6"/>
      <c r="E20" s="6"/>
      <c r="F20" s="26" t="s">
        <v>22</v>
      </c>
      <c r="G20" s="52">
        <v>107.53</v>
      </c>
      <c r="H20" s="53">
        <v>0.0097</v>
      </c>
      <c r="I20" s="29">
        <f>+G20*H20</f>
        <v>1.043041</v>
      </c>
      <c r="J20" s="52">
        <v>107.7835250054102</v>
      </c>
      <c r="K20" s="53">
        <v>0.00992753905054642</v>
      </c>
      <c r="L20" s="29">
        <f>+J20*K20</f>
        <v>1.0700251534967562</v>
      </c>
      <c r="M20" s="54">
        <f>+L20-I20</f>
        <v>0.02698415349675609</v>
      </c>
      <c r="N20" s="22">
        <f t="shared" si="1"/>
        <v>0.025870654649966865</v>
      </c>
      <c r="O20" s="23">
        <f>L20/L27</f>
        <v>0.02019911686407378</v>
      </c>
      <c r="P20" s="4"/>
    </row>
    <row r="21" spans="2:16" ht="21.75" customHeight="1" thickBot="1">
      <c r="B21" s="3"/>
      <c r="C21" s="6"/>
      <c r="D21" s="6"/>
      <c r="E21" s="6"/>
      <c r="F21" s="47" t="s">
        <v>23</v>
      </c>
      <c r="G21" s="162"/>
      <c r="H21" s="163"/>
      <c r="I21" s="48">
        <f>I19+I20</f>
        <v>36.443041</v>
      </c>
      <c r="J21" s="162"/>
      <c r="K21" s="163"/>
      <c r="L21" s="48">
        <f>L19+L20</f>
        <v>38.17120466574762</v>
      </c>
      <c r="M21" s="48">
        <f>M19+M20</f>
        <v>1.7281636657476134</v>
      </c>
      <c r="N21" s="50">
        <f t="shared" si="1"/>
        <v>0.047420951115128215</v>
      </c>
      <c r="O21" s="55">
        <f>L21/L27</f>
        <v>0.7205668215987895</v>
      </c>
      <c r="P21" s="4"/>
    </row>
    <row r="22" spans="2:16" ht="21.75" customHeight="1">
      <c r="B22" s="3"/>
      <c r="C22" s="6"/>
      <c r="D22" s="6"/>
      <c r="E22" s="6"/>
      <c r="F22" s="56" t="s">
        <v>24</v>
      </c>
      <c r="G22" s="57">
        <v>107.53</v>
      </c>
      <c r="H22" s="58">
        <v>0.013009811215474752</v>
      </c>
      <c r="I22" s="59">
        <f>+G22*H22</f>
        <v>1.398945</v>
      </c>
      <c r="J22" s="57">
        <f>J20</f>
        <v>107.7835250054102</v>
      </c>
      <c r="K22" s="58">
        <v>0.012794499043011106</v>
      </c>
      <c r="L22" s="60">
        <f>+J22*K22</f>
        <v>1.3790362075340843</v>
      </c>
      <c r="M22" s="61">
        <f>+L22-I22</f>
        <v>-0.019908792465915814</v>
      </c>
      <c r="N22" s="62">
        <f t="shared" si="1"/>
        <v>-0.014231290340875311</v>
      </c>
      <c r="O22" s="63">
        <f>L22/L27</f>
        <v>0.026032391317850002</v>
      </c>
      <c r="P22" s="4"/>
    </row>
    <row r="23" spans="2:16" ht="21.75" customHeight="1" thickBot="1">
      <c r="B23" s="3"/>
      <c r="C23" s="6"/>
      <c r="D23" s="6"/>
      <c r="E23" s="6"/>
      <c r="F23" s="26" t="s">
        <v>25</v>
      </c>
      <c r="G23" s="64">
        <v>107.53</v>
      </c>
      <c r="H23" s="65">
        <v>0.068</v>
      </c>
      <c r="I23" s="41">
        <f>+G23*H23</f>
        <v>7.3120400000000005</v>
      </c>
      <c r="J23" s="64">
        <f>J22</f>
        <v>107.7835250054102</v>
      </c>
      <c r="K23" s="65">
        <v>0.068</v>
      </c>
      <c r="L23" s="43">
        <f>+J23*K23</f>
        <v>7.329279700367894</v>
      </c>
      <c r="M23" s="66">
        <f>+L23-I23</f>
        <v>0.017239700367893462</v>
      </c>
      <c r="N23" s="67">
        <f t="shared" si="1"/>
        <v>0.0023577141766037194</v>
      </c>
      <c r="O23" s="68">
        <f>L23/L27</f>
        <v>0.1383565392957499</v>
      </c>
      <c r="P23" s="4"/>
    </row>
    <row r="24" spans="2:16" ht="21.75" customHeight="1" thickBot="1">
      <c r="B24" s="3"/>
      <c r="C24" s="6"/>
      <c r="D24" s="6"/>
      <c r="E24" s="6"/>
      <c r="F24" s="26" t="s">
        <v>26</v>
      </c>
      <c r="G24" s="69">
        <f>G23</f>
        <v>107.53</v>
      </c>
      <c r="H24" s="70">
        <v>0</v>
      </c>
      <c r="I24" s="41">
        <f>+G24*H24</f>
        <v>0</v>
      </c>
      <c r="J24" s="69">
        <f>G24</f>
        <v>107.53</v>
      </c>
      <c r="K24" s="70">
        <v>0</v>
      </c>
      <c r="L24" s="43">
        <f>+J24*K24</f>
        <v>0</v>
      </c>
      <c r="M24" s="66">
        <f>+L24-I24</f>
        <v>0</v>
      </c>
      <c r="N24" s="67" t="e">
        <f t="shared" si="1"/>
        <v>#DIV/0!</v>
      </c>
      <c r="O24" s="68">
        <f>L24/L27</f>
        <v>0</v>
      </c>
      <c r="P24" s="4"/>
    </row>
    <row r="25" spans="2:16" ht="21.75" customHeight="1" thickBot="1">
      <c r="B25" s="3"/>
      <c r="C25" s="6"/>
      <c r="D25" s="6"/>
      <c r="E25" s="6"/>
      <c r="F25" s="47" t="s">
        <v>27</v>
      </c>
      <c r="G25" s="162"/>
      <c r="H25" s="163"/>
      <c r="I25" s="48">
        <f>SUM(I21:I24)</f>
        <v>45.154026</v>
      </c>
      <c r="J25" s="162"/>
      <c r="K25" s="163"/>
      <c r="L25" s="48">
        <f>SUM(L21:L24)</f>
        <v>46.87952057364959</v>
      </c>
      <c r="M25" s="48">
        <f>M19+M22+M23</f>
        <v>1.698510420152835</v>
      </c>
      <c r="N25" s="50">
        <f t="shared" si="1"/>
        <v>0.037615924217983016</v>
      </c>
      <c r="O25" s="55">
        <f>L25/L27</f>
        <v>0.8849557522123894</v>
      </c>
      <c r="P25" s="71"/>
    </row>
    <row r="26" spans="2:16" ht="21.75" customHeight="1" thickBot="1">
      <c r="B26" s="3"/>
      <c r="C26" s="6"/>
      <c r="D26" s="6"/>
      <c r="E26" s="6"/>
      <c r="F26" s="72" t="s">
        <v>28</v>
      </c>
      <c r="G26" s="69"/>
      <c r="H26" s="73">
        <v>0.13</v>
      </c>
      <c r="I26" s="74">
        <f>I25*H26</f>
        <v>5.87002338</v>
      </c>
      <c r="J26" s="69"/>
      <c r="K26" s="73">
        <v>0.13</v>
      </c>
      <c r="L26" s="75">
        <f>L25*K26</f>
        <v>6.094337674574447</v>
      </c>
      <c r="M26" s="66">
        <f>+L26-I26</f>
        <v>0.22431429457444718</v>
      </c>
      <c r="N26" s="62">
        <f t="shared" si="1"/>
        <v>0.038213526600033264</v>
      </c>
      <c r="O26" s="68">
        <f>L26/L27</f>
        <v>0.11504424778761062</v>
      </c>
      <c r="P26" s="4"/>
    </row>
    <row r="27" spans="2:16" s="84" customFormat="1" ht="21.75" customHeight="1" thickBot="1">
      <c r="B27" s="76"/>
      <c r="C27" s="77"/>
      <c r="D27" s="77"/>
      <c r="E27" s="78"/>
      <c r="F27" s="79" t="s">
        <v>29</v>
      </c>
      <c r="G27" s="171"/>
      <c r="H27" s="172"/>
      <c r="I27" s="80">
        <f>I25+I26</f>
        <v>51.02404938</v>
      </c>
      <c r="J27" s="171"/>
      <c r="K27" s="172"/>
      <c r="L27" s="80">
        <f>L25+L26</f>
        <v>52.97385824822404</v>
      </c>
      <c r="M27" s="80">
        <f>M25+M26</f>
        <v>1.9228247147272821</v>
      </c>
      <c r="N27" s="81">
        <f t="shared" si="1"/>
        <v>0.037684674934502074</v>
      </c>
      <c r="O27" s="82">
        <f>O25+O26</f>
        <v>1</v>
      </c>
      <c r="P27" s="83"/>
    </row>
    <row r="28" spans="2:16" ht="9.75" customHeight="1" thickBot="1">
      <c r="B28" s="85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86"/>
    </row>
    <row r="29" ht="18" customHeight="1" thickBot="1"/>
    <row r="30" spans="2:16" ht="21.75" customHeight="1">
      <c r="B30" s="1"/>
      <c r="C30" s="168" t="s">
        <v>3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2"/>
    </row>
    <row r="31" spans="2:16" ht="21.75" customHeight="1" thickBot="1">
      <c r="B31" s="3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4"/>
    </row>
    <row r="32" spans="2:16" ht="21.75" customHeight="1" thickBot="1">
      <c r="B32" s="3"/>
      <c r="C32" s="5"/>
      <c r="D32" s="5"/>
      <c r="E32" s="6"/>
      <c r="F32" s="7"/>
      <c r="G32" s="156" t="str">
        <f>$G$10</f>
        <v>2011 BILL</v>
      </c>
      <c r="H32" s="157"/>
      <c r="I32" s="158"/>
      <c r="J32" s="156" t="str">
        <f>$J$10</f>
        <v>2012 BILL</v>
      </c>
      <c r="K32" s="157"/>
      <c r="L32" s="158"/>
      <c r="M32" s="156" t="s">
        <v>6</v>
      </c>
      <c r="N32" s="157"/>
      <c r="O32" s="158"/>
      <c r="P32" s="4"/>
    </row>
    <row r="33" spans="2:16" ht="26.25" thickBot="1">
      <c r="B33" s="3"/>
      <c r="C33" s="6"/>
      <c r="D33" s="6"/>
      <c r="E33" s="8"/>
      <c r="F33" s="9"/>
      <c r="G33" s="10" t="s">
        <v>0</v>
      </c>
      <c r="H33" s="11" t="s">
        <v>7</v>
      </c>
      <c r="I33" s="12" t="s">
        <v>8</v>
      </c>
      <c r="J33" s="10" t="s">
        <v>0</v>
      </c>
      <c r="K33" s="11" t="s">
        <v>7</v>
      </c>
      <c r="L33" s="12" t="s">
        <v>8</v>
      </c>
      <c r="M33" s="13" t="s">
        <v>9</v>
      </c>
      <c r="N33" s="14" t="s">
        <v>10</v>
      </c>
      <c r="O33" s="15" t="s">
        <v>11</v>
      </c>
      <c r="P33" s="4"/>
    </row>
    <row r="34" spans="2:16" ht="21.75" customHeight="1" thickBot="1">
      <c r="B34" s="3"/>
      <c r="C34" s="164" t="s">
        <v>12</v>
      </c>
      <c r="D34" s="165"/>
      <c r="E34" s="6"/>
      <c r="F34" s="16" t="s">
        <v>13</v>
      </c>
      <c r="G34" s="17"/>
      <c r="H34" s="18"/>
      <c r="I34" s="19">
        <v>30.58</v>
      </c>
      <c r="J34" s="17"/>
      <c r="K34" s="18"/>
      <c r="L34" s="20">
        <v>34.76</v>
      </c>
      <c r="M34" s="21">
        <f aca="true" t="shared" si="2" ref="M34:M40">+L34-I34</f>
        <v>4.18</v>
      </c>
      <c r="N34" s="22">
        <f aca="true" t="shared" si="3" ref="N34:N49">+M34/I34</f>
        <v>0.1366906474820144</v>
      </c>
      <c r="O34" s="23">
        <f>L34/L49</f>
        <v>0.4825201908971509</v>
      </c>
      <c r="P34" s="4"/>
    </row>
    <row r="35" spans="2:16" ht="21.75" customHeight="1" thickBot="1">
      <c r="B35" s="3"/>
      <c r="C35" s="24">
        <v>250</v>
      </c>
      <c r="D35" s="25" t="s">
        <v>1</v>
      </c>
      <c r="E35" s="6"/>
      <c r="F35" s="26" t="s">
        <v>14</v>
      </c>
      <c r="G35" s="27">
        <f>+C35</f>
        <v>250</v>
      </c>
      <c r="H35" s="28">
        <f>H13</f>
        <v>0.0121</v>
      </c>
      <c r="I35" s="29">
        <f>+G35*H35</f>
        <v>3.025</v>
      </c>
      <c r="J35" s="27">
        <f>+C35</f>
        <v>250</v>
      </c>
      <c r="K35" s="30">
        <f>K13</f>
        <v>0.0138</v>
      </c>
      <c r="L35" s="31">
        <f>+J35*K35</f>
        <v>3.4499999999999997</v>
      </c>
      <c r="M35" s="32">
        <f t="shared" si="2"/>
        <v>0.4249999999999998</v>
      </c>
      <c r="N35" s="33">
        <f t="shared" si="3"/>
        <v>0.140495867768595</v>
      </c>
      <c r="O35" s="34">
        <f>L35/L49</f>
        <v>0.04789110065003368</v>
      </c>
      <c r="P35" s="4"/>
    </row>
    <row r="36" spans="2:16" ht="21.75" customHeight="1">
      <c r="B36" s="3"/>
      <c r="C36" s="35"/>
      <c r="D36" s="36"/>
      <c r="E36" s="6"/>
      <c r="F36" s="26" t="s">
        <v>15</v>
      </c>
      <c r="G36" s="17"/>
      <c r="H36" s="18"/>
      <c r="I36" s="19">
        <v>0.29</v>
      </c>
      <c r="J36" s="17"/>
      <c r="K36" s="18"/>
      <c r="L36" s="19">
        <v>0</v>
      </c>
      <c r="M36" s="32">
        <f t="shared" si="2"/>
        <v>-0.29</v>
      </c>
      <c r="N36" s="33">
        <f t="shared" si="3"/>
        <v>-1</v>
      </c>
      <c r="O36" s="34">
        <f>L36/L49</f>
        <v>0</v>
      </c>
      <c r="P36" s="4"/>
    </row>
    <row r="37" spans="2:16" ht="21.75" customHeight="1">
      <c r="B37" s="3"/>
      <c r="C37" s="37"/>
      <c r="D37" s="38"/>
      <c r="E37" s="6"/>
      <c r="F37" s="26" t="s">
        <v>16</v>
      </c>
      <c r="G37" s="39"/>
      <c r="H37" s="40"/>
      <c r="I37" s="29">
        <v>3.5</v>
      </c>
      <c r="J37" s="39"/>
      <c r="K37" s="40"/>
      <c r="L37" s="31">
        <v>0.4839462153862978</v>
      </c>
      <c r="M37" s="32">
        <f t="shared" si="2"/>
        <v>-3.0160537846137023</v>
      </c>
      <c r="N37" s="33">
        <f t="shared" si="3"/>
        <v>-0.861729652746772</v>
      </c>
      <c r="O37" s="34">
        <f>L37/L49</f>
        <v>0.00671788895949799</v>
      </c>
      <c r="P37" s="4"/>
    </row>
    <row r="38" spans="2:16" ht="21.75" customHeight="1">
      <c r="B38" s="3"/>
      <c r="C38" s="37"/>
      <c r="D38" s="38"/>
      <c r="E38" s="6"/>
      <c r="F38" s="26" t="s">
        <v>17</v>
      </c>
      <c r="G38" s="27">
        <f>C35</f>
        <v>250</v>
      </c>
      <c r="H38" s="28">
        <f>H16</f>
        <v>0</v>
      </c>
      <c r="I38" s="41">
        <f>+G38*H38</f>
        <v>0</v>
      </c>
      <c r="J38" s="27">
        <f>C35</f>
        <v>250</v>
      </c>
      <c r="K38" s="30">
        <f>K16</f>
        <v>0</v>
      </c>
      <c r="L38" s="31">
        <f>J38*K38</f>
        <v>0</v>
      </c>
      <c r="M38" s="32">
        <f t="shared" si="2"/>
        <v>0</v>
      </c>
      <c r="N38" s="33" t="e">
        <f t="shared" si="3"/>
        <v>#DIV/0!</v>
      </c>
      <c r="O38" s="34">
        <f>L38/L49</f>
        <v>0</v>
      </c>
      <c r="P38" s="4"/>
    </row>
    <row r="39" spans="2:16" ht="21.75" customHeight="1">
      <c r="B39" s="3"/>
      <c r="C39" s="37"/>
      <c r="D39" s="38"/>
      <c r="E39" s="6"/>
      <c r="F39" s="42" t="s">
        <v>18</v>
      </c>
      <c r="G39" s="39"/>
      <c r="H39" s="40"/>
      <c r="I39" s="41"/>
      <c r="J39" s="39"/>
      <c r="K39" s="40"/>
      <c r="L39" s="43">
        <f>L17</f>
        <v>0.3880357279423132</v>
      </c>
      <c r="M39" s="32">
        <f t="shared" si="2"/>
        <v>0.3880357279423132</v>
      </c>
      <c r="N39" s="33" t="e">
        <f t="shared" si="3"/>
        <v>#DIV/0!</v>
      </c>
      <c r="O39" s="34">
        <f>L39/L49</f>
        <v>0.005386509594983887</v>
      </c>
      <c r="P39" s="4"/>
    </row>
    <row r="40" spans="2:16" ht="21.75" customHeight="1" thickBot="1">
      <c r="B40" s="3"/>
      <c r="C40" s="6"/>
      <c r="D40" s="6"/>
      <c r="E40" s="6"/>
      <c r="F40" s="44" t="s">
        <v>19</v>
      </c>
      <c r="G40" s="45">
        <f>+C35</f>
        <v>250</v>
      </c>
      <c r="H40" s="46">
        <f>H18</f>
        <v>-0.0018</v>
      </c>
      <c r="I40" s="43">
        <f>+G40*H40</f>
        <v>-0.45</v>
      </c>
      <c r="J40" s="45">
        <f>+C35</f>
        <v>250</v>
      </c>
      <c r="K40" s="87">
        <f>K18</f>
        <v>0.0008919756892224678</v>
      </c>
      <c r="L40" s="43">
        <f>+J40*K40</f>
        <v>0.22299392230561693</v>
      </c>
      <c r="M40" s="32">
        <f t="shared" si="2"/>
        <v>0.6729939223056169</v>
      </c>
      <c r="N40" s="33">
        <f t="shared" si="3"/>
        <v>-1.4955420495680376</v>
      </c>
      <c r="O40" s="34">
        <f>L40/L49</f>
        <v>0.0030954853268069828</v>
      </c>
      <c r="P40" s="4"/>
    </row>
    <row r="41" spans="2:16" ht="21.75" customHeight="1" thickBot="1">
      <c r="B41" s="3"/>
      <c r="C41" s="6"/>
      <c r="D41" s="6"/>
      <c r="E41" s="6"/>
      <c r="F41" s="47" t="s">
        <v>21</v>
      </c>
      <c r="G41" s="162"/>
      <c r="H41" s="163"/>
      <c r="I41" s="48">
        <f>SUM(I34:I40)</f>
        <v>36.94499999999999</v>
      </c>
      <c r="J41" s="162"/>
      <c r="K41" s="163"/>
      <c r="L41" s="48">
        <f>SUM(L34:L40)</f>
        <v>39.30497586563423</v>
      </c>
      <c r="M41" s="49">
        <f>SUM(M34:M40)</f>
        <v>2.3599758656342273</v>
      </c>
      <c r="N41" s="50">
        <f t="shared" si="3"/>
        <v>0.06387808541437888</v>
      </c>
      <c r="O41" s="51">
        <f>L41/L49</f>
        <v>0.5456111754284736</v>
      </c>
      <c r="P41" s="4"/>
    </row>
    <row r="42" spans="2:16" ht="21.75" customHeight="1" thickBot="1">
      <c r="B42" s="3"/>
      <c r="C42" s="6"/>
      <c r="D42" s="6"/>
      <c r="E42" s="6"/>
      <c r="F42" s="26" t="s">
        <v>22</v>
      </c>
      <c r="G42" s="52">
        <v>268.825</v>
      </c>
      <c r="H42" s="53">
        <f>H20</f>
        <v>0.0097</v>
      </c>
      <c r="I42" s="29">
        <f>+G42*H42</f>
        <v>2.6076025</v>
      </c>
      <c r="J42" s="52">
        <v>269.4588125135255</v>
      </c>
      <c r="K42" s="53">
        <v>0.00992753905054642</v>
      </c>
      <c r="L42" s="29">
        <f>+J42*K42</f>
        <v>2.675062883741891</v>
      </c>
      <c r="M42" s="54">
        <f>+L42-I42</f>
        <v>0.06746038374189078</v>
      </c>
      <c r="N42" s="22">
        <f t="shared" si="3"/>
        <v>0.02587065464996708</v>
      </c>
      <c r="O42" s="23">
        <f>L42/L49</f>
        <v>0.03713382777114558</v>
      </c>
      <c r="P42" s="4"/>
    </row>
    <row r="43" spans="2:16" ht="21.75" customHeight="1" thickBot="1">
      <c r="B43" s="3"/>
      <c r="C43" s="6"/>
      <c r="D43" s="6"/>
      <c r="E43" s="6"/>
      <c r="F43" s="47" t="s">
        <v>23</v>
      </c>
      <c r="G43" s="162"/>
      <c r="H43" s="163"/>
      <c r="I43" s="48">
        <f>I41+I42</f>
        <v>39.55260249999999</v>
      </c>
      <c r="J43" s="162"/>
      <c r="K43" s="163"/>
      <c r="L43" s="48">
        <f>L41+L42</f>
        <v>41.98003874937612</v>
      </c>
      <c r="M43" s="48">
        <f>M41+M42</f>
        <v>2.427436249376118</v>
      </c>
      <c r="N43" s="50">
        <f t="shared" si="3"/>
        <v>0.06137235215751274</v>
      </c>
      <c r="O43" s="55">
        <f>L43/L49</f>
        <v>0.5827450031996191</v>
      </c>
      <c r="P43" s="4"/>
    </row>
    <row r="44" spans="2:16" ht="21.75" customHeight="1" thickBot="1">
      <c r="B44" s="3"/>
      <c r="C44" s="6"/>
      <c r="D44" s="6"/>
      <c r="E44" s="6"/>
      <c r="F44" s="56" t="s">
        <v>24</v>
      </c>
      <c r="G44" s="57">
        <v>268.825</v>
      </c>
      <c r="H44" s="58">
        <f>H22</f>
        <v>0.013009811215474752</v>
      </c>
      <c r="I44" s="59">
        <f>+G44*H44</f>
        <v>3.4973625</v>
      </c>
      <c r="J44" s="57">
        <f>J42</f>
        <v>269.4588125135255</v>
      </c>
      <c r="K44" s="58">
        <f>K22</f>
        <v>0.012794499043011106</v>
      </c>
      <c r="L44" s="60">
        <f>+J44*K44</f>
        <v>3.447590518835211</v>
      </c>
      <c r="M44" s="61">
        <f>+L44-I44</f>
        <v>-0.04977198116478876</v>
      </c>
      <c r="N44" s="62">
        <f t="shared" si="3"/>
        <v>-0.014231290340875091</v>
      </c>
      <c r="O44" s="63">
        <f>L44/L49</f>
        <v>0.047857653489170704</v>
      </c>
      <c r="P44" s="4"/>
    </row>
    <row r="45" spans="2:16" ht="21.75" customHeight="1">
      <c r="B45" s="3"/>
      <c r="C45" s="6"/>
      <c r="D45" s="6"/>
      <c r="E45" s="6"/>
      <c r="F45" s="26" t="s">
        <v>25</v>
      </c>
      <c r="G45" s="64">
        <v>268.825</v>
      </c>
      <c r="H45" s="58">
        <f>H23</f>
        <v>0.068</v>
      </c>
      <c r="I45" s="41">
        <f>+G45*H45</f>
        <v>18.2801</v>
      </c>
      <c r="J45" s="64">
        <f>J44</f>
        <v>269.4588125135255</v>
      </c>
      <c r="K45" s="58">
        <f>K23</f>
        <v>0.068</v>
      </c>
      <c r="L45" s="43">
        <f>+J45*K45</f>
        <v>18.323199250919735</v>
      </c>
      <c r="M45" s="66">
        <f>+L45-I45</f>
        <v>0.043099250919734544</v>
      </c>
      <c r="N45" s="67">
        <f t="shared" si="3"/>
        <v>0.002357714176603768</v>
      </c>
      <c r="O45" s="63">
        <f>L45/L49</f>
        <v>0.25435309552359964</v>
      </c>
      <c r="P45" s="4"/>
    </row>
    <row r="46" spans="2:16" ht="21.75" customHeight="1" thickBot="1">
      <c r="B46" s="3"/>
      <c r="C46" s="6"/>
      <c r="D46" s="6"/>
      <c r="E46" s="6"/>
      <c r="F46" s="26" t="s">
        <v>26</v>
      </c>
      <c r="G46" s="69">
        <f>G45</f>
        <v>268.825</v>
      </c>
      <c r="H46" s="58">
        <f>H24</f>
        <v>0</v>
      </c>
      <c r="I46" s="41">
        <f>+G46*H46</f>
        <v>0</v>
      </c>
      <c r="J46" s="69">
        <f>G46</f>
        <v>268.825</v>
      </c>
      <c r="K46" s="58">
        <f>K24</f>
        <v>0</v>
      </c>
      <c r="L46" s="43">
        <f>+J46*K46</f>
        <v>0</v>
      </c>
      <c r="M46" s="66">
        <f>+L46-I46</f>
        <v>0</v>
      </c>
      <c r="N46" s="67" t="e">
        <f t="shared" si="3"/>
        <v>#DIV/0!</v>
      </c>
      <c r="O46" s="68">
        <f>L46/L49</f>
        <v>0</v>
      </c>
      <c r="P46" s="4"/>
    </row>
    <row r="47" spans="2:16" ht="21.75" customHeight="1" thickBot="1">
      <c r="B47" s="3"/>
      <c r="C47" s="6"/>
      <c r="D47" s="6"/>
      <c r="E47" s="6"/>
      <c r="F47" s="47" t="s">
        <v>27</v>
      </c>
      <c r="G47" s="162"/>
      <c r="H47" s="163"/>
      <c r="I47" s="48">
        <f>SUM(I43:I46)</f>
        <v>61.33006499999999</v>
      </c>
      <c r="J47" s="162"/>
      <c r="K47" s="163"/>
      <c r="L47" s="48">
        <f>SUM(L43:L46)</f>
        <v>63.75082851913107</v>
      </c>
      <c r="M47" s="48">
        <f>M41+M44+M45</f>
        <v>2.353303135389173</v>
      </c>
      <c r="N47" s="50">
        <f t="shared" si="3"/>
        <v>0.03837111758138807</v>
      </c>
      <c r="O47" s="55">
        <f>L47/L49</f>
        <v>0.8849557522123894</v>
      </c>
      <c r="P47" s="71"/>
    </row>
    <row r="48" spans="2:16" ht="21.75" customHeight="1" thickBot="1">
      <c r="B48" s="3"/>
      <c r="C48" s="6"/>
      <c r="D48" s="6"/>
      <c r="E48" s="6"/>
      <c r="F48" s="72" t="s">
        <v>28</v>
      </c>
      <c r="G48" s="69"/>
      <c r="H48" s="73">
        <f>H26</f>
        <v>0.13</v>
      </c>
      <c r="I48" s="74">
        <f>I47*H48</f>
        <v>7.972908449999999</v>
      </c>
      <c r="J48" s="69"/>
      <c r="K48" s="73">
        <f>K26</f>
        <v>0.13</v>
      </c>
      <c r="L48" s="75">
        <f>L47*K48</f>
        <v>8.28760770748704</v>
      </c>
      <c r="M48" s="66">
        <f>+L48-I48</f>
        <v>0.31469925748703975</v>
      </c>
      <c r="N48" s="62">
        <f t="shared" si="3"/>
        <v>0.03947107375690985</v>
      </c>
      <c r="O48" s="68">
        <f>L48/L49</f>
        <v>0.11504424778761063</v>
      </c>
      <c r="P48" s="4"/>
    </row>
    <row r="49" spans="2:17" ht="21.75" customHeight="1" thickBot="1">
      <c r="B49" s="76"/>
      <c r="C49" s="77"/>
      <c r="D49" s="77"/>
      <c r="E49" s="78"/>
      <c r="F49" s="79" t="s">
        <v>29</v>
      </c>
      <c r="G49" s="171"/>
      <c r="H49" s="172"/>
      <c r="I49" s="80">
        <f>I47+I48</f>
        <v>69.30297345</v>
      </c>
      <c r="J49" s="171"/>
      <c r="K49" s="172"/>
      <c r="L49" s="80">
        <f>L47+L48</f>
        <v>72.0384362266181</v>
      </c>
      <c r="M49" s="80">
        <f>M47+M48</f>
        <v>2.668002392876213</v>
      </c>
      <c r="N49" s="81">
        <f t="shared" si="3"/>
        <v>0.038497661212200315</v>
      </c>
      <c r="O49" s="82">
        <f>O47+O48</f>
        <v>1</v>
      </c>
      <c r="P49" s="83"/>
      <c r="Q49" s="84"/>
    </row>
    <row r="50" spans="2:16" ht="10.5" customHeight="1" thickBot="1">
      <c r="B50" s="85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86"/>
    </row>
    <row r="51" ht="21.75" customHeight="1" thickBot="1"/>
    <row r="52" spans="2:16" ht="22.5" customHeight="1">
      <c r="B52" s="1"/>
      <c r="C52" s="168" t="s">
        <v>3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"/>
    </row>
    <row r="53" spans="2:16" ht="18" customHeight="1" thickBot="1">
      <c r="B53" s="3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4"/>
    </row>
    <row r="54" spans="2:16" ht="18" customHeight="1" thickBot="1">
      <c r="B54" s="3"/>
      <c r="C54" s="5"/>
      <c r="D54" s="5"/>
      <c r="E54" s="6"/>
      <c r="F54" s="7"/>
      <c r="G54" s="156" t="str">
        <f>$G$10</f>
        <v>2011 BILL</v>
      </c>
      <c r="H54" s="157"/>
      <c r="I54" s="158"/>
      <c r="J54" s="156" t="str">
        <f>$J$10</f>
        <v>2012 BILL</v>
      </c>
      <c r="K54" s="157"/>
      <c r="L54" s="158"/>
      <c r="M54" s="156" t="s">
        <v>6</v>
      </c>
      <c r="N54" s="157"/>
      <c r="O54" s="158"/>
      <c r="P54" s="4"/>
    </row>
    <row r="55" spans="2:16" ht="26.25" thickBot="1">
      <c r="B55" s="3"/>
      <c r="C55" s="6"/>
      <c r="D55" s="6"/>
      <c r="E55" s="8"/>
      <c r="F55" s="9"/>
      <c r="G55" s="10" t="s">
        <v>0</v>
      </c>
      <c r="H55" s="11" t="s">
        <v>7</v>
      </c>
      <c r="I55" s="12" t="s">
        <v>8</v>
      </c>
      <c r="J55" s="10" t="s">
        <v>0</v>
      </c>
      <c r="K55" s="11" t="s">
        <v>7</v>
      </c>
      <c r="L55" s="12" t="s">
        <v>8</v>
      </c>
      <c r="M55" s="13" t="s">
        <v>9</v>
      </c>
      <c r="N55" s="14" t="s">
        <v>10</v>
      </c>
      <c r="O55" s="15" t="s">
        <v>11</v>
      </c>
      <c r="P55" s="4"/>
    </row>
    <row r="56" spans="2:16" ht="18" customHeight="1" thickBot="1">
      <c r="B56" s="3"/>
      <c r="C56" s="164" t="s">
        <v>12</v>
      </c>
      <c r="D56" s="165"/>
      <c r="E56" s="6"/>
      <c r="F56" s="16" t="s">
        <v>13</v>
      </c>
      <c r="G56" s="17"/>
      <c r="H56" s="18"/>
      <c r="I56" s="19">
        <v>30.58</v>
      </c>
      <c r="J56" s="17"/>
      <c r="K56" s="18"/>
      <c r="L56" s="20">
        <v>34.76</v>
      </c>
      <c r="M56" s="21">
        <f aca="true" t="shared" si="4" ref="M56:M62">+L56-I56</f>
        <v>4.18</v>
      </c>
      <c r="N56" s="22">
        <f aca="true" t="shared" si="5" ref="N56:N71">+M56/I56</f>
        <v>0.1366906474820144</v>
      </c>
      <c r="O56" s="23">
        <f>L56/L71</f>
        <v>0.3348336860353073</v>
      </c>
      <c r="P56" s="4"/>
    </row>
    <row r="57" spans="2:16" ht="18" customHeight="1" thickBot="1">
      <c r="B57" s="3"/>
      <c r="C57" s="24">
        <v>500</v>
      </c>
      <c r="D57" s="25" t="s">
        <v>1</v>
      </c>
      <c r="E57" s="6"/>
      <c r="F57" s="26" t="s">
        <v>14</v>
      </c>
      <c r="G57" s="27">
        <f>+C57</f>
        <v>500</v>
      </c>
      <c r="H57" s="28">
        <f>H35</f>
        <v>0.0121</v>
      </c>
      <c r="I57" s="29">
        <f>+G57*H57</f>
        <v>6.05</v>
      </c>
      <c r="J57" s="27">
        <f>+C57</f>
        <v>500</v>
      </c>
      <c r="K57" s="30">
        <f>K35</f>
        <v>0.0138</v>
      </c>
      <c r="L57" s="31">
        <f>+J57*K57</f>
        <v>6.8999999999999995</v>
      </c>
      <c r="M57" s="32">
        <f t="shared" si="4"/>
        <v>0.8499999999999996</v>
      </c>
      <c r="N57" s="33">
        <f t="shared" si="5"/>
        <v>0.140495867768595</v>
      </c>
      <c r="O57" s="34">
        <f>L57/L71</f>
        <v>0.06646583526017319</v>
      </c>
      <c r="P57" s="4"/>
    </row>
    <row r="58" spans="2:16" ht="18" customHeight="1">
      <c r="B58" s="3"/>
      <c r="C58" s="35"/>
      <c r="D58" s="36"/>
      <c r="E58" s="6"/>
      <c r="F58" s="26" t="s">
        <v>15</v>
      </c>
      <c r="G58" s="17"/>
      <c r="H58" s="18"/>
      <c r="I58" s="19">
        <v>0.29</v>
      </c>
      <c r="J58" s="17"/>
      <c r="K58" s="18"/>
      <c r="L58" s="31">
        <f>+J58*K58</f>
        <v>0</v>
      </c>
      <c r="M58" s="32">
        <f t="shared" si="4"/>
        <v>-0.29</v>
      </c>
      <c r="N58" s="33">
        <f t="shared" si="5"/>
        <v>-1</v>
      </c>
      <c r="O58" s="34">
        <f>L58/L71</f>
        <v>0</v>
      </c>
      <c r="P58" s="4"/>
    </row>
    <row r="59" spans="2:16" ht="18" customHeight="1">
      <c r="B59" s="3"/>
      <c r="C59" s="37"/>
      <c r="D59" s="38"/>
      <c r="E59" s="6"/>
      <c r="F59" s="26" t="s">
        <v>16</v>
      </c>
      <c r="G59" s="39"/>
      <c r="H59" s="40"/>
      <c r="I59" s="29">
        <v>3.5</v>
      </c>
      <c r="J59" s="39"/>
      <c r="K59" s="40"/>
      <c r="L59" s="31">
        <v>0.4839462153862978</v>
      </c>
      <c r="M59" s="32">
        <f t="shared" si="4"/>
        <v>-3.0160537846137023</v>
      </c>
      <c r="N59" s="33">
        <f t="shared" si="5"/>
        <v>-0.861729652746772</v>
      </c>
      <c r="O59" s="34">
        <f>L59/L71</f>
        <v>0.004661723105311589</v>
      </c>
      <c r="P59" s="4"/>
    </row>
    <row r="60" spans="2:16" ht="18" customHeight="1">
      <c r="B60" s="3"/>
      <c r="C60" s="37"/>
      <c r="D60" s="38"/>
      <c r="E60" s="6"/>
      <c r="F60" s="26" t="s">
        <v>17</v>
      </c>
      <c r="G60" s="27">
        <f>C57</f>
        <v>500</v>
      </c>
      <c r="H60" s="28">
        <f>H38</f>
        <v>0</v>
      </c>
      <c r="I60" s="41">
        <f>+G60*H60</f>
        <v>0</v>
      </c>
      <c r="J60" s="27">
        <f>C57</f>
        <v>500</v>
      </c>
      <c r="K60" s="30">
        <f>K38</f>
        <v>0</v>
      </c>
      <c r="L60" s="31">
        <f>J60*K60</f>
        <v>0</v>
      </c>
      <c r="M60" s="32">
        <f t="shared" si="4"/>
        <v>0</v>
      </c>
      <c r="N60" s="33" t="e">
        <f t="shared" si="5"/>
        <v>#DIV/0!</v>
      </c>
      <c r="O60" s="34">
        <f>L60/L71</f>
        <v>0</v>
      </c>
      <c r="P60" s="4"/>
    </row>
    <row r="61" spans="2:16" ht="18" customHeight="1">
      <c r="B61" s="3"/>
      <c r="C61" s="37"/>
      <c r="D61" s="38"/>
      <c r="E61" s="6"/>
      <c r="F61" s="42" t="s">
        <v>18</v>
      </c>
      <c r="G61" s="39"/>
      <c r="H61" s="40"/>
      <c r="I61" s="41"/>
      <c r="J61" s="39"/>
      <c r="K61" s="40"/>
      <c r="L61" s="43">
        <f>L39</f>
        <v>0.3880357279423132</v>
      </c>
      <c r="M61" s="32">
        <f t="shared" si="4"/>
        <v>0.3880357279423132</v>
      </c>
      <c r="N61" s="33" t="e">
        <f t="shared" si="5"/>
        <v>#DIV/0!</v>
      </c>
      <c r="O61" s="34">
        <f>L61/L71</f>
        <v>0.003737843299779011</v>
      </c>
      <c r="P61" s="4"/>
    </row>
    <row r="62" spans="2:16" ht="18" customHeight="1" thickBot="1">
      <c r="B62" s="3"/>
      <c r="C62" s="6"/>
      <c r="D62" s="6"/>
      <c r="E62" s="6"/>
      <c r="F62" s="44" t="s">
        <v>19</v>
      </c>
      <c r="G62" s="45">
        <f>+C57</f>
        <v>500</v>
      </c>
      <c r="H62" s="46">
        <f>H40</f>
        <v>-0.0018</v>
      </c>
      <c r="I62" s="43">
        <f>+G62*H62</f>
        <v>-0.9</v>
      </c>
      <c r="J62" s="45">
        <f>+C57</f>
        <v>500</v>
      </c>
      <c r="K62" s="87">
        <f>K40</f>
        <v>0.0008919756892224678</v>
      </c>
      <c r="L62" s="43">
        <f>+J62*K62</f>
        <v>0.44598784461123386</v>
      </c>
      <c r="M62" s="32">
        <f t="shared" si="4"/>
        <v>1.3459878446112339</v>
      </c>
      <c r="N62" s="33">
        <f t="shared" si="5"/>
        <v>-1.4955420495680376</v>
      </c>
      <c r="O62" s="34">
        <f>L62/L71</f>
        <v>0.004296080377966666</v>
      </c>
      <c r="P62" s="4"/>
    </row>
    <row r="63" spans="2:16" ht="18" customHeight="1" thickBot="1">
      <c r="B63" s="3"/>
      <c r="C63" s="6"/>
      <c r="D63" s="6"/>
      <c r="E63" s="6"/>
      <c r="F63" s="47" t="s">
        <v>21</v>
      </c>
      <c r="G63" s="162"/>
      <c r="H63" s="163"/>
      <c r="I63" s="48">
        <f>SUM(I56:I62)</f>
        <v>39.519999999999996</v>
      </c>
      <c r="J63" s="162"/>
      <c r="K63" s="163"/>
      <c r="L63" s="48">
        <f>SUM(L56:L62)</f>
        <v>42.97796978793984</v>
      </c>
      <c r="M63" s="49">
        <f>SUM(M56:M62)</f>
        <v>3.457969787939844</v>
      </c>
      <c r="N63" s="50">
        <f t="shared" si="5"/>
        <v>0.08749923552479363</v>
      </c>
      <c r="O63" s="51">
        <f>L63/L71</f>
        <v>0.4139951680785377</v>
      </c>
      <c r="P63" s="4"/>
    </row>
    <row r="64" spans="2:16" ht="18" customHeight="1" thickBot="1">
      <c r="B64" s="3"/>
      <c r="C64" s="6"/>
      <c r="D64" s="6"/>
      <c r="E64" s="6"/>
      <c r="F64" s="26" t="s">
        <v>22</v>
      </c>
      <c r="G64" s="52">
        <v>537.65</v>
      </c>
      <c r="H64" s="53">
        <f>H42</f>
        <v>0.0097</v>
      </c>
      <c r="I64" s="29">
        <f>+G64*H64</f>
        <v>5.215205</v>
      </c>
      <c r="J64" s="52">
        <v>538.917625027051</v>
      </c>
      <c r="K64" s="53">
        <v>0.00992753905054642</v>
      </c>
      <c r="L64" s="29">
        <f>+J64*K64</f>
        <v>5.350125767483782</v>
      </c>
      <c r="M64" s="54">
        <f>+L64-I64</f>
        <v>0.13492076748378157</v>
      </c>
      <c r="N64" s="22">
        <f t="shared" si="5"/>
        <v>0.02587065464996708</v>
      </c>
      <c r="O64" s="23">
        <f>L64/L71</f>
        <v>0.05153631563518619</v>
      </c>
      <c r="P64" s="4"/>
    </row>
    <row r="65" spans="2:16" ht="18" customHeight="1" thickBot="1">
      <c r="B65" s="3"/>
      <c r="C65" s="6"/>
      <c r="D65" s="6"/>
      <c r="E65" s="6"/>
      <c r="F65" s="47" t="s">
        <v>23</v>
      </c>
      <c r="G65" s="162"/>
      <c r="H65" s="163"/>
      <c r="I65" s="48">
        <f>I63+I64</f>
        <v>44.73520499999999</v>
      </c>
      <c r="J65" s="162"/>
      <c r="K65" s="163"/>
      <c r="L65" s="48">
        <f>L63+L64</f>
        <v>48.32809555542362</v>
      </c>
      <c r="M65" s="48">
        <f>M63+M64</f>
        <v>3.5928905554236255</v>
      </c>
      <c r="N65" s="50">
        <f t="shared" si="5"/>
        <v>0.08031461028117846</v>
      </c>
      <c r="O65" s="55">
        <f>L65/L71</f>
        <v>0.4655314837137239</v>
      </c>
      <c r="P65" s="4"/>
    </row>
    <row r="66" spans="2:16" ht="18" customHeight="1" thickBot="1">
      <c r="B66" s="3"/>
      <c r="C66" s="6"/>
      <c r="D66" s="6"/>
      <c r="E66" s="6"/>
      <c r="F66" s="56" t="s">
        <v>24</v>
      </c>
      <c r="G66" s="57">
        <v>537.65</v>
      </c>
      <c r="H66" s="58">
        <f>H44</f>
        <v>0.013009811215474752</v>
      </c>
      <c r="I66" s="59">
        <f>+G66*H66</f>
        <v>6.994725</v>
      </c>
      <c r="J66" s="57">
        <f>J64</f>
        <v>538.917625027051</v>
      </c>
      <c r="K66" s="58">
        <f>K44</f>
        <v>0.012794499043011106</v>
      </c>
      <c r="L66" s="60">
        <f>+J66*K66</f>
        <v>6.895181037670422</v>
      </c>
      <c r="M66" s="61">
        <f>+L66-I66</f>
        <v>-0.09954396232957752</v>
      </c>
      <c r="N66" s="62">
        <f t="shared" si="5"/>
        <v>-0.014231290340875091</v>
      </c>
      <c r="O66" s="63">
        <f>L66/L71</f>
        <v>0.0664194154983873</v>
      </c>
      <c r="P66" s="4"/>
    </row>
    <row r="67" spans="2:16" ht="18" customHeight="1">
      <c r="B67" s="3"/>
      <c r="C67" s="6"/>
      <c r="D67" s="6"/>
      <c r="E67" s="6"/>
      <c r="F67" s="26" t="s">
        <v>25</v>
      </c>
      <c r="G67" s="64">
        <v>537.65</v>
      </c>
      <c r="H67" s="58">
        <f>H45</f>
        <v>0.068</v>
      </c>
      <c r="I67" s="41">
        <f>+G67*H67</f>
        <v>36.5602</v>
      </c>
      <c r="J67" s="64">
        <f>J66</f>
        <v>538.917625027051</v>
      </c>
      <c r="K67" s="58">
        <f>K45</f>
        <v>0.068</v>
      </c>
      <c r="L67" s="43">
        <f>+J67*K67</f>
        <v>36.64639850183947</v>
      </c>
      <c r="M67" s="66">
        <f>+L67-I67</f>
        <v>0.08619850183946909</v>
      </c>
      <c r="N67" s="67">
        <f t="shared" si="5"/>
        <v>0.002357714176603768</v>
      </c>
      <c r="O67" s="63">
        <f>L67/L71</f>
        <v>0.35300485300027823</v>
      </c>
      <c r="P67" s="4"/>
    </row>
    <row r="68" spans="2:16" ht="18" customHeight="1" thickBot="1">
      <c r="B68" s="3"/>
      <c r="C68" s="6"/>
      <c r="D68" s="6"/>
      <c r="E68" s="6"/>
      <c r="F68" s="26" t="s">
        <v>26</v>
      </c>
      <c r="G68" s="69">
        <f>G67</f>
        <v>537.65</v>
      </c>
      <c r="H68" s="58">
        <f>H46</f>
        <v>0</v>
      </c>
      <c r="I68" s="41">
        <f>+G68*H68</f>
        <v>0</v>
      </c>
      <c r="J68" s="69">
        <f>G68</f>
        <v>537.65</v>
      </c>
      <c r="K68" s="58">
        <f>K46</f>
        <v>0</v>
      </c>
      <c r="L68" s="43">
        <f>+J68*K68</f>
        <v>0</v>
      </c>
      <c r="M68" s="66">
        <f>+L68-I68</f>
        <v>0</v>
      </c>
      <c r="N68" s="67" t="e">
        <f t="shared" si="5"/>
        <v>#DIV/0!</v>
      </c>
      <c r="O68" s="68">
        <f>L68/L71</f>
        <v>0</v>
      </c>
      <c r="P68" s="4"/>
    </row>
    <row r="69" spans="2:16" ht="18" customHeight="1" thickBot="1">
      <c r="B69" s="3"/>
      <c r="C69" s="6"/>
      <c r="D69" s="6"/>
      <c r="E69" s="6"/>
      <c r="F69" s="47" t="s">
        <v>27</v>
      </c>
      <c r="G69" s="162"/>
      <c r="H69" s="163"/>
      <c r="I69" s="48">
        <f>SUM(I65:I68)</f>
        <v>88.29013</v>
      </c>
      <c r="J69" s="162"/>
      <c r="K69" s="163"/>
      <c r="L69" s="48">
        <f>SUM(L65:L68)</f>
        <v>91.86967509493351</v>
      </c>
      <c r="M69" s="48">
        <f>M63+M66+M67</f>
        <v>3.4446243274497355</v>
      </c>
      <c r="N69" s="50">
        <f t="shared" si="5"/>
        <v>0.039014829035247035</v>
      </c>
      <c r="O69" s="55">
        <f>L69/L71</f>
        <v>0.8849557522123894</v>
      </c>
      <c r="P69" s="71"/>
    </row>
    <row r="70" spans="2:16" ht="18" customHeight="1" thickBot="1">
      <c r="B70" s="3"/>
      <c r="C70" s="6"/>
      <c r="D70" s="6"/>
      <c r="E70" s="6"/>
      <c r="F70" s="72" t="s">
        <v>28</v>
      </c>
      <c r="G70" s="69"/>
      <c r="H70" s="73">
        <f>H48</f>
        <v>0.13</v>
      </c>
      <c r="I70" s="74">
        <f>I69*H70</f>
        <v>11.4777169</v>
      </c>
      <c r="J70" s="69"/>
      <c r="K70" s="73">
        <f>K48</f>
        <v>0.13</v>
      </c>
      <c r="L70" s="75">
        <f>L69*K70</f>
        <v>11.943057762341358</v>
      </c>
      <c r="M70" s="66">
        <f>+L70-I70</f>
        <v>0.46534086234135685</v>
      </c>
      <c r="N70" s="62">
        <f t="shared" si="5"/>
        <v>0.04054298136081025</v>
      </c>
      <c r="O70" s="68">
        <f>L70/L71</f>
        <v>0.11504424778761063</v>
      </c>
      <c r="P70" s="4"/>
    </row>
    <row r="71" spans="2:16" ht="18" customHeight="1" thickBot="1">
      <c r="B71" s="76"/>
      <c r="C71" s="77"/>
      <c r="D71" s="77"/>
      <c r="E71" s="78"/>
      <c r="F71" s="79" t="s">
        <v>29</v>
      </c>
      <c r="G71" s="171"/>
      <c r="H71" s="172"/>
      <c r="I71" s="80">
        <f>I69+I70</f>
        <v>99.76784690000001</v>
      </c>
      <c r="J71" s="171"/>
      <c r="K71" s="172"/>
      <c r="L71" s="80">
        <f>L69+L70</f>
        <v>103.81273285727487</v>
      </c>
      <c r="M71" s="80">
        <f>M69+M70</f>
        <v>3.9099651897910923</v>
      </c>
      <c r="N71" s="81">
        <f t="shared" si="5"/>
        <v>0.03919063417004634</v>
      </c>
      <c r="O71" s="82">
        <f>O69+O70</f>
        <v>1</v>
      </c>
      <c r="P71" s="83"/>
    </row>
    <row r="72" spans="2:16" ht="18" customHeight="1" thickBot="1">
      <c r="B72" s="85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86"/>
    </row>
    <row r="73" spans="2:16" ht="18" customHeight="1" thickBot="1"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</row>
    <row r="74" spans="2:16" ht="6.75" customHeight="1">
      <c r="B74" s="1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2"/>
    </row>
    <row r="75" spans="2:16" ht="23.25">
      <c r="B75" s="3"/>
      <c r="C75" s="155" t="s">
        <v>3</v>
      </c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4"/>
    </row>
    <row r="76" spans="2:16" ht="6.75" customHeight="1" thickBot="1">
      <c r="B76" s="3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4"/>
    </row>
    <row r="77" spans="2:16" ht="21" thickBot="1">
      <c r="B77" s="3"/>
      <c r="C77" s="5"/>
      <c r="D77" s="5"/>
      <c r="E77" s="6"/>
      <c r="F77" s="7"/>
      <c r="G77" s="156" t="str">
        <f>$G$10</f>
        <v>2011 BILL</v>
      </c>
      <c r="H77" s="157"/>
      <c r="I77" s="158"/>
      <c r="J77" s="156" t="str">
        <f>$J$10</f>
        <v>2012 BILL</v>
      </c>
      <c r="K77" s="157"/>
      <c r="L77" s="158"/>
      <c r="M77" s="156" t="s">
        <v>6</v>
      </c>
      <c r="N77" s="157"/>
      <c r="O77" s="158"/>
      <c r="P77" s="4"/>
    </row>
    <row r="78" spans="2:16" ht="26.25" thickBot="1">
      <c r="B78" s="3"/>
      <c r="C78" s="6"/>
      <c r="D78" s="6"/>
      <c r="E78" s="8"/>
      <c r="F78" s="9"/>
      <c r="G78" s="90" t="s">
        <v>0</v>
      </c>
      <c r="H78" s="11" t="s">
        <v>7</v>
      </c>
      <c r="I78" s="12" t="s">
        <v>8</v>
      </c>
      <c r="J78" s="91" t="s">
        <v>0</v>
      </c>
      <c r="K78" s="11" t="s">
        <v>7</v>
      </c>
      <c r="L78" s="12" t="s">
        <v>8</v>
      </c>
      <c r="M78" s="92" t="s">
        <v>30</v>
      </c>
      <c r="N78" s="93" t="s">
        <v>31</v>
      </c>
      <c r="O78" s="94" t="s">
        <v>11</v>
      </c>
      <c r="P78" s="4"/>
    </row>
    <row r="79" spans="2:16" ht="18" customHeight="1" thickBot="1">
      <c r="B79" s="3"/>
      <c r="C79" s="164" t="s">
        <v>12</v>
      </c>
      <c r="D79" s="165"/>
      <c r="E79" s="6"/>
      <c r="F79" s="16" t="s">
        <v>13</v>
      </c>
      <c r="G79" s="17"/>
      <c r="H79" s="18"/>
      <c r="I79" s="19">
        <f>$I$56</f>
        <v>30.58</v>
      </c>
      <c r="J79" s="17"/>
      <c r="K79" s="18"/>
      <c r="L79" s="20">
        <v>34.76</v>
      </c>
      <c r="M79" s="21">
        <f aca="true" t="shared" si="6" ref="M79:M85">+L79-I79</f>
        <v>4.18</v>
      </c>
      <c r="N79" s="22">
        <f aca="true" t="shared" si="7" ref="N79:N95">+M79/I79</f>
        <v>0.1366906474820144</v>
      </c>
      <c r="O79" s="23">
        <f>L79/L94</f>
        <v>2.6403499751974087</v>
      </c>
      <c r="P79" s="4"/>
    </row>
    <row r="80" spans="2:16" ht="18" customHeight="1" thickBot="1">
      <c r="B80" s="3"/>
      <c r="C80" s="95">
        <v>581</v>
      </c>
      <c r="D80" s="96" t="s">
        <v>1</v>
      </c>
      <c r="E80" s="6"/>
      <c r="F80" s="26" t="s">
        <v>14</v>
      </c>
      <c r="G80" s="27">
        <f>+C80</f>
        <v>581</v>
      </c>
      <c r="H80" s="28">
        <f>$H$57</f>
        <v>0.0121</v>
      </c>
      <c r="I80" s="29">
        <f>+G80*H80</f>
        <v>7.0301</v>
      </c>
      <c r="J80" s="27">
        <f>+C80</f>
        <v>581</v>
      </c>
      <c r="K80" s="30">
        <v>0.0138</v>
      </c>
      <c r="L80" s="31">
        <f>+J80*K80</f>
        <v>8.0178</v>
      </c>
      <c r="M80" s="32">
        <f t="shared" si="6"/>
        <v>0.9876999999999994</v>
      </c>
      <c r="N80" s="33">
        <f t="shared" si="7"/>
        <v>0.14049586776859496</v>
      </c>
      <c r="O80" s="34">
        <f>L80/L94</f>
        <v>0.6090275613100627</v>
      </c>
      <c r="P80" s="4"/>
    </row>
    <row r="81" spans="2:16" ht="18" customHeight="1" thickBot="1">
      <c r="B81" s="3"/>
      <c r="C81" s="37"/>
      <c r="D81" s="38"/>
      <c r="E81" s="6"/>
      <c r="F81" s="26" t="s">
        <v>15</v>
      </c>
      <c r="G81" s="17"/>
      <c r="H81" s="18"/>
      <c r="I81" s="19">
        <v>0.29</v>
      </c>
      <c r="J81" s="17"/>
      <c r="K81" s="18"/>
      <c r="L81" s="31">
        <f>+J81*K81</f>
        <v>0</v>
      </c>
      <c r="M81" s="32">
        <f t="shared" si="6"/>
        <v>-0.29</v>
      </c>
      <c r="N81" s="33">
        <f t="shared" si="7"/>
        <v>-1</v>
      </c>
      <c r="O81" s="34">
        <f>L81/L94</f>
        <v>0</v>
      </c>
      <c r="P81" s="4"/>
    </row>
    <row r="82" spans="2:16" ht="18" customHeight="1">
      <c r="B82" s="3"/>
      <c r="C82" s="37"/>
      <c r="D82" s="38"/>
      <c r="E82" s="6"/>
      <c r="F82" s="26" t="s">
        <v>16</v>
      </c>
      <c r="G82" s="39"/>
      <c r="H82" s="40"/>
      <c r="I82" s="19">
        <f>$I$59</f>
        <v>3.5</v>
      </c>
      <c r="J82" s="39"/>
      <c r="K82" s="40"/>
      <c r="L82" s="31">
        <v>0.4839462153862978</v>
      </c>
      <c r="M82" s="32">
        <f t="shared" si="6"/>
        <v>-3.0160537846137023</v>
      </c>
      <c r="N82" s="33">
        <f t="shared" si="7"/>
        <v>-0.861729652746772</v>
      </c>
      <c r="O82" s="34">
        <f>L82/L94</f>
        <v>0.036760281294363956</v>
      </c>
      <c r="P82" s="4"/>
    </row>
    <row r="83" spans="2:16" ht="18" customHeight="1" thickBot="1">
      <c r="B83" s="3"/>
      <c r="C83" s="6"/>
      <c r="D83" s="6"/>
      <c r="E83" s="6"/>
      <c r="F83" s="26" t="s">
        <v>17</v>
      </c>
      <c r="G83" s="27">
        <f>C80</f>
        <v>581</v>
      </c>
      <c r="H83" s="28">
        <f>$H$60</f>
        <v>0</v>
      </c>
      <c r="I83" s="29">
        <f>+G83*H83</f>
        <v>0</v>
      </c>
      <c r="J83" s="27">
        <f>C80</f>
        <v>581</v>
      </c>
      <c r="K83" s="30">
        <f>K60</f>
        <v>0</v>
      </c>
      <c r="L83" s="31">
        <f>J83*K83</f>
        <v>0</v>
      </c>
      <c r="M83" s="32">
        <f t="shared" si="6"/>
        <v>0</v>
      </c>
      <c r="N83" s="33" t="e">
        <f t="shared" si="7"/>
        <v>#DIV/0!</v>
      </c>
      <c r="O83" s="34">
        <f>L83/$L$95</f>
        <v>0</v>
      </c>
      <c r="P83" s="4"/>
    </row>
    <row r="84" spans="2:16" ht="18" customHeight="1">
      <c r="B84" s="3"/>
      <c r="C84" s="37"/>
      <c r="D84" s="38"/>
      <c r="E84" s="6"/>
      <c r="F84" s="42" t="s">
        <v>18</v>
      </c>
      <c r="G84" s="39"/>
      <c r="H84" s="40"/>
      <c r="I84" s="19">
        <f>$I$61</f>
        <v>0</v>
      </c>
      <c r="J84" s="39"/>
      <c r="K84" s="40"/>
      <c r="L84" s="43">
        <f>$L$61</f>
        <v>0.3880357279423132</v>
      </c>
      <c r="M84" s="32">
        <f t="shared" si="6"/>
        <v>0.3880357279423132</v>
      </c>
      <c r="N84" s="33" t="e">
        <f t="shared" si="7"/>
        <v>#DIV/0!</v>
      </c>
      <c r="O84" s="34">
        <f>L84/$L$95</f>
        <v>0.0033909263064112287</v>
      </c>
      <c r="P84" s="4"/>
    </row>
    <row r="85" spans="1:16" ht="18" customHeight="1" thickBot="1">
      <c r="A85" s="4"/>
      <c r="B85" s="88"/>
      <c r="C85" s="6"/>
      <c r="D85" s="6"/>
      <c r="E85" s="6"/>
      <c r="F85" s="44" t="s">
        <v>19</v>
      </c>
      <c r="G85" s="45">
        <f>+C80</f>
        <v>581</v>
      </c>
      <c r="H85" s="28">
        <f>$H$62</f>
        <v>-0.0018</v>
      </c>
      <c r="I85" s="43">
        <f>+G85*H85</f>
        <v>-1.0458</v>
      </c>
      <c r="J85" s="45">
        <f>+C80</f>
        <v>581</v>
      </c>
      <c r="K85" s="46">
        <v>0.0008919756892224678</v>
      </c>
      <c r="L85" s="43">
        <f>+J85*K85</f>
        <v>0.5182378754382537</v>
      </c>
      <c r="M85" s="32">
        <f t="shared" si="6"/>
        <v>1.5640378754382538</v>
      </c>
      <c r="N85" s="33">
        <f t="shared" si="7"/>
        <v>-1.4955420495680376</v>
      </c>
      <c r="O85" s="34">
        <f>L85/$L$95</f>
        <v>0.004528723306281445</v>
      </c>
      <c r="P85" s="97"/>
    </row>
    <row r="86" spans="1:16" ht="18" customHeight="1" thickBot="1">
      <c r="A86" s="4"/>
      <c r="F86" s="47" t="s">
        <v>21</v>
      </c>
      <c r="G86" s="162"/>
      <c r="H86" s="163"/>
      <c r="I86" s="48">
        <f>SUM(I79:I85)</f>
        <v>40.354299999999995</v>
      </c>
      <c r="J86" s="162"/>
      <c r="K86" s="163"/>
      <c r="L86" s="48">
        <f>SUM(L79:L85)</f>
        <v>44.168019818766865</v>
      </c>
      <c r="M86" s="49">
        <f>SUM(M79:M85)</f>
        <v>3.8137198187668635</v>
      </c>
      <c r="N86" s="50">
        <f t="shared" si="7"/>
        <v>0.09450590937686601</v>
      </c>
      <c r="O86" s="51">
        <f>L86/L95</f>
        <v>0.3859709029881251</v>
      </c>
      <c r="P86" s="97"/>
    </row>
    <row r="87" spans="1:16" ht="18" customHeight="1" thickBot="1">
      <c r="A87" s="4"/>
      <c r="F87" s="26" t="s">
        <v>22</v>
      </c>
      <c r="G87" s="52">
        <v>624.7493</v>
      </c>
      <c r="H87" s="53">
        <v>0.0097</v>
      </c>
      <c r="I87" s="29">
        <f>+G87*H87</f>
        <v>6.06006821</v>
      </c>
      <c r="J87" s="52">
        <v>626.2222802814332</v>
      </c>
      <c r="K87" s="53">
        <v>0.00992753905054642</v>
      </c>
      <c r="L87" s="29">
        <f>+J87*K87</f>
        <v>6.216846141816154</v>
      </c>
      <c r="M87" s="54">
        <f>+L87-I87</f>
        <v>0.15677793181615396</v>
      </c>
      <c r="N87" s="22">
        <f t="shared" si="7"/>
        <v>0.025870654649967045</v>
      </c>
      <c r="O87" s="23">
        <f>L87/L95</f>
        <v>0.05432712919757096</v>
      </c>
      <c r="P87" s="97"/>
    </row>
    <row r="88" spans="1:16" ht="18" customHeight="1" thickBot="1">
      <c r="A88" s="4"/>
      <c r="F88" s="47" t="s">
        <v>23</v>
      </c>
      <c r="G88" s="162"/>
      <c r="H88" s="163"/>
      <c r="I88" s="48">
        <f>I86+I87</f>
        <v>46.41436820999999</v>
      </c>
      <c r="J88" s="162"/>
      <c r="K88" s="163"/>
      <c r="L88" s="48">
        <f>L86+L87</f>
        <v>50.38486596058302</v>
      </c>
      <c r="M88" s="48">
        <f>M86+M87</f>
        <v>3.9704977505830175</v>
      </c>
      <c r="N88" s="50">
        <f t="shared" si="7"/>
        <v>0.08554458250123444</v>
      </c>
      <c r="O88" s="55">
        <f>L88/L95</f>
        <v>0.440298032185696</v>
      </c>
      <c r="P88" s="97"/>
    </row>
    <row r="89" spans="1:16" ht="18" customHeight="1">
      <c r="A89" s="4"/>
      <c r="F89" s="56" t="s">
        <v>24</v>
      </c>
      <c r="G89" s="57">
        <v>624.7493</v>
      </c>
      <c r="H89" s="58">
        <v>0.013009811215474752</v>
      </c>
      <c r="I89" s="59">
        <f>+G89*H89</f>
        <v>8.12787045</v>
      </c>
      <c r="J89" s="57">
        <f>J87</f>
        <v>626.2222802814332</v>
      </c>
      <c r="K89" s="58">
        <v>0.012794499043011106</v>
      </c>
      <c r="L89" s="60">
        <f>+J89*K89</f>
        <v>8.01220036577303</v>
      </c>
      <c r="M89" s="61">
        <f>+L89-I89</f>
        <v>-0.11567008422697</v>
      </c>
      <c r="N89" s="62">
        <f t="shared" si="7"/>
        <v>-0.014231290340875205</v>
      </c>
      <c r="O89" s="63">
        <f>L89/L95</f>
        <v>0.07001618417100099</v>
      </c>
      <c r="P89" s="97"/>
    </row>
    <row r="90" spans="1:16" ht="18" customHeight="1">
      <c r="A90" s="4"/>
      <c r="B90" s="88"/>
      <c r="C90" s="6"/>
      <c r="D90" s="6"/>
      <c r="E90" s="6"/>
      <c r="F90" s="98" t="s">
        <v>25</v>
      </c>
      <c r="G90" s="57">
        <v>600</v>
      </c>
      <c r="H90" s="58">
        <v>0.068</v>
      </c>
      <c r="I90" s="59">
        <f>+G90*H90</f>
        <v>40.800000000000004</v>
      </c>
      <c r="J90" s="57">
        <v>600</v>
      </c>
      <c r="K90" s="58">
        <v>0.068</v>
      </c>
      <c r="L90" s="60">
        <f>+J90*K90</f>
        <v>40.800000000000004</v>
      </c>
      <c r="M90" s="61">
        <f>+L90-I90</f>
        <v>0</v>
      </c>
      <c r="N90" s="62">
        <f t="shared" si="7"/>
        <v>0</v>
      </c>
      <c r="O90" s="99">
        <f>L90/L95</f>
        <v>0.35653880129859</v>
      </c>
      <c r="P90" s="97"/>
    </row>
    <row r="91" spans="2:16" ht="18" customHeight="1">
      <c r="B91" s="3"/>
      <c r="C91" s="6"/>
      <c r="D91" s="6"/>
      <c r="E91" s="6"/>
      <c r="F91" s="98" t="s">
        <v>25</v>
      </c>
      <c r="G91" s="57">
        <f>G89-G90</f>
        <v>24.74929999999995</v>
      </c>
      <c r="H91" s="58">
        <v>0.079</v>
      </c>
      <c r="I91" s="59">
        <f>+G91*H91</f>
        <v>1.9551946999999958</v>
      </c>
      <c r="J91" s="57">
        <f>J89-J90</f>
        <v>26.2222802814332</v>
      </c>
      <c r="K91" s="58">
        <v>0.079</v>
      </c>
      <c r="L91" s="60">
        <f>+J91*K91</f>
        <v>2.071560142233223</v>
      </c>
      <c r="M91" s="61">
        <f>+L91-I91</f>
        <v>0.11636544223322698</v>
      </c>
      <c r="N91" s="62">
        <f t="shared" si="7"/>
        <v>0.05951603808726938</v>
      </c>
      <c r="O91" s="99">
        <f>L91/L95</f>
        <v>0.0181027345571022</v>
      </c>
      <c r="P91" s="4"/>
    </row>
    <row r="92" spans="2:16" ht="18" customHeight="1" thickBot="1">
      <c r="B92" s="3"/>
      <c r="C92" s="6"/>
      <c r="D92" s="6"/>
      <c r="E92" s="6"/>
      <c r="F92" s="26" t="s">
        <v>26</v>
      </c>
      <c r="G92" s="69">
        <f>G89</f>
        <v>624.7493</v>
      </c>
      <c r="H92" s="58">
        <f>$H$68</f>
        <v>0</v>
      </c>
      <c r="I92" s="41">
        <f>+G92*H92</f>
        <v>0</v>
      </c>
      <c r="J92" s="69">
        <f>G92</f>
        <v>624.7493</v>
      </c>
      <c r="K92" s="58">
        <f>$K$68</f>
        <v>0</v>
      </c>
      <c r="L92" s="43">
        <f>+J92*K92</f>
        <v>0</v>
      </c>
      <c r="M92" s="66">
        <f>+L92-I92</f>
        <v>0</v>
      </c>
      <c r="N92" s="67" t="e">
        <f t="shared" si="7"/>
        <v>#DIV/0!</v>
      </c>
      <c r="O92" s="68">
        <f>L92/L95</f>
        <v>0</v>
      </c>
      <c r="P92" s="4"/>
    </row>
    <row r="93" spans="2:16" ht="18" customHeight="1" thickBot="1">
      <c r="B93" s="3"/>
      <c r="C93" s="6"/>
      <c r="D93" s="6"/>
      <c r="E93" s="6"/>
      <c r="F93" s="47" t="s">
        <v>27</v>
      </c>
      <c r="G93" s="162"/>
      <c r="H93" s="163"/>
      <c r="I93" s="48">
        <f>SUM(I88:I92)</f>
        <v>97.29743335999999</v>
      </c>
      <c r="J93" s="162"/>
      <c r="K93" s="163"/>
      <c r="L93" s="48">
        <f>SUM(L88:L92)</f>
        <v>101.26862646858929</v>
      </c>
      <c r="M93" s="48">
        <f>SUM(M88:M91)</f>
        <v>3.9711931085892744</v>
      </c>
      <c r="N93" s="50">
        <f t="shared" si="7"/>
        <v>0.04081498320614359</v>
      </c>
      <c r="O93" s="55">
        <f>L93/L95</f>
        <v>0.8849557522123893</v>
      </c>
      <c r="P93" s="4"/>
    </row>
    <row r="94" spans="2:16" ht="18" customHeight="1" thickBot="1">
      <c r="B94" s="3"/>
      <c r="C94" s="6"/>
      <c r="D94" s="6"/>
      <c r="E94" s="6"/>
      <c r="F94" s="72" t="s">
        <v>28</v>
      </c>
      <c r="G94" s="69"/>
      <c r="H94" s="73">
        <f>H70</f>
        <v>0.13</v>
      </c>
      <c r="I94" s="74">
        <f>I93*H94</f>
        <v>12.648666336799998</v>
      </c>
      <c r="J94" s="69"/>
      <c r="K94" s="73">
        <f>K70</f>
        <v>0.13</v>
      </c>
      <c r="L94" s="75">
        <f>L93*K94</f>
        <v>13.164921440916608</v>
      </c>
      <c r="M94" s="66">
        <f>+L94-I94</f>
        <v>0.5162551041166097</v>
      </c>
      <c r="N94" s="67">
        <f t="shared" si="7"/>
        <v>0.04081498320614391</v>
      </c>
      <c r="O94" s="68">
        <f>L94/L95</f>
        <v>0.11504424778761062</v>
      </c>
      <c r="P94" s="4"/>
    </row>
    <row r="95" spans="2:16" ht="18" customHeight="1" thickBot="1">
      <c r="B95" s="3"/>
      <c r="C95" s="6"/>
      <c r="D95" s="6"/>
      <c r="E95" s="100"/>
      <c r="F95" s="101" t="s">
        <v>29</v>
      </c>
      <c r="G95" s="166"/>
      <c r="H95" s="167"/>
      <c r="I95" s="102">
        <f>I93+I94</f>
        <v>109.94609969679999</v>
      </c>
      <c r="J95" s="166"/>
      <c r="K95" s="167"/>
      <c r="L95" s="102">
        <f>L93+L94</f>
        <v>114.4335479095059</v>
      </c>
      <c r="M95" s="102">
        <f>M93+M94</f>
        <v>4.487448212705884</v>
      </c>
      <c r="N95" s="50">
        <f t="shared" si="7"/>
        <v>0.04081498320614362</v>
      </c>
      <c r="O95" s="51">
        <f>SUM(O93:O94)</f>
        <v>0.9999999999999999</v>
      </c>
      <c r="P95" s="4"/>
    </row>
    <row r="96" spans="2:16" ht="6.75" customHeight="1" thickBot="1">
      <c r="B96" s="85"/>
      <c r="C96" s="103"/>
      <c r="D96" s="103"/>
      <c r="E96" s="103"/>
      <c r="F96" s="104"/>
      <c r="G96" s="105"/>
      <c r="H96" s="106"/>
      <c r="I96" s="107"/>
      <c r="J96" s="105"/>
      <c r="K96" s="108"/>
      <c r="L96" s="107"/>
      <c r="M96" s="109"/>
      <c r="N96" s="110"/>
      <c r="O96" s="111"/>
      <c r="P96" s="86"/>
    </row>
    <row r="97" spans="2:16" ht="6.75" customHeight="1">
      <c r="B97" s="88"/>
      <c r="C97" s="6"/>
      <c r="D97" s="6"/>
      <c r="E97" s="6"/>
      <c r="F97" s="112"/>
      <c r="G97" s="113"/>
      <c r="H97" s="114"/>
      <c r="I97" s="115"/>
      <c r="J97" s="113"/>
      <c r="K97" s="116"/>
      <c r="L97" s="115"/>
      <c r="M97" s="117"/>
      <c r="N97" s="118"/>
      <c r="O97" s="119"/>
      <c r="P97" s="88"/>
    </row>
    <row r="98" ht="18" customHeight="1" thickBot="1"/>
    <row r="99" spans="2:16" ht="18" customHeight="1">
      <c r="B99" s="1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2"/>
    </row>
    <row r="100" spans="2:16" ht="23.25">
      <c r="B100" s="3"/>
      <c r="C100" s="155" t="s">
        <v>3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4"/>
    </row>
    <row r="101" spans="2:16" ht="18" customHeight="1" thickBot="1">
      <c r="B101" s="3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4"/>
    </row>
    <row r="102" spans="2:16" ht="18" customHeight="1" thickBot="1">
      <c r="B102" s="3"/>
      <c r="C102" s="5"/>
      <c r="D102" s="5"/>
      <c r="E102" s="6"/>
      <c r="F102" s="7"/>
      <c r="G102" s="156" t="str">
        <f>$G$10</f>
        <v>2011 BILL</v>
      </c>
      <c r="H102" s="157"/>
      <c r="I102" s="158"/>
      <c r="J102" s="156" t="str">
        <f>$J$10</f>
        <v>2012 BILL</v>
      </c>
      <c r="K102" s="157"/>
      <c r="L102" s="158"/>
      <c r="M102" s="156" t="s">
        <v>6</v>
      </c>
      <c r="N102" s="157"/>
      <c r="O102" s="158"/>
      <c r="P102" s="4"/>
    </row>
    <row r="103" spans="2:16" ht="26.25" thickBot="1">
      <c r="B103" s="3"/>
      <c r="C103" s="6"/>
      <c r="D103" s="6"/>
      <c r="E103" s="8"/>
      <c r="F103" s="9"/>
      <c r="G103" s="90" t="s">
        <v>0</v>
      </c>
      <c r="H103" s="11" t="s">
        <v>7</v>
      </c>
      <c r="I103" s="12" t="s">
        <v>8</v>
      </c>
      <c r="J103" s="91" t="s">
        <v>0</v>
      </c>
      <c r="K103" s="11" t="s">
        <v>7</v>
      </c>
      <c r="L103" s="12" t="s">
        <v>8</v>
      </c>
      <c r="M103" s="92" t="s">
        <v>30</v>
      </c>
      <c r="N103" s="93" t="s">
        <v>31</v>
      </c>
      <c r="O103" s="94" t="s">
        <v>11</v>
      </c>
      <c r="P103" s="4"/>
    </row>
    <row r="104" spans="2:16" ht="18" customHeight="1" thickBot="1">
      <c r="B104" s="3"/>
      <c r="C104" s="164" t="s">
        <v>12</v>
      </c>
      <c r="D104" s="165"/>
      <c r="E104" s="6"/>
      <c r="F104" s="16" t="s">
        <v>13</v>
      </c>
      <c r="G104" s="17"/>
      <c r="H104" s="18"/>
      <c r="I104" s="19">
        <f>$I$56</f>
        <v>30.58</v>
      </c>
      <c r="J104" s="17"/>
      <c r="K104" s="18"/>
      <c r="L104" s="20">
        <v>34.76</v>
      </c>
      <c r="M104" s="21">
        <f aca="true" t="shared" si="8" ref="M104:M110">+L104-I104</f>
        <v>4.18</v>
      </c>
      <c r="N104" s="22">
        <f aca="true" t="shared" si="9" ref="N104:N120">+M104/I104</f>
        <v>0.1366906474820144</v>
      </c>
      <c r="O104" s="23">
        <f>L104/L120</f>
        <v>0.23939083565449293</v>
      </c>
      <c r="P104" s="4"/>
    </row>
    <row r="105" spans="2:16" ht="18" customHeight="1" thickBot="1">
      <c r="B105" s="3"/>
      <c r="C105" s="24">
        <v>800</v>
      </c>
      <c r="D105" s="96" t="s">
        <v>1</v>
      </c>
      <c r="E105" s="6"/>
      <c r="F105" s="26" t="s">
        <v>14</v>
      </c>
      <c r="G105" s="27">
        <f>+C105</f>
        <v>800</v>
      </c>
      <c r="H105" s="28">
        <f>$H$57</f>
        <v>0.0121</v>
      </c>
      <c r="I105" s="29">
        <f>+G105*H105</f>
        <v>9.68</v>
      </c>
      <c r="J105" s="27">
        <f>+C105</f>
        <v>800</v>
      </c>
      <c r="K105" s="30">
        <v>0.0138</v>
      </c>
      <c r="L105" s="31">
        <f>+J105*K105</f>
        <v>11.04</v>
      </c>
      <c r="M105" s="32">
        <f t="shared" si="8"/>
        <v>1.3599999999999994</v>
      </c>
      <c r="N105" s="33">
        <f t="shared" si="9"/>
        <v>0.140495867768595</v>
      </c>
      <c r="O105" s="34">
        <f>L105/L120</f>
        <v>0.07603207208359039</v>
      </c>
      <c r="P105" s="4"/>
    </row>
    <row r="106" spans="2:16" ht="18" customHeight="1" thickBot="1">
      <c r="B106" s="3"/>
      <c r="C106" s="37"/>
      <c r="D106" s="38"/>
      <c r="E106" s="6"/>
      <c r="F106" s="26" t="s">
        <v>15</v>
      </c>
      <c r="G106" s="17"/>
      <c r="H106" s="18"/>
      <c r="I106" s="19">
        <v>0.29</v>
      </c>
      <c r="J106" s="17"/>
      <c r="K106" s="18"/>
      <c r="L106" s="31">
        <f>+J106*K106</f>
        <v>0</v>
      </c>
      <c r="M106" s="32">
        <f t="shared" si="8"/>
        <v>-0.29</v>
      </c>
      <c r="N106" s="33">
        <f t="shared" si="9"/>
        <v>-1</v>
      </c>
      <c r="O106" s="34">
        <f>L106/L120</f>
        <v>0</v>
      </c>
      <c r="P106" s="4"/>
    </row>
    <row r="107" spans="2:16" ht="18" customHeight="1">
      <c r="B107" s="3"/>
      <c r="C107" s="37"/>
      <c r="D107" s="38"/>
      <c r="E107" s="6"/>
      <c r="F107" s="26" t="s">
        <v>16</v>
      </c>
      <c r="G107" s="39"/>
      <c r="H107" s="40"/>
      <c r="I107" s="19">
        <f>$I$59</f>
        <v>3.5</v>
      </c>
      <c r="J107" s="39"/>
      <c r="K107" s="40"/>
      <c r="L107" s="31">
        <v>0.4839462153862978</v>
      </c>
      <c r="M107" s="32">
        <f t="shared" si="8"/>
        <v>-3.0160537846137023</v>
      </c>
      <c r="N107" s="33">
        <f t="shared" si="9"/>
        <v>-0.861729652746772</v>
      </c>
      <c r="O107" s="34">
        <f>L107/L120</f>
        <v>0.0033329197040608475</v>
      </c>
      <c r="P107" s="4"/>
    </row>
    <row r="108" spans="1:16" ht="18" customHeight="1" thickBot="1">
      <c r="A108" s="4"/>
      <c r="B108" s="3"/>
      <c r="C108" s="6"/>
      <c r="D108" s="6"/>
      <c r="E108" s="6"/>
      <c r="F108" s="26" t="s">
        <v>17</v>
      </c>
      <c r="G108" s="27">
        <f>C105</f>
        <v>800</v>
      </c>
      <c r="H108" s="28">
        <f>$H$60</f>
        <v>0</v>
      </c>
      <c r="I108" s="29">
        <f>+G108*H108</f>
        <v>0</v>
      </c>
      <c r="J108" s="27">
        <f>C105</f>
        <v>800</v>
      </c>
      <c r="K108" s="30">
        <f>K83</f>
        <v>0</v>
      </c>
      <c r="L108" s="31">
        <f>J108*K108</f>
        <v>0</v>
      </c>
      <c r="M108" s="32">
        <f t="shared" si="8"/>
        <v>0</v>
      </c>
      <c r="N108" s="33" t="e">
        <f t="shared" si="9"/>
        <v>#DIV/0!</v>
      </c>
      <c r="O108" s="34">
        <f>L108/$L$120</f>
        <v>0</v>
      </c>
      <c r="P108" s="4"/>
    </row>
    <row r="109" spans="1:16" ht="18" customHeight="1">
      <c r="A109" s="4"/>
      <c r="B109" s="3"/>
      <c r="C109" s="37"/>
      <c r="D109" s="38"/>
      <c r="E109" s="6"/>
      <c r="F109" s="42" t="s">
        <v>18</v>
      </c>
      <c r="G109" s="39"/>
      <c r="H109" s="40"/>
      <c r="I109" s="19">
        <f>$I$61</f>
        <v>0</v>
      </c>
      <c r="J109" s="39"/>
      <c r="K109" s="40"/>
      <c r="L109" s="43">
        <f>$L$61</f>
        <v>0.3880357279423132</v>
      </c>
      <c r="M109" s="32">
        <f t="shared" si="8"/>
        <v>0.3880357279423132</v>
      </c>
      <c r="N109" s="33" t="e">
        <f t="shared" si="9"/>
        <v>#DIV/0!</v>
      </c>
      <c r="O109" s="34">
        <f>L109/$L$120</f>
        <v>0.002672387720825945</v>
      </c>
      <c r="P109" s="4"/>
    </row>
    <row r="110" spans="1:16" ht="18" customHeight="1" thickBot="1">
      <c r="A110" s="4"/>
      <c r="B110" s="88"/>
      <c r="C110" s="6"/>
      <c r="D110" s="6"/>
      <c r="E110" s="6"/>
      <c r="F110" s="44" t="s">
        <v>19</v>
      </c>
      <c r="G110" s="45">
        <f>+C105</f>
        <v>800</v>
      </c>
      <c r="H110" s="28">
        <f>$H$62</f>
        <v>-0.0018</v>
      </c>
      <c r="I110" s="43">
        <f>+G110*H110</f>
        <v>-1.44</v>
      </c>
      <c r="J110" s="45">
        <f>+C105</f>
        <v>800</v>
      </c>
      <c r="K110" s="46">
        <v>0.0008919756892224678</v>
      </c>
      <c r="L110" s="43">
        <f>+J110*K110</f>
        <v>0.7135805513779742</v>
      </c>
      <c r="M110" s="32">
        <f t="shared" si="8"/>
        <v>2.153580551377974</v>
      </c>
      <c r="N110" s="33">
        <f t="shared" si="9"/>
        <v>-1.4955420495680376</v>
      </c>
      <c r="O110" s="34">
        <f>L110/$L$120</f>
        <v>0.004914402891287891</v>
      </c>
      <c r="P110" s="97"/>
    </row>
    <row r="111" spans="1:16" ht="18" customHeight="1" thickBot="1">
      <c r="A111" s="4"/>
      <c r="F111" s="47" t="s">
        <v>21</v>
      </c>
      <c r="G111" s="162"/>
      <c r="H111" s="163"/>
      <c r="I111" s="48">
        <f>SUM(I104:I110)</f>
        <v>42.61</v>
      </c>
      <c r="J111" s="162"/>
      <c r="K111" s="163"/>
      <c r="L111" s="48">
        <f>SUM(L104:L110)</f>
        <v>47.38556249470658</v>
      </c>
      <c r="M111" s="49">
        <f>SUM(M104:M110)</f>
        <v>4.775562494706584</v>
      </c>
      <c r="N111" s="50">
        <f t="shared" si="9"/>
        <v>0.11207609703606158</v>
      </c>
      <c r="O111" s="51">
        <f>L111/L120</f>
        <v>0.326342618054258</v>
      </c>
      <c r="P111" s="97"/>
    </row>
    <row r="112" spans="1:16" ht="18" customHeight="1" thickBot="1">
      <c r="A112" s="4"/>
      <c r="F112" s="26" t="s">
        <v>22</v>
      </c>
      <c r="G112" s="52">
        <v>860.24</v>
      </c>
      <c r="H112" s="53">
        <v>0.0097</v>
      </c>
      <c r="I112" s="29">
        <f>+G112*H112</f>
        <v>8.344328</v>
      </c>
      <c r="J112" s="52">
        <v>862.2682000432816</v>
      </c>
      <c r="K112" s="53">
        <v>0.00992753905054642</v>
      </c>
      <c r="L112" s="29">
        <f>+J112*K112</f>
        <v>8.56020122797405</v>
      </c>
      <c r="M112" s="54">
        <f>+L112-I112</f>
        <v>0.21587322797404873</v>
      </c>
      <c r="N112" s="22">
        <f t="shared" si="9"/>
        <v>0.025870654649966865</v>
      </c>
      <c r="O112" s="23">
        <f>L112/L120</f>
        <v>0.05895378956660887</v>
      </c>
      <c r="P112" s="97"/>
    </row>
    <row r="113" spans="1:16" ht="18" customHeight="1" thickBot="1">
      <c r="A113" s="4"/>
      <c r="B113" s="88"/>
      <c r="F113" s="47" t="s">
        <v>23</v>
      </c>
      <c r="G113" s="162"/>
      <c r="H113" s="163"/>
      <c r="I113" s="48">
        <f>I111+I112</f>
        <v>50.954328000000004</v>
      </c>
      <c r="J113" s="162"/>
      <c r="K113" s="163"/>
      <c r="L113" s="48">
        <f>L111+L112</f>
        <v>55.94576372268063</v>
      </c>
      <c r="M113" s="48">
        <f>M111+M112</f>
        <v>4.991435722680633</v>
      </c>
      <c r="N113" s="50">
        <f t="shared" si="9"/>
        <v>0.09795901385806977</v>
      </c>
      <c r="O113" s="55">
        <f>L113/L120</f>
        <v>0.38529640762086687</v>
      </c>
      <c r="P113" s="97"/>
    </row>
    <row r="114" spans="1:16" ht="18" customHeight="1">
      <c r="A114" s="4"/>
      <c r="B114" s="88"/>
      <c r="C114" s="88"/>
      <c r="F114" s="56" t="s">
        <v>24</v>
      </c>
      <c r="G114" s="57">
        <v>860.24</v>
      </c>
      <c r="H114" s="58">
        <v>0.013009811215474752</v>
      </c>
      <c r="I114" s="59">
        <f>+G114*H114</f>
        <v>11.19156</v>
      </c>
      <c r="J114" s="57">
        <f>J112</f>
        <v>862.2682000432816</v>
      </c>
      <c r="K114" s="58">
        <v>0.012794499043011106</v>
      </c>
      <c r="L114" s="60">
        <f>+J114*K114</f>
        <v>11.032289660272674</v>
      </c>
      <c r="M114" s="61">
        <f>+L114-I114</f>
        <v>-0.15927033972732652</v>
      </c>
      <c r="N114" s="62">
        <f t="shared" si="9"/>
        <v>-0.014231290340875311</v>
      </c>
      <c r="O114" s="63">
        <f>L114/L120</f>
        <v>0.07597897125877726</v>
      </c>
      <c r="P114" s="97"/>
    </row>
    <row r="115" spans="1:16" ht="18" customHeight="1">
      <c r="A115" s="4"/>
      <c r="B115" s="88"/>
      <c r="C115" s="6"/>
      <c r="D115" s="6"/>
      <c r="E115" s="6"/>
      <c r="F115" s="98" t="s">
        <v>25</v>
      </c>
      <c r="G115" s="57">
        <v>600</v>
      </c>
      <c r="H115" s="58">
        <v>0.068</v>
      </c>
      <c r="I115" s="59">
        <f>+G115*H115</f>
        <v>40.800000000000004</v>
      </c>
      <c r="J115" s="57">
        <v>600</v>
      </c>
      <c r="K115" s="58">
        <v>0.068</v>
      </c>
      <c r="L115" s="60">
        <f>+J115*K115</f>
        <v>40.800000000000004</v>
      </c>
      <c r="M115" s="61">
        <f>+L115-I115</f>
        <v>0</v>
      </c>
      <c r="N115" s="62">
        <f t="shared" si="9"/>
        <v>0</v>
      </c>
      <c r="O115" s="99">
        <f>L115/L120</f>
        <v>0.2809880924828341</v>
      </c>
      <c r="P115" s="97"/>
    </row>
    <row r="116" spans="1:16" ht="18" customHeight="1">
      <c r="A116" s="4"/>
      <c r="B116" s="88"/>
      <c r="C116" s="6"/>
      <c r="D116" s="6"/>
      <c r="E116" s="6"/>
      <c r="F116" s="98" t="s">
        <v>25</v>
      </c>
      <c r="G116" s="57">
        <f>G114-G115</f>
        <v>260.24</v>
      </c>
      <c r="H116" s="58">
        <v>0.079</v>
      </c>
      <c r="I116" s="59">
        <f>+G116*H116</f>
        <v>20.558960000000003</v>
      </c>
      <c r="J116" s="57">
        <f>J114-J115</f>
        <v>262.2682000432816</v>
      </c>
      <c r="K116" s="58">
        <v>0.079</v>
      </c>
      <c r="L116" s="60">
        <f>+J116*K116</f>
        <v>20.719187803419246</v>
      </c>
      <c r="M116" s="61">
        <f>+L116-I116</f>
        <v>0.16022780341924303</v>
      </c>
      <c r="N116" s="62">
        <f t="shared" si="9"/>
        <v>0.007793575327703493</v>
      </c>
      <c r="O116" s="99">
        <f>L116/L120</f>
        <v>0.14269228084991115</v>
      </c>
      <c r="P116" s="4"/>
    </row>
    <row r="117" spans="2:16" ht="18" customHeight="1" thickBot="1">
      <c r="B117" s="3"/>
      <c r="C117" s="6"/>
      <c r="D117" s="6"/>
      <c r="E117" s="6"/>
      <c r="F117" s="26" t="s">
        <v>26</v>
      </c>
      <c r="G117" s="69">
        <f>G114</f>
        <v>860.24</v>
      </c>
      <c r="H117" s="58">
        <f>$H$68</f>
        <v>0</v>
      </c>
      <c r="I117" s="41">
        <f>+G117*H117</f>
        <v>0</v>
      </c>
      <c r="J117" s="69">
        <f>G117</f>
        <v>860.24</v>
      </c>
      <c r="K117" s="58">
        <f>$K$68</f>
        <v>0</v>
      </c>
      <c r="L117" s="43">
        <f>+J117*K117</f>
        <v>0</v>
      </c>
      <c r="M117" s="66">
        <f>+L117-I117</f>
        <v>0</v>
      </c>
      <c r="N117" s="67" t="e">
        <f t="shared" si="9"/>
        <v>#DIV/0!</v>
      </c>
      <c r="O117" s="68">
        <f>L117/L120</f>
        <v>0</v>
      </c>
      <c r="P117" s="4"/>
    </row>
    <row r="118" spans="2:16" ht="18" customHeight="1" thickBot="1">
      <c r="B118" s="3"/>
      <c r="C118" s="6"/>
      <c r="D118" s="6"/>
      <c r="E118" s="6"/>
      <c r="F118" s="47" t="s">
        <v>27</v>
      </c>
      <c r="G118" s="162"/>
      <c r="H118" s="163"/>
      <c r="I118" s="48">
        <f>SUM(I113:I117)</f>
        <v>123.50484800000001</v>
      </c>
      <c r="J118" s="162"/>
      <c r="K118" s="163"/>
      <c r="L118" s="48">
        <f>SUM(L113:L117)</f>
        <v>128.49724118637255</v>
      </c>
      <c r="M118" s="48">
        <f>SUM(M113:M116)</f>
        <v>4.992393186372549</v>
      </c>
      <c r="N118" s="50">
        <f t="shared" si="9"/>
        <v>0.04042264953334098</v>
      </c>
      <c r="O118" s="55">
        <f>L118/L120</f>
        <v>0.8849557522123893</v>
      </c>
      <c r="P118" s="4"/>
    </row>
    <row r="119" spans="2:16" ht="18" customHeight="1" thickBot="1">
      <c r="B119" s="3"/>
      <c r="C119" s="6"/>
      <c r="D119" s="6"/>
      <c r="E119" s="6"/>
      <c r="F119" s="72" t="s">
        <v>28</v>
      </c>
      <c r="G119" s="69"/>
      <c r="H119" s="73">
        <f>H94</f>
        <v>0.13</v>
      </c>
      <c r="I119" s="74">
        <f>I118*H119</f>
        <v>16.055630240000003</v>
      </c>
      <c r="J119" s="69"/>
      <c r="K119" s="73">
        <f>K94</f>
        <v>0.13</v>
      </c>
      <c r="L119" s="75">
        <f>L118*K119</f>
        <v>16.704641354228432</v>
      </c>
      <c r="M119" s="66">
        <f>+L119-I119</f>
        <v>0.6490111142284292</v>
      </c>
      <c r="N119" s="67">
        <f t="shared" si="9"/>
        <v>0.040422649533340835</v>
      </c>
      <c r="O119" s="68">
        <f>L119/L120</f>
        <v>0.11504424778761062</v>
      </c>
      <c r="P119" s="4"/>
    </row>
    <row r="120" spans="2:16" ht="18" customHeight="1" thickBot="1">
      <c r="B120" s="3"/>
      <c r="C120" s="6"/>
      <c r="D120" s="6"/>
      <c r="E120" s="100"/>
      <c r="F120" s="101" t="s">
        <v>29</v>
      </c>
      <c r="G120" s="166"/>
      <c r="H120" s="167"/>
      <c r="I120" s="102">
        <f>I118+I119</f>
        <v>139.56047824</v>
      </c>
      <c r="J120" s="166"/>
      <c r="K120" s="167"/>
      <c r="L120" s="102">
        <f>L118+L119</f>
        <v>145.201882540601</v>
      </c>
      <c r="M120" s="102">
        <f>M118+M119</f>
        <v>5.641404300600978</v>
      </c>
      <c r="N120" s="50">
        <f t="shared" si="9"/>
        <v>0.04042264953334097</v>
      </c>
      <c r="O120" s="51">
        <f>SUM(O118:O119)</f>
        <v>0.9999999999999999</v>
      </c>
      <c r="P120" s="4"/>
    </row>
    <row r="121" spans="2:16" ht="18" customHeight="1" thickBot="1">
      <c r="B121" s="85"/>
      <c r="C121" s="103"/>
      <c r="D121" s="103"/>
      <c r="E121" s="103"/>
      <c r="F121" s="104"/>
      <c r="G121" s="105"/>
      <c r="H121" s="106"/>
      <c r="I121" s="107"/>
      <c r="J121" s="105"/>
      <c r="K121" s="108"/>
      <c r="L121" s="107"/>
      <c r="M121" s="109"/>
      <c r="N121" s="110"/>
      <c r="O121" s="111"/>
      <c r="P121" s="86"/>
    </row>
    <row r="122" spans="2:16" ht="18" customHeight="1" thickBot="1">
      <c r="B122" s="88"/>
      <c r="C122" s="6"/>
      <c r="D122" s="6"/>
      <c r="E122" s="6"/>
      <c r="F122" s="112"/>
      <c r="G122" s="113"/>
      <c r="H122" s="114"/>
      <c r="I122" s="115"/>
      <c r="J122" s="113"/>
      <c r="K122" s="116"/>
      <c r="L122" s="115"/>
      <c r="M122" s="117"/>
      <c r="N122" s="118"/>
      <c r="O122" s="119"/>
      <c r="P122" s="88"/>
    </row>
    <row r="123" spans="2:16" ht="18" customHeight="1">
      <c r="B123" s="1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2"/>
    </row>
    <row r="124" spans="2:16" ht="23.25">
      <c r="B124" s="3"/>
      <c r="C124" s="155" t="s">
        <v>3</v>
      </c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4"/>
    </row>
    <row r="125" spans="2:16" ht="18" customHeight="1" thickBot="1">
      <c r="B125" s="3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4"/>
    </row>
    <row r="126" spans="2:16" ht="18" customHeight="1" thickBot="1">
      <c r="B126" s="3"/>
      <c r="C126" s="5"/>
      <c r="D126" s="5"/>
      <c r="E126" s="6"/>
      <c r="F126" s="7"/>
      <c r="G126" s="156" t="str">
        <f>$G$10</f>
        <v>2011 BILL</v>
      </c>
      <c r="H126" s="157"/>
      <c r="I126" s="158"/>
      <c r="J126" s="156" t="str">
        <f>$J$10</f>
        <v>2012 BILL</v>
      </c>
      <c r="K126" s="157"/>
      <c r="L126" s="158"/>
      <c r="M126" s="156" t="s">
        <v>6</v>
      </c>
      <c r="N126" s="157"/>
      <c r="O126" s="158"/>
      <c r="P126" s="4"/>
    </row>
    <row r="127" spans="2:16" ht="26.25" thickBot="1">
      <c r="B127" s="3"/>
      <c r="C127" s="6"/>
      <c r="D127" s="6"/>
      <c r="E127" s="8"/>
      <c r="F127" s="9"/>
      <c r="G127" s="90" t="s">
        <v>0</v>
      </c>
      <c r="H127" s="11" t="s">
        <v>7</v>
      </c>
      <c r="I127" s="12" t="s">
        <v>8</v>
      </c>
      <c r="J127" s="91" t="s">
        <v>0</v>
      </c>
      <c r="K127" s="11" t="s">
        <v>7</v>
      </c>
      <c r="L127" s="12" t="s">
        <v>8</v>
      </c>
      <c r="M127" s="92" t="s">
        <v>30</v>
      </c>
      <c r="N127" s="93" t="s">
        <v>31</v>
      </c>
      <c r="O127" s="94" t="s">
        <v>11</v>
      </c>
      <c r="P127" s="4"/>
    </row>
    <row r="128" spans="2:16" ht="18" customHeight="1" thickBot="1">
      <c r="B128" s="3"/>
      <c r="C128" s="164" t="s">
        <v>12</v>
      </c>
      <c r="D128" s="165"/>
      <c r="E128" s="6"/>
      <c r="F128" s="16" t="s">
        <v>13</v>
      </c>
      <c r="G128" s="17"/>
      <c r="H128" s="18"/>
      <c r="I128" s="19">
        <f>$I$56</f>
        <v>30.58</v>
      </c>
      <c r="J128" s="17"/>
      <c r="K128" s="18"/>
      <c r="L128" s="20">
        <v>34.76</v>
      </c>
      <c r="M128" s="21">
        <f aca="true" t="shared" si="10" ref="M128:M134">+L128-I128</f>
        <v>4.18</v>
      </c>
      <c r="N128" s="22">
        <f aca="true" t="shared" si="11" ref="N128:N144">+M128/I128</f>
        <v>0.1366906474820144</v>
      </c>
      <c r="O128" s="23">
        <f>L128/L144</f>
        <v>0.20057608697777976</v>
      </c>
      <c r="P128" s="4"/>
    </row>
    <row r="129" spans="2:16" ht="18" customHeight="1" thickBot="1">
      <c r="B129" s="3"/>
      <c r="C129" s="120">
        <v>1000</v>
      </c>
      <c r="D129" s="96" t="s">
        <v>1</v>
      </c>
      <c r="E129" s="6"/>
      <c r="F129" s="26" t="s">
        <v>14</v>
      </c>
      <c r="G129" s="27">
        <f>+C129</f>
        <v>1000</v>
      </c>
      <c r="H129" s="28">
        <f>$H$57</f>
        <v>0.0121</v>
      </c>
      <c r="I129" s="29">
        <f>+G129*H129</f>
        <v>12.1</v>
      </c>
      <c r="J129" s="27">
        <f>+C129</f>
        <v>1000</v>
      </c>
      <c r="K129" s="30">
        <v>0.0138</v>
      </c>
      <c r="L129" s="31">
        <f>+J129*K129</f>
        <v>13.799999999999999</v>
      </c>
      <c r="M129" s="32">
        <f t="shared" si="10"/>
        <v>1.6999999999999993</v>
      </c>
      <c r="N129" s="33">
        <f t="shared" si="11"/>
        <v>0.140495867768595</v>
      </c>
      <c r="O129" s="34">
        <f>L129/L144</f>
        <v>0.07963032221787573</v>
      </c>
      <c r="P129" s="4"/>
    </row>
    <row r="130" spans="2:16" ht="18" customHeight="1" thickBot="1">
      <c r="B130" s="3"/>
      <c r="C130" s="37"/>
      <c r="D130" s="38"/>
      <c r="E130" s="6"/>
      <c r="F130" s="26" t="s">
        <v>15</v>
      </c>
      <c r="G130" s="17"/>
      <c r="H130" s="18"/>
      <c r="I130" s="19">
        <v>0.29</v>
      </c>
      <c r="J130" s="17"/>
      <c r="K130" s="18"/>
      <c r="L130" s="31">
        <f>+J130*K130</f>
        <v>0</v>
      </c>
      <c r="M130" s="32">
        <f t="shared" si="10"/>
        <v>-0.29</v>
      </c>
      <c r="N130" s="33">
        <f t="shared" si="11"/>
        <v>-1</v>
      </c>
      <c r="O130" s="34">
        <f>L130/L144</f>
        <v>0</v>
      </c>
      <c r="P130" s="4"/>
    </row>
    <row r="131" spans="2:16" ht="18" customHeight="1">
      <c r="B131" s="3"/>
      <c r="C131" s="37"/>
      <c r="D131" s="38"/>
      <c r="E131" s="6"/>
      <c r="F131" s="26" t="s">
        <v>16</v>
      </c>
      <c r="G131" s="39"/>
      <c r="H131" s="40"/>
      <c r="I131" s="19">
        <f>$I$59</f>
        <v>3.5</v>
      </c>
      <c r="J131" s="39"/>
      <c r="K131" s="40"/>
      <c r="L131" s="31">
        <v>0.4839462153862978</v>
      </c>
      <c r="M131" s="32">
        <f t="shared" si="10"/>
        <v>-3.0160537846137023</v>
      </c>
      <c r="N131" s="33">
        <f t="shared" si="11"/>
        <v>-0.861729652746772</v>
      </c>
      <c r="O131" s="34">
        <f>L131/L144</f>
        <v>0.0027925212367632163</v>
      </c>
      <c r="P131" s="4"/>
    </row>
    <row r="132" spans="1:16" ht="18" customHeight="1" thickBot="1">
      <c r="A132" s="4"/>
      <c r="B132" s="3"/>
      <c r="C132" s="6"/>
      <c r="D132" s="6"/>
      <c r="E132" s="6"/>
      <c r="F132" s="26" t="s">
        <v>17</v>
      </c>
      <c r="G132" s="27">
        <f>C129</f>
        <v>1000</v>
      </c>
      <c r="H132" s="28">
        <f>$H$60</f>
        <v>0</v>
      </c>
      <c r="I132" s="29">
        <f>+G132*H132</f>
        <v>0</v>
      </c>
      <c r="J132" s="27">
        <f>C129</f>
        <v>1000</v>
      </c>
      <c r="K132" s="30">
        <f>K108</f>
        <v>0</v>
      </c>
      <c r="L132" s="31">
        <f>J132*K132</f>
        <v>0</v>
      </c>
      <c r="M132" s="32">
        <f t="shared" si="10"/>
        <v>0</v>
      </c>
      <c r="N132" s="33" t="e">
        <f t="shared" si="11"/>
        <v>#DIV/0!</v>
      </c>
      <c r="O132" s="34">
        <f>L132/$L$144</f>
        <v>0</v>
      </c>
      <c r="P132" s="4"/>
    </row>
    <row r="133" spans="1:16" ht="18" customHeight="1">
      <c r="A133" s="4"/>
      <c r="B133" s="3"/>
      <c r="C133" s="37"/>
      <c r="D133" s="38"/>
      <c r="E133" s="6"/>
      <c r="F133" s="42" t="s">
        <v>18</v>
      </c>
      <c r="G133" s="39"/>
      <c r="H133" s="40"/>
      <c r="I133" s="19">
        <f>$I$61</f>
        <v>0</v>
      </c>
      <c r="J133" s="39"/>
      <c r="K133" s="40"/>
      <c r="L133" s="43">
        <f>$L$61</f>
        <v>0.3880357279423132</v>
      </c>
      <c r="M133" s="32">
        <f t="shared" si="10"/>
        <v>0.3880357279423132</v>
      </c>
      <c r="N133" s="33" t="e">
        <f t="shared" si="11"/>
        <v>#DIV/0!</v>
      </c>
      <c r="O133" s="34">
        <f>L133/$L$144</f>
        <v>0.0022390876846445197</v>
      </c>
      <c r="P133" s="4"/>
    </row>
    <row r="134" spans="1:16" ht="18" customHeight="1" thickBot="1">
      <c r="A134" s="4"/>
      <c r="B134" s="88"/>
      <c r="C134" s="6"/>
      <c r="D134" s="6"/>
      <c r="E134" s="6"/>
      <c r="F134" s="44" t="s">
        <v>19</v>
      </c>
      <c r="G134" s="45">
        <f>+C129</f>
        <v>1000</v>
      </c>
      <c r="H134" s="28">
        <f>$H$62</f>
        <v>-0.0018</v>
      </c>
      <c r="I134" s="43">
        <f>+G134*H134</f>
        <v>-1.8</v>
      </c>
      <c r="J134" s="45">
        <f>+C129</f>
        <v>1000</v>
      </c>
      <c r="K134" s="46">
        <v>0.0008919756892224678</v>
      </c>
      <c r="L134" s="43">
        <f>+J134*K134</f>
        <v>0.8919756892224677</v>
      </c>
      <c r="M134" s="32">
        <f t="shared" si="10"/>
        <v>2.6919756892224678</v>
      </c>
      <c r="N134" s="33">
        <f t="shared" si="11"/>
        <v>-1.4955420495680376</v>
      </c>
      <c r="O134" s="34">
        <f>L134/$L$144</f>
        <v>0.005146979097340355</v>
      </c>
      <c r="P134" s="97"/>
    </row>
    <row r="135" spans="1:16" ht="18" customHeight="1" thickBot="1">
      <c r="A135" s="4"/>
      <c r="F135" s="47" t="s">
        <v>21</v>
      </c>
      <c r="G135" s="162"/>
      <c r="H135" s="163"/>
      <c r="I135" s="48">
        <f>SUM(I128:I134)</f>
        <v>44.67</v>
      </c>
      <c r="J135" s="162"/>
      <c r="K135" s="163"/>
      <c r="L135" s="48">
        <f>SUM(L128:L134)</f>
        <v>50.32395763255108</v>
      </c>
      <c r="M135" s="49">
        <f>SUM(M128:M134)</f>
        <v>5.653957632551077</v>
      </c>
      <c r="N135" s="50">
        <f t="shared" si="11"/>
        <v>0.12657169537835408</v>
      </c>
      <c r="O135" s="51">
        <f>L135/L144</f>
        <v>0.2903849972144036</v>
      </c>
      <c r="P135" s="97"/>
    </row>
    <row r="136" spans="1:16" ht="18" customHeight="1" thickBot="1">
      <c r="A136" s="4"/>
      <c r="F136" s="26" t="s">
        <v>22</v>
      </c>
      <c r="G136" s="52">
        <v>1075.3</v>
      </c>
      <c r="H136" s="53">
        <v>0.0097</v>
      </c>
      <c r="I136" s="29">
        <f>+G136*H136</f>
        <v>10.43041</v>
      </c>
      <c r="J136" s="52">
        <v>1077.835250054102</v>
      </c>
      <c r="K136" s="53">
        <v>0.00992753905054642</v>
      </c>
      <c r="L136" s="29">
        <f>+J136*K136</f>
        <v>10.700251534967563</v>
      </c>
      <c r="M136" s="54">
        <f>+L136-I136</f>
        <v>0.26984153496756313</v>
      </c>
      <c r="N136" s="22">
        <f t="shared" si="11"/>
        <v>0.02587065464996708</v>
      </c>
      <c r="O136" s="23">
        <f>L136/L144</f>
        <v>0.061743802720419315</v>
      </c>
      <c r="P136" s="97"/>
    </row>
    <row r="137" spans="1:16" ht="18" customHeight="1" thickBot="1">
      <c r="A137" s="4"/>
      <c r="B137" s="88"/>
      <c r="F137" s="47" t="s">
        <v>23</v>
      </c>
      <c r="G137" s="162"/>
      <c r="H137" s="163"/>
      <c r="I137" s="48">
        <f>I135+I136</f>
        <v>55.100410000000004</v>
      </c>
      <c r="J137" s="162"/>
      <c r="K137" s="163"/>
      <c r="L137" s="48">
        <f>L135+L136</f>
        <v>61.02420916751864</v>
      </c>
      <c r="M137" s="48">
        <f>M135+M136</f>
        <v>5.9237991675186406</v>
      </c>
      <c r="N137" s="50">
        <f t="shared" si="11"/>
        <v>0.1075091667651591</v>
      </c>
      <c r="O137" s="55">
        <f>L137/L144</f>
        <v>0.3521287999348229</v>
      </c>
      <c r="P137" s="97"/>
    </row>
    <row r="138" spans="1:16" ht="18" customHeight="1">
      <c r="A138" s="4"/>
      <c r="B138" s="88"/>
      <c r="C138" s="88"/>
      <c r="F138" s="56" t="s">
        <v>24</v>
      </c>
      <c r="G138" s="57">
        <v>1075.3</v>
      </c>
      <c r="H138" s="58">
        <v>0.013009811215474752</v>
      </c>
      <c r="I138" s="59">
        <f>+G138*H138</f>
        <v>13.98945</v>
      </c>
      <c r="J138" s="57">
        <f>J136</f>
        <v>1077.835250054102</v>
      </c>
      <c r="K138" s="58">
        <v>0.012794499043011106</v>
      </c>
      <c r="L138" s="60">
        <f>+J138*K138</f>
        <v>13.790362075340845</v>
      </c>
      <c r="M138" s="61">
        <f>+L138-I138</f>
        <v>-0.19908792465915504</v>
      </c>
      <c r="N138" s="62">
        <f t="shared" si="11"/>
        <v>-0.014231290340875091</v>
      </c>
      <c r="O138" s="63">
        <f>L138/L144</f>
        <v>0.07957470837395399</v>
      </c>
      <c r="P138" s="97"/>
    </row>
    <row r="139" spans="1:16" ht="18" customHeight="1">
      <c r="A139" s="4"/>
      <c r="B139" s="88"/>
      <c r="C139" s="6"/>
      <c r="D139" s="6"/>
      <c r="E139" s="6"/>
      <c r="F139" s="98" t="s">
        <v>25</v>
      </c>
      <c r="G139" s="57">
        <v>600</v>
      </c>
      <c r="H139" s="58">
        <v>0.068</v>
      </c>
      <c r="I139" s="59">
        <f>+G139*H139</f>
        <v>40.800000000000004</v>
      </c>
      <c r="J139" s="57">
        <v>600</v>
      </c>
      <c r="K139" s="58">
        <v>0.068</v>
      </c>
      <c r="L139" s="60">
        <f>+J139*K139</f>
        <v>40.800000000000004</v>
      </c>
      <c r="M139" s="61">
        <f>+L139-I139</f>
        <v>0</v>
      </c>
      <c r="N139" s="62">
        <f t="shared" si="11"/>
        <v>0</v>
      </c>
      <c r="O139" s="99">
        <f>L139/L144</f>
        <v>0.2354287787311109</v>
      </c>
      <c r="P139" s="97"/>
    </row>
    <row r="140" spans="1:16" ht="18" customHeight="1">
      <c r="A140" s="4"/>
      <c r="B140" s="88"/>
      <c r="C140" s="6"/>
      <c r="D140" s="6"/>
      <c r="E140" s="6"/>
      <c r="F140" s="98" t="s">
        <v>25</v>
      </c>
      <c r="G140" s="57">
        <f>G138-G139</f>
        <v>475.29999999999995</v>
      </c>
      <c r="H140" s="58">
        <v>0.079</v>
      </c>
      <c r="I140" s="59">
        <f>+G140*H140</f>
        <v>37.5487</v>
      </c>
      <c r="J140" s="57">
        <f>J138-J139</f>
        <v>477.83525005410206</v>
      </c>
      <c r="K140" s="58">
        <v>0.079</v>
      </c>
      <c r="L140" s="60">
        <f>+J140*K140</f>
        <v>37.74898475427406</v>
      </c>
      <c r="M140" s="61">
        <f>+L140-I140</f>
        <v>0.20028475427406534</v>
      </c>
      <c r="N140" s="62">
        <f t="shared" si="11"/>
        <v>0.005333999693040381</v>
      </c>
      <c r="O140" s="99">
        <f>L140/L144</f>
        <v>0.21782346517250162</v>
      </c>
      <c r="P140" s="4"/>
    </row>
    <row r="141" spans="1:16" ht="18" customHeight="1" thickBot="1">
      <c r="A141" s="4"/>
      <c r="B141" s="88"/>
      <c r="C141" s="6"/>
      <c r="D141" s="6"/>
      <c r="E141" s="6"/>
      <c r="F141" s="26" t="s">
        <v>26</v>
      </c>
      <c r="G141" s="69">
        <f>G138</f>
        <v>1075.3</v>
      </c>
      <c r="H141" s="58">
        <f>$H$68</f>
        <v>0</v>
      </c>
      <c r="I141" s="41">
        <f>+G141*H141</f>
        <v>0</v>
      </c>
      <c r="J141" s="69">
        <f>G141</f>
        <v>1075.3</v>
      </c>
      <c r="K141" s="58">
        <f>$K$68</f>
        <v>0</v>
      </c>
      <c r="L141" s="43">
        <f>+J141*K141</f>
        <v>0</v>
      </c>
      <c r="M141" s="66">
        <f>+L141-I141</f>
        <v>0</v>
      </c>
      <c r="N141" s="67" t="e">
        <f t="shared" si="11"/>
        <v>#DIV/0!</v>
      </c>
      <c r="O141" s="68">
        <f>L141/L144</f>
        <v>0</v>
      </c>
      <c r="P141" s="4"/>
    </row>
    <row r="142" spans="2:16" ht="18" customHeight="1" thickBot="1">
      <c r="B142" s="3"/>
      <c r="C142" s="6"/>
      <c r="D142" s="6"/>
      <c r="E142" s="6"/>
      <c r="F142" s="47" t="s">
        <v>27</v>
      </c>
      <c r="G142" s="162"/>
      <c r="H142" s="163"/>
      <c r="I142" s="48">
        <f>SUM(I137:I141)</f>
        <v>147.43856</v>
      </c>
      <c r="J142" s="162"/>
      <c r="K142" s="163"/>
      <c r="L142" s="48">
        <f>SUM(L137:L141)</f>
        <v>153.36355599713355</v>
      </c>
      <c r="M142" s="48">
        <f>SUM(M137:M140)</f>
        <v>5.924995997133551</v>
      </c>
      <c r="N142" s="50">
        <f t="shared" si="11"/>
        <v>0.04018620364396906</v>
      </c>
      <c r="O142" s="55">
        <f>L142/L144</f>
        <v>0.8849557522123894</v>
      </c>
      <c r="P142" s="4"/>
    </row>
    <row r="143" spans="2:16" ht="18" customHeight="1" thickBot="1">
      <c r="B143" s="3"/>
      <c r="C143" s="6"/>
      <c r="D143" s="6"/>
      <c r="E143" s="6"/>
      <c r="F143" s="72" t="s">
        <v>28</v>
      </c>
      <c r="G143" s="69"/>
      <c r="H143" s="73">
        <f>H119</f>
        <v>0.13</v>
      </c>
      <c r="I143" s="74">
        <f>I142*H143</f>
        <v>19.1670128</v>
      </c>
      <c r="J143" s="69"/>
      <c r="K143" s="73">
        <f>K119</f>
        <v>0.13</v>
      </c>
      <c r="L143" s="75">
        <f>L142*K143</f>
        <v>19.93726227962736</v>
      </c>
      <c r="M143" s="66">
        <f>+L143-I143</f>
        <v>0.7702494796273633</v>
      </c>
      <c r="N143" s="67">
        <f t="shared" si="11"/>
        <v>0.04018620364396915</v>
      </c>
      <c r="O143" s="68">
        <f>L143/L144</f>
        <v>0.11504424778761062</v>
      </c>
      <c r="P143" s="4"/>
    </row>
    <row r="144" spans="2:16" ht="18" customHeight="1" thickBot="1">
      <c r="B144" s="3"/>
      <c r="C144" s="6"/>
      <c r="D144" s="6"/>
      <c r="E144" s="100"/>
      <c r="F144" s="101" t="s">
        <v>29</v>
      </c>
      <c r="G144" s="166"/>
      <c r="H144" s="167"/>
      <c r="I144" s="102">
        <f>I142+I143</f>
        <v>166.6055728</v>
      </c>
      <c r="J144" s="166"/>
      <c r="K144" s="167"/>
      <c r="L144" s="102">
        <f>L142+L143</f>
        <v>173.3008182767609</v>
      </c>
      <c r="M144" s="102">
        <f>M142+M143</f>
        <v>6.695245476760914</v>
      </c>
      <c r="N144" s="50">
        <f t="shared" si="11"/>
        <v>0.04018620364396907</v>
      </c>
      <c r="O144" s="51">
        <f>SUM(O142:O143)</f>
        <v>1</v>
      </c>
      <c r="P144" s="4"/>
    </row>
    <row r="145" spans="2:18" ht="18" customHeight="1" thickBot="1">
      <c r="B145" s="85"/>
      <c r="C145" s="103"/>
      <c r="D145" s="103"/>
      <c r="E145" s="103"/>
      <c r="F145" s="104"/>
      <c r="G145" s="105"/>
      <c r="H145" s="106"/>
      <c r="I145" s="107"/>
      <c r="J145" s="105"/>
      <c r="K145" s="108"/>
      <c r="L145" s="107"/>
      <c r="M145" s="109"/>
      <c r="N145" s="110"/>
      <c r="O145" s="111"/>
      <c r="P145" s="86"/>
      <c r="R145" s="88"/>
    </row>
    <row r="146" ht="18" customHeight="1" thickBot="1">
      <c r="R146" s="88"/>
    </row>
    <row r="147" spans="2:16" ht="18" customHeight="1">
      <c r="B147" s="1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2"/>
    </row>
    <row r="148" spans="2:16" ht="23.25">
      <c r="B148" s="3"/>
      <c r="C148" s="155" t="s">
        <v>3</v>
      </c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4"/>
    </row>
    <row r="149" spans="2:16" ht="18" customHeight="1" thickBot="1">
      <c r="B149" s="3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4"/>
    </row>
    <row r="150" spans="2:16" ht="18" customHeight="1" thickBot="1">
      <c r="B150" s="3"/>
      <c r="C150" s="5"/>
      <c r="D150" s="5"/>
      <c r="E150" s="6"/>
      <c r="F150" s="7"/>
      <c r="G150" s="156" t="str">
        <f>$G$10</f>
        <v>2011 BILL</v>
      </c>
      <c r="H150" s="157"/>
      <c r="I150" s="158"/>
      <c r="J150" s="156" t="str">
        <f>$J$10</f>
        <v>2012 BILL</v>
      </c>
      <c r="K150" s="157"/>
      <c r="L150" s="158"/>
      <c r="M150" s="156" t="s">
        <v>6</v>
      </c>
      <c r="N150" s="157"/>
      <c r="O150" s="158"/>
      <c r="P150" s="4"/>
    </row>
    <row r="151" spans="2:16" ht="26.25" thickBot="1">
      <c r="B151" s="3"/>
      <c r="C151" s="6"/>
      <c r="D151" s="6"/>
      <c r="E151" s="8"/>
      <c r="F151" s="9"/>
      <c r="G151" s="90" t="s">
        <v>0</v>
      </c>
      <c r="H151" s="11" t="s">
        <v>7</v>
      </c>
      <c r="I151" s="12" t="s">
        <v>8</v>
      </c>
      <c r="J151" s="91" t="s">
        <v>0</v>
      </c>
      <c r="K151" s="11" t="s">
        <v>7</v>
      </c>
      <c r="L151" s="12" t="s">
        <v>8</v>
      </c>
      <c r="M151" s="92" t="s">
        <v>30</v>
      </c>
      <c r="N151" s="93" t="s">
        <v>31</v>
      </c>
      <c r="O151" s="94" t="s">
        <v>11</v>
      </c>
      <c r="P151" s="4"/>
    </row>
    <row r="152" spans="2:16" ht="18" customHeight="1" thickBot="1">
      <c r="B152" s="3"/>
      <c r="C152" s="164" t="s">
        <v>12</v>
      </c>
      <c r="D152" s="165"/>
      <c r="E152" s="6"/>
      <c r="F152" s="16" t="s">
        <v>13</v>
      </c>
      <c r="G152" s="17"/>
      <c r="H152" s="18"/>
      <c r="I152" s="19">
        <f>$I$56</f>
        <v>30.58</v>
      </c>
      <c r="J152" s="17"/>
      <c r="K152" s="18"/>
      <c r="L152" s="20">
        <v>34.76</v>
      </c>
      <c r="M152" s="21">
        <f aca="true" t="shared" si="12" ref="M152:M158">+L152-I152</f>
        <v>4.18</v>
      </c>
      <c r="N152" s="22">
        <f aca="true" t="shared" si="13" ref="N152:N168">+M152/I152</f>
        <v>0.1366906474820144</v>
      </c>
      <c r="O152" s="23">
        <f>L152/L168</f>
        <v>0.14272331328673032</v>
      </c>
      <c r="P152" s="4"/>
    </row>
    <row r="153" spans="2:16" ht="18" customHeight="1" thickBot="1">
      <c r="B153" s="3"/>
      <c r="C153" s="24">
        <v>1500</v>
      </c>
      <c r="D153" s="96" t="s">
        <v>1</v>
      </c>
      <c r="E153" s="6"/>
      <c r="F153" s="26" t="s">
        <v>14</v>
      </c>
      <c r="G153" s="27">
        <f>+C153</f>
        <v>1500</v>
      </c>
      <c r="H153" s="28">
        <f>$H$57</f>
        <v>0.0121</v>
      </c>
      <c r="I153" s="29">
        <f>+G153*H153</f>
        <v>18.15</v>
      </c>
      <c r="J153" s="27">
        <f>+C153</f>
        <v>1500</v>
      </c>
      <c r="K153" s="30">
        <v>0.0138</v>
      </c>
      <c r="L153" s="31">
        <f>+J153*K153</f>
        <v>20.7</v>
      </c>
      <c r="M153" s="32">
        <f t="shared" si="12"/>
        <v>2.5500000000000007</v>
      </c>
      <c r="N153" s="33">
        <f t="shared" si="13"/>
        <v>0.1404958677685951</v>
      </c>
      <c r="O153" s="34">
        <f>L153/L168</f>
        <v>0.08499345756718404</v>
      </c>
      <c r="P153" s="4"/>
    </row>
    <row r="154" spans="2:16" ht="18" customHeight="1" thickBot="1">
      <c r="B154" s="3"/>
      <c r="C154" s="37"/>
      <c r="D154" s="38"/>
      <c r="E154" s="6"/>
      <c r="F154" s="26" t="s">
        <v>15</v>
      </c>
      <c r="G154" s="17"/>
      <c r="H154" s="18"/>
      <c r="I154" s="19">
        <v>0.29</v>
      </c>
      <c r="J154" s="17"/>
      <c r="K154" s="18"/>
      <c r="L154" s="31">
        <f>+J154*K154</f>
        <v>0</v>
      </c>
      <c r="M154" s="32">
        <f t="shared" si="12"/>
        <v>-0.29</v>
      </c>
      <c r="N154" s="33">
        <f t="shared" si="13"/>
        <v>-1</v>
      </c>
      <c r="O154" s="34">
        <f>L154/L168</f>
        <v>0</v>
      </c>
      <c r="P154" s="4"/>
    </row>
    <row r="155" spans="2:16" ht="18" customHeight="1">
      <c r="B155" s="3"/>
      <c r="C155" s="37"/>
      <c r="D155" s="38"/>
      <c r="E155" s="6"/>
      <c r="F155" s="26" t="s">
        <v>16</v>
      </c>
      <c r="G155" s="39"/>
      <c r="H155" s="40"/>
      <c r="I155" s="19">
        <f>$I$59</f>
        <v>3.5</v>
      </c>
      <c r="J155" s="39"/>
      <c r="K155" s="40"/>
      <c r="L155" s="31">
        <v>0.4839462153862978</v>
      </c>
      <c r="M155" s="32">
        <f t="shared" si="12"/>
        <v>-3.0160537846137023</v>
      </c>
      <c r="N155" s="33">
        <f t="shared" si="13"/>
        <v>-0.861729652746772</v>
      </c>
      <c r="O155" s="34">
        <f>L155/L168</f>
        <v>0.001987065803006503</v>
      </c>
      <c r="P155" s="4"/>
    </row>
    <row r="156" spans="1:16" ht="18" customHeight="1" thickBot="1">
      <c r="A156" s="4"/>
      <c r="B156" s="3"/>
      <c r="C156" s="6"/>
      <c r="D156" s="6"/>
      <c r="E156" s="6"/>
      <c r="F156" s="26" t="s">
        <v>17</v>
      </c>
      <c r="G156" s="27">
        <f>C153</f>
        <v>1500</v>
      </c>
      <c r="H156" s="28">
        <f>$H$60</f>
        <v>0</v>
      </c>
      <c r="I156" s="29">
        <f>+G156*H156</f>
        <v>0</v>
      </c>
      <c r="J156" s="27">
        <f>C153</f>
        <v>1500</v>
      </c>
      <c r="K156" s="30">
        <f>K132</f>
        <v>0</v>
      </c>
      <c r="L156" s="31">
        <f>J156*K156</f>
        <v>0</v>
      </c>
      <c r="M156" s="32">
        <f t="shared" si="12"/>
        <v>0</v>
      </c>
      <c r="N156" s="33" t="e">
        <f t="shared" si="13"/>
        <v>#DIV/0!</v>
      </c>
      <c r="O156" s="34">
        <f>L156/$L$168</f>
        <v>0</v>
      </c>
      <c r="P156" s="4"/>
    </row>
    <row r="157" spans="1:16" ht="18" customHeight="1">
      <c r="A157" s="4"/>
      <c r="B157" s="3"/>
      <c r="C157" s="37"/>
      <c r="D157" s="38"/>
      <c r="E157" s="6"/>
      <c r="F157" s="42" t="s">
        <v>18</v>
      </c>
      <c r="G157" s="39"/>
      <c r="H157" s="40"/>
      <c r="I157" s="19">
        <f>$I$61</f>
        <v>0</v>
      </c>
      <c r="J157" s="39"/>
      <c r="K157" s="40"/>
      <c r="L157" s="43">
        <f>$L$61</f>
        <v>0.3880357279423132</v>
      </c>
      <c r="M157" s="32">
        <f t="shared" si="12"/>
        <v>0.3880357279423132</v>
      </c>
      <c r="N157" s="33" t="e">
        <f t="shared" si="13"/>
        <v>#DIV/0!</v>
      </c>
      <c r="O157" s="34">
        <f>L157/$L$168</f>
        <v>0.0015932607815176993</v>
      </c>
      <c r="P157" s="4"/>
    </row>
    <row r="158" spans="1:16" ht="18" customHeight="1" thickBot="1">
      <c r="A158" s="4"/>
      <c r="B158" s="88"/>
      <c r="C158" s="6"/>
      <c r="D158" s="6"/>
      <c r="E158" s="6"/>
      <c r="F158" s="44" t="s">
        <v>19</v>
      </c>
      <c r="G158" s="45">
        <f>+C153</f>
        <v>1500</v>
      </c>
      <c r="H158" s="28">
        <f>$H$62</f>
        <v>-0.0018</v>
      </c>
      <c r="I158" s="43">
        <f>+G158*H158</f>
        <v>-2.6999999999999997</v>
      </c>
      <c r="J158" s="45">
        <f>+C153</f>
        <v>1500</v>
      </c>
      <c r="K158" s="46">
        <v>0.0008919756892224678</v>
      </c>
      <c r="L158" s="43">
        <f>+J158*K158</f>
        <v>1.3379635338337017</v>
      </c>
      <c r="M158" s="32">
        <f t="shared" si="12"/>
        <v>4.037963533833701</v>
      </c>
      <c r="N158" s="33">
        <f t="shared" si="13"/>
        <v>-1.4955420495680376</v>
      </c>
      <c r="O158" s="34">
        <f>L158/$L$168</f>
        <v>0.005493630282093447</v>
      </c>
      <c r="P158" s="97"/>
    </row>
    <row r="159" spans="1:16" ht="18" customHeight="1" thickBot="1">
      <c r="A159" s="4"/>
      <c r="F159" s="47" t="s">
        <v>21</v>
      </c>
      <c r="G159" s="162"/>
      <c r="H159" s="163"/>
      <c r="I159" s="48">
        <f>SUM(I152:I158)</f>
        <v>49.81999999999999</v>
      </c>
      <c r="J159" s="162"/>
      <c r="K159" s="163"/>
      <c r="L159" s="48">
        <f>SUM(L152:L158)</f>
        <v>57.66994547716231</v>
      </c>
      <c r="M159" s="49">
        <f>SUM(M152:M158)</f>
        <v>7.849945477162312</v>
      </c>
      <c r="N159" s="50">
        <f t="shared" si="13"/>
        <v>0.1575661476748758</v>
      </c>
      <c r="O159" s="51">
        <f>L159/L168</f>
        <v>0.236790727720532</v>
      </c>
      <c r="P159" s="97"/>
    </row>
    <row r="160" spans="1:16" ht="18" customHeight="1" thickBot="1">
      <c r="A160" s="4"/>
      <c r="F160" s="26" t="s">
        <v>22</v>
      </c>
      <c r="G160" s="52">
        <v>1612.95</v>
      </c>
      <c r="H160" s="53">
        <v>0.0097</v>
      </c>
      <c r="I160" s="29">
        <f>+G160*H160</f>
        <v>15.645615000000001</v>
      </c>
      <c r="J160" s="52">
        <v>1616.752875081153</v>
      </c>
      <c r="K160" s="53">
        <v>0.00992753905054642</v>
      </c>
      <c r="L160" s="29">
        <f>+J160*K160</f>
        <v>16.050377302451345</v>
      </c>
      <c r="M160" s="54">
        <f>+L160-I160</f>
        <v>0.4047623024513438</v>
      </c>
      <c r="N160" s="22">
        <f t="shared" si="13"/>
        <v>0.02587065464996702</v>
      </c>
      <c r="O160" s="23">
        <f>L160/L168</f>
        <v>0.06590227353590301</v>
      </c>
      <c r="P160" s="97"/>
    </row>
    <row r="161" spans="1:16" ht="18" customHeight="1" thickBot="1">
      <c r="A161" s="4"/>
      <c r="B161" s="88"/>
      <c r="F161" s="47" t="s">
        <v>23</v>
      </c>
      <c r="G161" s="162"/>
      <c r="H161" s="163"/>
      <c r="I161" s="48">
        <f>I159+I160</f>
        <v>65.465615</v>
      </c>
      <c r="J161" s="162"/>
      <c r="K161" s="163"/>
      <c r="L161" s="48">
        <f>L159+L160</f>
        <v>73.72032277961365</v>
      </c>
      <c r="M161" s="48">
        <f>M159+M160</f>
        <v>8.254707779613657</v>
      </c>
      <c r="N161" s="50">
        <f t="shared" si="13"/>
        <v>0.12609226659848313</v>
      </c>
      <c r="O161" s="55">
        <f>L161/L168</f>
        <v>0.302693001256435</v>
      </c>
      <c r="P161" s="97"/>
    </row>
    <row r="162" spans="1:16" ht="18" customHeight="1">
      <c r="A162" s="4"/>
      <c r="B162" s="88"/>
      <c r="C162" s="88"/>
      <c r="F162" s="56" t="s">
        <v>24</v>
      </c>
      <c r="G162" s="57">
        <v>1612.95</v>
      </c>
      <c r="H162" s="58">
        <v>0.013009811215474752</v>
      </c>
      <c r="I162" s="59">
        <f>+G162*H162</f>
        <v>20.984175</v>
      </c>
      <c r="J162" s="57">
        <f>J160</f>
        <v>1616.752875081153</v>
      </c>
      <c r="K162" s="58">
        <v>0.012794499043011106</v>
      </c>
      <c r="L162" s="60">
        <f>+J162*K162</f>
        <v>20.685543113011267</v>
      </c>
      <c r="M162" s="61">
        <f>+L162-I162</f>
        <v>-0.29863188698873344</v>
      </c>
      <c r="N162" s="62">
        <f t="shared" si="13"/>
        <v>-0.014231290340875133</v>
      </c>
      <c r="O162" s="63">
        <f>L162/L168</f>
        <v>0.08493409810772365</v>
      </c>
      <c r="P162" s="97"/>
    </row>
    <row r="163" spans="1:16" ht="18" customHeight="1">
      <c r="A163" s="4"/>
      <c r="B163" s="88"/>
      <c r="C163" s="6"/>
      <c r="D163" s="6"/>
      <c r="E163" s="6"/>
      <c r="F163" s="98" t="s">
        <v>25</v>
      </c>
      <c r="G163" s="57">
        <v>600</v>
      </c>
      <c r="H163" s="58">
        <v>0.068</v>
      </c>
      <c r="I163" s="59">
        <f>+G163*H163</f>
        <v>40.800000000000004</v>
      </c>
      <c r="J163" s="57">
        <v>600</v>
      </c>
      <c r="K163" s="58">
        <v>0.068</v>
      </c>
      <c r="L163" s="60">
        <f>+J163*K163</f>
        <v>40.800000000000004</v>
      </c>
      <c r="M163" s="61">
        <f>+L163-I163</f>
        <v>0</v>
      </c>
      <c r="N163" s="62">
        <f t="shared" si="13"/>
        <v>0</v>
      </c>
      <c r="O163" s="99">
        <f>L163/L168</f>
        <v>0.1675233366541599</v>
      </c>
      <c r="P163" s="97"/>
    </row>
    <row r="164" spans="1:16" ht="18" customHeight="1">
      <c r="A164" s="4"/>
      <c r="B164" s="88"/>
      <c r="C164" s="6"/>
      <c r="D164" s="6"/>
      <c r="E164" s="6"/>
      <c r="F164" s="98" t="s">
        <v>25</v>
      </c>
      <c r="G164" s="57">
        <f>G162-G163</f>
        <v>1012.95</v>
      </c>
      <c r="H164" s="58">
        <v>0.079</v>
      </c>
      <c r="I164" s="59">
        <f>+G164*H164</f>
        <v>80.02305</v>
      </c>
      <c r="J164" s="57">
        <f>J162-J163</f>
        <v>1016.752875081153</v>
      </c>
      <c r="K164" s="58">
        <v>0.079</v>
      </c>
      <c r="L164" s="60">
        <f>+J164*K164</f>
        <v>80.32347713141108</v>
      </c>
      <c r="M164" s="61">
        <f>+L164-I164</f>
        <v>0.3004271314110838</v>
      </c>
      <c r="N164" s="62">
        <f t="shared" si="13"/>
        <v>0.00375425744721157</v>
      </c>
      <c r="O164" s="99">
        <f>L164/L168</f>
        <v>0.32980531619407083</v>
      </c>
      <c r="P164" s="4"/>
    </row>
    <row r="165" spans="1:16" ht="18" customHeight="1" thickBot="1">
      <c r="A165" s="4"/>
      <c r="B165" s="88"/>
      <c r="C165" s="6"/>
      <c r="D165" s="6"/>
      <c r="E165" s="6"/>
      <c r="F165" s="26" t="s">
        <v>26</v>
      </c>
      <c r="G165" s="69">
        <f>G162</f>
        <v>1612.95</v>
      </c>
      <c r="H165" s="58">
        <f>$H$68</f>
        <v>0</v>
      </c>
      <c r="I165" s="41">
        <f>+G165*H165</f>
        <v>0</v>
      </c>
      <c r="J165" s="69">
        <f>G165</f>
        <v>1612.95</v>
      </c>
      <c r="K165" s="58">
        <f>$K$68</f>
        <v>0</v>
      </c>
      <c r="L165" s="43">
        <f>+J165*K165</f>
        <v>0</v>
      </c>
      <c r="M165" s="66">
        <f>+L165-I165</f>
        <v>0</v>
      </c>
      <c r="N165" s="67" t="e">
        <f t="shared" si="13"/>
        <v>#DIV/0!</v>
      </c>
      <c r="O165" s="68">
        <f>L165/L168</f>
        <v>0</v>
      </c>
      <c r="P165" s="4"/>
    </row>
    <row r="166" spans="2:16" ht="18" customHeight="1" thickBot="1">
      <c r="B166" s="3"/>
      <c r="C166" s="6"/>
      <c r="D166" s="6"/>
      <c r="E166" s="6"/>
      <c r="F166" s="47" t="s">
        <v>27</v>
      </c>
      <c r="G166" s="162"/>
      <c r="H166" s="163"/>
      <c r="I166" s="48">
        <f>SUM(I161:I165)</f>
        <v>207.27284000000003</v>
      </c>
      <c r="J166" s="162"/>
      <c r="K166" s="163"/>
      <c r="L166" s="48">
        <f>SUM(L161:L165)</f>
        <v>215.529343024036</v>
      </c>
      <c r="M166" s="48">
        <f>SUM(M161:M164)</f>
        <v>8.256503024036007</v>
      </c>
      <c r="N166" s="50">
        <f t="shared" si="13"/>
        <v>0.03983398415362093</v>
      </c>
      <c r="O166" s="55">
        <f>L166/L168</f>
        <v>0.8849557522123893</v>
      </c>
      <c r="P166" s="4"/>
    </row>
    <row r="167" spans="2:16" ht="18" customHeight="1" thickBot="1">
      <c r="B167" s="3"/>
      <c r="C167" s="6"/>
      <c r="D167" s="6"/>
      <c r="E167" s="6"/>
      <c r="F167" s="72" t="s">
        <v>28</v>
      </c>
      <c r="G167" s="69"/>
      <c r="H167" s="73">
        <f>H143</f>
        <v>0.13</v>
      </c>
      <c r="I167" s="74">
        <f>I166*H167</f>
        <v>26.945469200000005</v>
      </c>
      <c r="J167" s="69"/>
      <c r="K167" s="73">
        <f>K143</f>
        <v>0.13</v>
      </c>
      <c r="L167" s="75">
        <f>L166*K167</f>
        <v>28.01881459312468</v>
      </c>
      <c r="M167" s="66">
        <f>+L167-I167</f>
        <v>1.0733453931246757</v>
      </c>
      <c r="N167" s="67">
        <f t="shared" si="13"/>
        <v>0.03983398415362073</v>
      </c>
      <c r="O167" s="68">
        <f>L167/L168</f>
        <v>0.11504424778761062</v>
      </c>
      <c r="P167" s="4"/>
    </row>
    <row r="168" spans="2:16" ht="18" customHeight="1" thickBot="1">
      <c r="B168" s="3"/>
      <c r="C168" s="6"/>
      <c r="D168" s="6"/>
      <c r="E168" s="100"/>
      <c r="F168" s="101" t="s">
        <v>29</v>
      </c>
      <c r="G168" s="166"/>
      <c r="H168" s="167"/>
      <c r="I168" s="102">
        <f>I166+I167</f>
        <v>234.21830920000002</v>
      </c>
      <c r="J168" s="166"/>
      <c r="K168" s="167"/>
      <c r="L168" s="102">
        <f>L166+L167</f>
        <v>243.54815761716068</v>
      </c>
      <c r="M168" s="102">
        <f>M166+M167</f>
        <v>9.329848417160683</v>
      </c>
      <c r="N168" s="50">
        <f t="shared" si="13"/>
        <v>0.03983398415362091</v>
      </c>
      <c r="O168" s="51">
        <f>SUM(O166:O167)</f>
        <v>0.9999999999999999</v>
      </c>
      <c r="P168" s="4"/>
    </row>
    <row r="169" spans="2:16" ht="18" customHeight="1" thickBot="1">
      <c r="B169" s="85"/>
      <c r="C169" s="103"/>
      <c r="D169" s="103"/>
      <c r="E169" s="103"/>
      <c r="F169" s="104"/>
      <c r="G169" s="105"/>
      <c r="H169" s="106"/>
      <c r="I169" s="107"/>
      <c r="J169" s="105"/>
      <c r="K169" s="108"/>
      <c r="L169" s="107"/>
      <c r="M169" s="109"/>
      <c r="N169" s="110"/>
      <c r="O169" s="111"/>
      <c r="P169" s="86"/>
    </row>
    <row r="170" spans="2:16" ht="18" customHeight="1" thickBot="1">
      <c r="B170" s="88"/>
      <c r="C170" s="6"/>
      <c r="D170" s="6"/>
      <c r="E170" s="6"/>
      <c r="F170" s="112"/>
      <c r="G170" s="113"/>
      <c r="H170" s="114"/>
      <c r="I170" s="115"/>
      <c r="J170" s="113"/>
      <c r="K170" s="116"/>
      <c r="L170" s="115"/>
      <c r="M170" s="117"/>
      <c r="N170" s="118"/>
      <c r="O170" s="119"/>
      <c r="P170" s="88"/>
    </row>
    <row r="171" spans="2:16" ht="18" customHeight="1">
      <c r="B171" s="1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2"/>
    </row>
    <row r="172" spans="2:16" ht="23.25">
      <c r="B172" s="3"/>
      <c r="C172" s="155" t="s">
        <v>32</v>
      </c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4"/>
    </row>
    <row r="173" spans="2:16" ht="18" customHeight="1" thickBot="1">
      <c r="B173" s="3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4"/>
    </row>
    <row r="174" spans="2:16" ht="18" customHeight="1" thickBot="1">
      <c r="B174" s="3"/>
      <c r="C174" s="5"/>
      <c r="D174" s="5"/>
      <c r="E174" s="6"/>
      <c r="F174" s="7"/>
      <c r="G174" s="156" t="str">
        <f>$G$10</f>
        <v>2011 BILL</v>
      </c>
      <c r="H174" s="157"/>
      <c r="I174" s="158"/>
      <c r="J174" s="156" t="str">
        <f>$J$10</f>
        <v>2012 BILL</v>
      </c>
      <c r="K174" s="157"/>
      <c r="L174" s="158"/>
      <c r="M174" s="156" t="s">
        <v>6</v>
      </c>
      <c r="N174" s="157"/>
      <c r="O174" s="158"/>
      <c r="P174" s="4"/>
    </row>
    <row r="175" spans="2:16" ht="26.25" thickBot="1">
      <c r="B175" s="3"/>
      <c r="C175" s="6"/>
      <c r="D175" s="6"/>
      <c r="E175" s="8"/>
      <c r="F175" s="9"/>
      <c r="G175" s="90" t="s">
        <v>0</v>
      </c>
      <c r="H175" s="11" t="s">
        <v>7</v>
      </c>
      <c r="I175" s="12" t="s">
        <v>8</v>
      </c>
      <c r="J175" s="91" t="s">
        <v>0</v>
      </c>
      <c r="K175" s="11" t="s">
        <v>7</v>
      </c>
      <c r="L175" s="12" t="s">
        <v>8</v>
      </c>
      <c r="M175" s="92" t="s">
        <v>30</v>
      </c>
      <c r="N175" s="93" t="s">
        <v>31</v>
      </c>
      <c r="O175" s="94" t="s">
        <v>11</v>
      </c>
      <c r="P175" s="4"/>
    </row>
    <row r="176" spans="2:16" ht="18" customHeight="1" thickBot="1">
      <c r="B176" s="3"/>
      <c r="C176" s="164" t="s">
        <v>12</v>
      </c>
      <c r="D176" s="165"/>
      <c r="E176" s="6"/>
      <c r="F176" s="16" t="s">
        <v>13</v>
      </c>
      <c r="G176" s="17"/>
      <c r="H176" s="18"/>
      <c r="I176" s="19">
        <v>70.02</v>
      </c>
      <c r="J176" s="17"/>
      <c r="K176" s="18"/>
      <c r="L176" s="20">
        <v>74.1</v>
      </c>
      <c r="M176" s="21">
        <f aca="true" t="shared" si="14" ref="M176:M182">+L176-I176</f>
        <v>4.079999999999998</v>
      </c>
      <c r="N176" s="22">
        <f aca="true" t="shared" si="15" ref="N176:N192">+M176/I176</f>
        <v>0.05826906598114822</v>
      </c>
      <c r="O176" s="23">
        <f>L176/L192</f>
        <v>0.214578850267741</v>
      </c>
      <c r="P176" s="4"/>
    </row>
    <row r="177" spans="2:16" ht="18" customHeight="1" thickBot="1">
      <c r="B177" s="3"/>
      <c r="C177" s="95">
        <v>2000</v>
      </c>
      <c r="D177" s="96" t="s">
        <v>1</v>
      </c>
      <c r="E177" s="6"/>
      <c r="F177" s="26" t="s">
        <v>14</v>
      </c>
      <c r="G177" s="27">
        <f>+C177</f>
        <v>2000</v>
      </c>
      <c r="H177" s="28">
        <v>0.0089</v>
      </c>
      <c r="I177" s="29">
        <f>+G177*H177</f>
        <v>17.8</v>
      </c>
      <c r="J177" s="27">
        <f>+C177</f>
        <v>2000</v>
      </c>
      <c r="K177" s="30">
        <v>0.0094</v>
      </c>
      <c r="L177" s="31">
        <f>+J177*K177</f>
        <v>18.8</v>
      </c>
      <c r="M177" s="32">
        <f t="shared" si="14"/>
        <v>1</v>
      </c>
      <c r="N177" s="33">
        <f t="shared" si="15"/>
        <v>0.056179775280898875</v>
      </c>
      <c r="O177" s="34">
        <f>L177/L192</f>
        <v>0.054441057827712976</v>
      </c>
      <c r="P177" s="4"/>
    </row>
    <row r="178" spans="2:16" ht="18" customHeight="1">
      <c r="B178" s="3"/>
      <c r="C178" s="37"/>
      <c r="D178" s="38"/>
      <c r="E178" s="6"/>
      <c r="F178" s="26" t="s">
        <v>15</v>
      </c>
      <c r="G178" s="17"/>
      <c r="H178" s="18"/>
      <c r="I178" s="19">
        <v>0.71</v>
      </c>
      <c r="J178" s="17"/>
      <c r="K178" s="18"/>
      <c r="L178" s="31">
        <f>+J178*K178</f>
        <v>0</v>
      </c>
      <c r="M178" s="32">
        <f t="shared" si="14"/>
        <v>-0.71</v>
      </c>
      <c r="N178" s="33">
        <f t="shared" si="15"/>
        <v>-1</v>
      </c>
      <c r="O178" s="34">
        <f>L178/L192</f>
        <v>0</v>
      </c>
      <c r="P178" s="4"/>
    </row>
    <row r="179" spans="2:16" ht="18" customHeight="1">
      <c r="B179" s="3"/>
      <c r="C179" s="37"/>
      <c r="D179" s="38"/>
      <c r="E179" s="6"/>
      <c r="F179" s="26" t="s">
        <v>16</v>
      </c>
      <c r="G179" s="39"/>
      <c r="H179" s="40"/>
      <c r="I179" s="29">
        <v>3.5</v>
      </c>
      <c r="J179" s="39"/>
      <c r="K179" s="40"/>
      <c r="L179" s="31">
        <v>0.7758381899114035</v>
      </c>
      <c r="M179" s="32">
        <f t="shared" si="14"/>
        <v>-2.7241618100885967</v>
      </c>
      <c r="N179" s="33">
        <f t="shared" si="15"/>
        <v>-0.7783319457395991</v>
      </c>
      <c r="O179" s="34">
        <f>L179/L192</f>
        <v>0.0022466729660593023</v>
      </c>
      <c r="P179" s="4"/>
    </row>
    <row r="180" spans="1:16" ht="18" customHeight="1" thickBot="1">
      <c r="A180" s="4"/>
      <c r="B180" s="88"/>
      <c r="C180" s="6"/>
      <c r="D180" s="6"/>
      <c r="E180" s="6"/>
      <c r="F180" s="26" t="s">
        <v>33</v>
      </c>
      <c r="G180" s="27">
        <f>C177</f>
        <v>2000</v>
      </c>
      <c r="H180" s="28">
        <v>0</v>
      </c>
      <c r="I180" s="41">
        <f>+G180*H180</f>
        <v>0</v>
      </c>
      <c r="J180" s="27">
        <f>C177</f>
        <v>2000</v>
      </c>
      <c r="K180" s="30">
        <v>0</v>
      </c>
      <c r="L180" s="31">
        <f>J180*K180</f>
        <v>0</v>
      </c>
      <c r="M180" s="32">
        <f t="shared" si="14"/>
        <v>0</v>
      </c>
      <c r="N180" s="33" t="e">
        <f t="shared" si="15"/>
        <v>#DIV/0!</v>
      </c>
      <c r="O180" s="34">
        <f>L180/$L$192</f>
        <v>0</v>
      </c>
      <c r="P180" s="4"/>
    </row>
    <row r="181" spans="1:16" ht="18" customHeight="1">
      <c r="A181" s="4"/>
      <c r="B181" s="88"/>
      <c r="C181" s="6"/>
      <c r="D181" s="6"/>
      <c r="E181" s="6"/>
      <c r="F181" s="42" t="s">
        <v>18</v>
      </c>
      <c r="G181" s="39"/>
      <c r="H181" s="40"/>
      <c r="I181" s="19">
        <f>$I$61</f>
        <v>0</v>
      </c>
      <c r="J181" s="39"/>
      <c r="K181" s="40"/>
      <c r="L181" s="43">
        <v>0.3880357279423132</v>
      </c>
      <c r="M181" s="32">
        <f t="shared" si="14"/>
        <v>0.3880357279423132</v>
      </c>
      <c r="N181" s="33" t="e">
        <f t="shared" si="15"/>
        <v>#DIV/0!</v>
      </c>
      <c r="O181" s="34">
        <f>L181/$L$192</f>
        <v>0.0011236742289428817</v>
      </c>
      <c r="P181" s="4"/>
    </row>
    <row r="182" spans="1:16" ht="18" customHeight="1" thickBot="1">
      <c r="A182" s="4"/>
      <c r="B182" s="88"/>
      <c r="C182" s="6"/>
      <c r="D182" s="6"/>
      <c r="E182" s="6"/>
      <c r="F182" s="44" t="s">
        <v>19</v>
      </c>
      <c r="G182" s="45">
        <f>+C177</f>
        <v>2000</v>
      </c>
      <c r="H182" s="46">
        <v>-0.0018</v>
      </c>
      <c r="I182" s="43">
        <f>+G182*H182</f>
        <v>-3.6</v>
      </c>
      <c r="J182" s="45">
        <f>+C177</f>
        <v>2000</v>
      </c>
      <c r="K182" s="46">
        <v>0.0006373759149972833</v>
      </c>
      <c r="L182" s="43">
        <f>+J182*K182</f>
        <v>1.2747518299945666</v>
      </c>
      <c r="M182" s="32">
        <f t="shared" si="14"/>
        <v>4.874751829994567</v>
      </c>
      <c r="N182" s="33">
        <f t="shared" si="15"/>
        <v>-1.3540977305540465</v>
      </c>
      <c r="O182" s="34">
        <f>L182/$L$192</f>
        <v>0.003691427558123252</v>
      </c>
      <c r="P182" s="97"/>
    </row>
    <row r="183" spans="1:16" ht="18" customHeight="1" thickBot="1">
      <c r="A183" s="4"/>
      <c r="F183" s="47" t="s">
        <v>21</v>
      </c>
      <c r="G183" s="162"/>
      <c r="H183" s="163"/>
      <c r="I183" s="48">
        <f>SUM(I176:I182)</f>
        <v>88.42999999999999</v>
      </c>
      <c r="J183" s="162"/>
      <c r="K183" s="163"/>
      <c r="L183" s="48">
        <f>SUM(L176:L182)</f>
        <v>95.33862574784827</v>
      </c>
      <c r="M183" s="49">
        <f>SUM(M176:M182)</f>
        <v>6.908625747848282</v>
      </c>
      <c r="N183" s="50">
        <f t="shared" si="15"/>
        <v>0.07812536184381186</v>
      </c>
      <c r="O183" s="51">
        <f>L183/L192</f>
        <v>0.2760816828485794</v>
      </c>
      <c r="P183" s="97"/>
    </row>
    <row r="184" spans="1:16" ht="18" customHeight="1" thickBot="1">
      <c r="A184" s="4"/>
      <c r="F184" s="26" t="s">
        <v>22</v>
      </c>
      <c r="G184" s="52">
        <v>2150.6</v>
      </c>
      <c r="H184" s="53">
        <v>0.0086</v>
      </c>
      <c r="I184" s="29">
        <f>+G184*H184</f>
        <v>18.49516</v>
      </c>
      <c r="J184" s="52">
        <v>2155.670500108204</v>
      </c>
      <c r="K184" s="53">
        <v>0.008805765627236936</v>
      </c>
      <c r="L184" s="29">
        <f>+J184*K184</f>
        <v>18.98232919350148</v>
      </c>
      <c r="M184" s="54">
        <f>+L184-I184</f>
        <v>0.487169193501483</v>
      </c>
      <c r="N184" s="22">
        <f t="shared" si="15"/>
        <v>0.026340361126991226</v>
      </c>
      <c r="O184" s="23">
        <f>L184/L192</f>
        <v>0.05496904687915417</v>
      </c>
      <c r="P184" s="97"/>
    </row>
    <row r="185" spans="1:16" ht="18" customHeight="1" thickBot="1">
      <c r="A185" s="4"/>
      <c r="F185" s="47" t="s">
        <v>23</v>
      </c>
      <c r="G185" s="162"/>
      <c r="H185" s="163"/>
      <c r="I185" s="48">
        <f>I183+I184</f>
        <v>106.92515999999999</v>
      </c>
      <c r="J185" s="162"/>
      <c r="K185" s="163"/>
      <c r="L185" s="48">
        <f>L183+L184</f>
        <v>114.32095494134975</v>
      </c>
      <c r="M185" s="48">
        <f>M183+M184</f>
        <v>7.395794941349765</v>
      </c>
      <c r="N185" s="50">
        <f t="shared" si="15"/>
        <v>0.06916795767572165</v>
      </c>
      <c r="O185" s="55">
        <f>L185/L192</f>
        <v>0.3310507297277336</v>
      </c>
      <c r="P185" s="97"/>
    </row>
    <row r="186" spans="1:16" ht="18" customHeight="1">
      <c r="A186" s="4"/>
      <c r="F186" s="56" t="s">
        <v>24</v>
      </c>
      <c r="G186" s="57">
        <v>2150.6</v>
      </c>
      <c r="H186" s="58">
        <v>0.013009811215474752</v>
      </c>
      <c r="I186" s="59">
        <f>+G186*H186</f>
        <v>27.9789</v>
      </c>
      <c r="J186" s="57">
        <f>J184</f>
        <v>2155.670500108204</v>
      </c>
      <c r="K186" s="58">
        <v>0.012794499043011106</v>
      </c>
      <c r="L186" s="60">
        <f>+J186*K186</f>
        <v>27.58072415068169</v>
      </c>
      <c r="M186" s="61">
        <f>+L186-I186</f>
        <v>-0.39817584931831007</v>
      </c>
      <c r="N186" s="62">
        <f t="shared" si="15"/>
        <v>-0.014231290340875091</v>
      </c>
      <c r="O186" s="63">
        <f>L186/L192</f>
        <v>0.07986828714986499</v>
      </c>
      <c r="P186" s="97"/>
    </row>
    <row r="187" spans="1:16" ht="18" customHeight="1">
      <c r="A187" s="4"/>
      <c r="B187" s="88"/>
      <c r="C187" s="6"/>
      <c r="D187" s="6"/>
      <c r="E187" s="6"/>
      <c r="F187" s="98" t="s">
        <v>25</v>
      </c>
      <c r="G187" s="57">
        <v>600</v>
      </c>
      <c r="H187" s="58">
        <v>0.068</v>
      </c>
      <c r="I187" s="59">
        <f>+G187*H187</f>
        <v>40.800000000000004</v>
      </c>
      <c r="J187" s="57">
        <v>600</v>
      </c>
      <c r="K187" s="58">
        <v>0.068</v>
      </c>
      <c r="L187" s="60">
        <f>+J187*K187</f>
        <v>40.800000000000004</v>
      </c>
      <c r="M187" s="61">
        <f>+L187-I187</f>
        <v>0</v>
      </c>
      <c r="N187" s="62">
        <f t="shared" si="15"/>
        <v>0</v>
      </c>
      <c r="O187" s="99">
        <f>L187/L192</f>
        <v>0.1181486786899303</v>
      </c>
      <c r="P187" s="97"/>
    </row>
    <row r="188" spans="2:16" ht="18" customHeight="1">
      <c r="B188" s="3"/>
      <c r="C188" s="6"/>
      <c r="D188" s="6"/>
      <c r="E188" s="6"/>
      <c r="F188" s="98" t="s">
        <v>25</v>
      </c>
      <c r="G188" s="57">
        <f>G186-G187</f>
        <v>1550.6</v>
      </c>
      <c r="H188" s="58">
        <v>0.079</v>
      </c>
      <c r="I188" s="59">
        <f>+G188*H188</f>
        <v>122.4974</v>
      </c>
      <c r="J188" s="57">
        <f>J186-J187</f>
        <v>1555.6705001082041</v>
      </c>
      <c r="K188" s="58">
        <v>0.079</v>
      </c>
      <c r="L188" s="60">
        <f>+J188*K188</f>
        <v>122.89796950854813</v>
      </c>
      <c r="M188" s="61">
        <f>+L188-I188</f>
        <v>0.40056950854813067</v>
      </c>
      <c r="N188" s="62">
        <f t="shared" si="15"/>
        <v>0.0032700245764247294</v>
      </c>
      <c r="O188" s="99">
        <f>L188/L192</f>
        <v>0.35588805664486034</v>
      </c>
      <c r="P188" s="4"/>
    </row>
    <row r="189" spans="2:16" ht="18" customHeight="1" thickBot="1">
      <c r="B189" s="3"/>
      <c r="C189" s="6"/>
      <c r="D189" s="6"/>
      <c r="E189" s="6"/>
      <c r="F189" s="26" t="s">
        <v>26</v>
      </c>
      <c r="G189" s="69">
        <f>G186</f>
        <v>2150.6</v>
      </c>
      <c r="H189" s="58">
        <v>0</v>
      </c>
      <c r="I189" s="41">
        <f>+G189*H189</f>
        <v>0</v>
      </c>
      <c r="J189" s="69">
        <f>G189</f>
        <v>2150.6</v>
      </c>
      <c r="K189" s="58">
        <v>0</v>
      </c>
      <c r="L189" s="43">
        <f>+J189*K189</f>
        <v>0</v>
      </c>
      <c r="M189" s="66">
        <f>+L189-I189</f>
        <v>0</v>
      </c>
      <c r="N189" s="67" t="e">
        <f t="shared" si="15"/>
        <v>#DIV/0!</v>
      </c>
      <c r="O189" s="68">
        <f>L189/L192</f>
        <v>0</v>
      </c>
      <c r="P189" s="4"/>
    </row>
    <row r="190" spans="2:16" ht="18" customHeight="1" thickBot="1">
      <c r="B190" s="3"/>
      <c r="C190" s="6"/>
      <c r="D190" s="6"/>
      <c r="E190" s="6"/>
      <c r="F190" s="47" t="s">
        <v>27</v>
      </c>
      <c r="G190" s="162"/>
      <c r="H190" s="163"/>
      <c r="I190" s="48">
        <f>SUM(I185:I189)</f>
        <v>298.20146</v>
      </c>
      <c r="J190" s="162"/>
      <c r="K190" s="163"/>
      <c r="L190" s="48">
        <f>SUM(L185:L189)</f>
        <v>305.5996486005796</v>
      </c>
      <c r="M190" s="121">
        <f>SUM(M185:M188)</f>
        <v>7.398188600579585</v>
      </c>
      <c r="N190" s="50">
        <f t="shared" si="15"/>
        <v>0.024809364114379538</v>
      </c>
      <c r="O190" s="55">
        <f>L190/L192</f>
        <v>0.8849557522123893</v>
      </c>
      <c r="P190" s="4"/>
    </row>
    <row r="191" spans="2:16" ht="18" customHeight="1" thickBot="1">
      <c r="B191" s="3"/>
      <c r="C191" s="6"/>
      <c r="D191" s="6"/>
      <c r="E191" s="6"/>
      <c r="F191" s="72" t="s">
        <v>28</v>
      </c>
      <c r="G191" s="69"/>
      <c r="H191" s="73">
        <f>$H$167</f>
        <v>0.13</v>
      </c>
      <c r="I191" s="74">
        <f>I190*H191</f>
        <v>38.7661898</v>
      </c>
      <c r="J191" s="69"/>
      <c r="K191" s="73">
        <f>$K$167</f>
        <v>0.13</v>
      </c>
      <c r="L191" s="75">
        <f>L190*K191</f>
        <v>39.72795431807535</v>
      </c>
      <c r="M191" s="66">
        <f>+L191-I191</f>
        <v>0.9617645180753485</v>
      </c>
      <c r="N191" s="67">
        <f t="shared" si="15"/>
        <v>0.0248093641143796</v>
      </c>
      <c r="O191" s="68">
        <f>L191/L192</f>
        <v>0.1150442477876106</v>
      </c>
      <c r="P191" s="4"/>
    </row>
    <row r="192" spans="2:16" ht="18" customHeight="1" thickBot="1">
      <c r="B192" s="3"/>
      <c r="C192" s="6"/>
      <c r="D192" s="6"/>
      <c r="E192" s="100"/>
      <c r="F192" s="101" t="s">
        <v>29</v>
      </c>
      <c r="G192" s="166"/>
      <c r="H192" s="167"/>
      <c r="I192" s="102">
        <f>I190+I191</f>
        <v>336.9676498</v>
      </c>
      <c r="J192" s="166"/>
      <c r="K192" s="167"/>
      <c r="L192" s="102">
        <f>L190+L191</f>
        <v>345.327602918655</v>
      </c>
      <c r="M192" s="122">
        <f>M190+M191</f>
        <v>8.359953118654934</v>
      </c>
      <c r="N192" s="50">
        <f t="shared" si="15"/>
        <v>0.024809364114379544</v>
      </c>
      <c r="O192" s="51">
        <f>SUM(O190:O191)</f>
        <v>0.9999999999999999</v>
      </c>
      <c r="P192" s="4"/>
    </row>
    <row r="193" spans="2:16" ht="18" customHeight="1" thickBot="1">
      <c r="B193" s="85"/>
      <c r="C193" s="103"/>
      <c r="D193" s="103"/>
      <c r="E193" s="103"/>
      <c r="F193" s="104"/>
      <c r="G193" s="105"/>
      <c r="H193" s="106"/>
      <c r="I193" s="107"/>
      <c r="J193" s="105"/>
      <c r="K193" s="108"/>
      <c r="L193" s="107"/>
      <c r="M193" s="109"/>
      <c r="N193" s="110"/>
      <c r="O193" s="111"/>
      <c r="P193" s="86"/>
    </row>
    <row r="194" spans="2:16" ht="18" customHeight="1" thickBot="1">
      <c r="B194" s="88"/>
      <c r="C194" s="6"/>
      <c r="D194" s="6"/>
      <c r="E194" s="6"/>
      <c r="F194" s="112"/>
      <c r="G194" s="113"/>
      <c r="H194" s="114"/>
      <c r="I194" s="115"/>
      <c r="J194" s="113"/>
      <c r="K194" s="116"/>
      <c r="L194" s="115"/>
      <c r="M194" s="117"/>
      <c r="N194" s="118"/>
      <c r="O194" s="119"/>
      <c r="P194" s="88"/>
    </row>
    <row r="195" spans="2:16" ht="18" customHeight="1">
      <c r="B195" s="1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2"/>
    </row>
    <row r="196" spans="2:16" ht="23.25">
      <c r="B196" s="3"/>
      <c r="C196" s="155" t="s">
        <v>32</v>
      </c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4"/>
    </row>
    <row r="197" spans="2:16" ht="18" customHeight="1" thickBot="1">
      <c r="B197" s="3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4"/>
    </row>
    <row r="198" spans="2:16" ht="18" customHeight="1" thickBot="1">
      <c r="B198" s="3"/>
      <c r="C198" s="5"/>
      <c r="D198" s="5"/>
      <c r="E198" s="6"/>
      <c r="F198" s="7"/>
      <c r="G198" s="156" t="str">
        <f>$G$10</f>
        <v>2011 BILL</v>
      </c>
      <c r="H198" s="157"/>
      <c r="I198" s="158"/>
      <c r="J198" s="156" t="str">
        <f>$J$10</f>
        <v>2012 BILL</v>
      </c>
      <c r="K198" s="157"/>
      <c r="L198" s="158"/>
      <c r="M198" s="156" t="s">
        <v>6</v>
      </c>
      <c r="N198" s="157"/>
      <c r="O198" s="158"/>
      <c r="P198" s="4"/>
    </row>
    <row r="199" spans="2:16" ht="26.25" thickBot="1">
      <c r="B199" s="3"/>
      <c r="C199" s="6"/>
      <c r="D199" s="6"/>
      <c r="E199" s="8"/>
      <c r="F199" s="9"/>
      <c r="G199" s="90" t="s">
        <v>0</v>
      </c>
      <c r="H199" s="11" t="s">
        <v>7</v>
      </c>
      <c r="I199" s="12" t="s">
        <v>8</v>
      </c>
      <c r="J199" s="91" t="s">
        <v>0</v>
      </c>
      <c r="K199" s="11" t="s">
        <v>7</v>
      </c>
      <c r="L199" s="12" t="s">
        <v>8</v>
      </c>
      <c r="M199" s="92" t="s">
        <v>30</v>
      </c>
      <c r="N199" s="93" t="s">
        <v>31</v>
      </c>
      <c r="O199" s="94" t="s">
        <v>11</v>
      </c>
      <c r="P199" s="4"/>
    </row>
    <row r="200" spans="2:16" ht="18" customHeight="1" thickBot="1">
      <c r="B200" s="3"/>
      <c r="C200" s="164" t="s">
        <v>12</v>
      </c>
      <c r="D200" s="165"/>
      <c r="E200" s="6"/>
      <c r="F200" s="16" t="s">
        <v>13</v>
      </c>
      <c r="G200" s="17"/>
      <c r="H200" s="18"/>
      <c r="I200" s="19">
        <v>70.02</v>
      </c>
      <c r="J200" s="17"/>
      <c r="K200" s="18"/>
      <c r="L200" s="20">
        <v>74.1</v>
      </c>
      <c r="M200" s="21">
        <f aca="true" t="shared" si="16" ref="M200:M206">+L200-I200</f>
        <v>4.079999999999998</v>
      </c>
      <c r="N200" s="22">
        <f aca="true" t="shared" si="17" ref="N200:N216">+M200/I200</f>
        <v>0.05826906598114822</v>
      </c>
      <c r="O200" s="23">
        <f>L200/L216</f>
        <v>0.09920558669663464</v>
      </c>
      <c r="P200" s="4"/>
    </row>
    <row r="201" spans="2:16" ht="18" customHeight="1" thickBot="1">
      <c r="B201" s="3"/>
      <c r="C201" s="95">
        <v>5000</v>
      </c>
      <c r="D201" s="96" t="s">
        <v>1</v>
      </c>
      <c r="E201" s="6"/>
      <c r="F201" s="26" t="s">
        <v>14</v>
      </c>
      <c r="G201" s="27">
        <f>+C201</f>
        <v>5000</v>
      </c>
      <c r="H201" s="28">
        <v>0.0089</v>
      </c>
      <c r="I201" s="29">
        <f>+G201*H201</f>
        <v>44.5</v>
      </c>
      <c r="J201" s="27">
        <f>+C201</f>
        <v>5000</v>
      </c>
      <c r="K201" s="30">
        <v>0.0094</v>
      </c>
      <c r="L201" s="31">
        <f>+J201*K201</f>
        <v>47</v>
      </c>
      <c r="M201" s="32">
        <f t="shared" si="16"/>
        <v>2.5</v>
      </c>
      <c r="N201" s="33">
        <f t="shared" si="17"/>
        <v>0.056179775280898875</v>
      </c>
      <c r="O201" s="34">
        <f>L201/L216</f>
        <v>0.0629239213865294</v>
      </c>
      <c r="P201" s="4"/>
    </row>
    <row r="202" spans="2:16" ht="18" customHeight="1">
      <c r="B202" s="3"/>
      <c r="C202" s="37"/>
      <c r="D202" s="38"/>
      <c r="E202" s="6"/>
      <c r="F202" s="26" t="s">
        <v>15</v>
      </c>
      <c r="G202" s="17"/>
      <c r="H202" s="18"/>
      <c r="I202" s="19">
        <v>0.71</v>
      </c>
      <c r="J202" s="17"/>
      <c r="K202" s="18"/>
      <c r="L202" s="31">
        <f>+J202*K202</f>
        <v>0</v>
      </c>
      <c r="M202" s="32">
        <f t="shared" si="16"/>
        <v>-0.71</v>
      </c>
      <c r="N202" s="33">
        <f t="shared" si="17"/>
        <v>-1</v>
      </c>
      <c r="O202" s="34">
        <f>L202/L216</f>
        <v>0</v>
      </c>
      <c r="P202" s="4"/>
    </row>
    <row r="203" spans="2:16" ht="18" customHeight="1">
      <c r="B203" s="3"/>
      <c r="C203" s="37"/>
      <c r="D203" s="38"/>
      <c r="E203" s="6"/>
      <c r="F203" s="26" t="s">
        <v>16</v>
      </c>
      <c r="G203" s="39"/>
      <c r="H203" s="40"/>
      <c r="I203" s="29">
        <v>3.5</v>
      </c>
      <c r="J203" s="39"/>
      <c r="K203" s="40"/>
      <c r="L203" s="31">
        <v>0.7758381899114035</v>
      </c>
      <c r="M203" s="32">
        <f t="shared" si="16"/>
        <v>-2.7241618100885967</v>
      </c>
      <c r="N203" s="33">
        <f t="shared" si="17"/>
        <v>-0.7783319457395991</v>
      </c>
      <c r="O203" s="34">
        <f>L203/L216</f>
        <v>0.0010386974738436686</v>
      </c>
      <c r="P203" s="4"/>
    </row>
    <row r="204" spans="1:16" ht="18" customHeight="1" thickBot="1">
      <c r="A204" s="4"/>
      <c r="B204" s="88"/>
      <c r="C204" s="6"/>
      <c r="D204" s="6"/>
      <c r="E204" s="6"/>
      <c r="F204" s="26" t="s">
        <v>33</v>
      </c>
      <c r="G204" s="27">
        <f>C201</f>
        <v>5000</v>
      </c>
      <c r="H204" s="28">
        <v>0</v>
      </c>
      <c r="I204" s="41">
        <f>+G204*H204</f>
        <v>0</v>
      </c>
      <c r="J204" s="27">
        <f>C201</f>
        <v>5000</v>
      </c>
      <c r="K204" s="30">
        <v>0</v>
      </c>
      <c r="L204" s="31">
        <f>J204*K204</f>
        <v>0</v>
      </c>
      <c r="M204" s="32">
        <f t="shared" si="16"/>
        <v>0</v>
      </c>
      <c r="N204" s="33" t="e">
        <f t="shared" si="17"/>
        <v>#DIV/0!</v>
      </c>
      <c r="O204" s="34">
        <f>L204/$L$216</f>
        <v>0</v>
      </c>
      <c r="P204" s="4"/>
    </row>
    <row r="205" spans="1:16" ht="18" customHeight="1">
      <c r="A205" s="4"/>
      <c r="B205" s="88"/>
      <c r="C205" s="6"/>
      <c r="D205" s="6"/>
      <c r="E205" s="6"/>
      <c r="F205" s="42" t="s">
        <v>18</v>
      </c>
      <c r="G205" s="39"/>
      <c r="H205" s="40"/>
      <c r="I205" s="19">
        <f>$I$61</f>
        <v>0</v>
      </c>
      <c r="J205" s="39"/>
      <c r="K205" s="40"/>
      <c r="L205" s="43">
        <v>0.3880357279423132</v>
      </c>
      <c r="M205" s="32">
        <f t="shared" si="16"/>
        <v>0.3880357279423132</v>
      </c>
      <c r="N205" s="33" t="e">
        <f t="shared" si="17"/>
        <v>#DIV/0!</v>
      </c>
      <c r="O205" s="34">
        <f>L205/$L$216</f>
        <v>0.0005195048859618473</v>
      </c>
      <c r="P205" s="4"/>
    </row>
    <row r="206" spans="1:16" ht="18" customHeight="1" thickBot="1">
      <c r="A206" s="4"/>
      <c r="B206" s="88"/>
      <c r="C206" s="6"/>
      <c r="D206" s="6"/>
      <c r="E206" s="6"/>
      <c r="F206" s="44" t="s">
        <v>19</v>
      </c>
      <c r="G206" s="45">
        <f>+C201</f>
        <v>5000</v>
      </c>
      <c r="H206" s="46">
        <v>-0.0018</v>
      </c>
      <c r="I206" s="43">
        <f>+G206*H206</f>
        <v>-9</v>
      </c>
      <c r="J206" s="45">
        <f>+C201</f>
        <v>5000</v>
      </c>
      <c r="K206" s="46">
        <v>0.0006373759149972833</v>
      </c>
      <c r="L206" s="43">
        <f>+J206*K206</f>
        <v>3.1868795749864165</v>
      </c>
      <c r="M206" s="32">
        <f t="shared" si="16"/>
        <v>12.186879574986417</v>
      </c>
      <c r="N206" s="33">
        <f t="shared" si="17"/>
        <v>-1.3540977305540463</v>
      </c>
      <c r="O206" s="34">
        <f>L206/$L$216</f>
        <v>0.004266616166910244</v>
      </c>
      <c r="P206" s="97"/>
    </row>
    <row r="207" spans="1:16" ht="18" customHeight="1" thickBot="1">
      <c r="A207" s="4"/>
      <c r="F207" s="47" t="s">
        <v>21</v>
      </c>
      <c r="G207" s="162"/>
      <c r="H207" s="163"/>
      <c r="I207" s="48">
        <f>SUM(I200:I206)</f>
        <v>109.72999999999999</v>
      </c>
      <c r="J207" s="162"/>
      <c r="K207" s="163"/>
      <c r="L207" s="48">
        <f>SUM(L200:L206)</f>
        <v>125.45075349284012</v>
      </c>
      <c r="M207" s="49">
        <f>SUM(M200:M206)</f>
        <v>15.720753492840132</v>
      </c>
      <c r="N207" s="50">
        <f t="shared" si="17"/>
        <v>0.1432675976746572</v>
      </c>
      <c r="O207" s="51">
        <f>L207/L216</f>
        <v>0.1679543266098798</v>
      </c>
      <c r="P207" s="97"/>
    </row>
    <row r="208" spans="1:16" ht="18" customHeight="1" thickBot="1">
      <c r="A208" s="4"/>
      <c r="F208" s="26" t="s">
        <v>22</v>
      </c>
      <c r="G208" s="52">
        <v>5376.5</v>
      </c>
      <c r="H208" s="53">
        <v>0.0086</v>
      </c>
      <c r="I208" s="29">
        <f>+G208*H208</f>
        <v>46.2379</v>
      </c>
      <c r="J208" s="52">
        <v>5389.17625027051</v>
      </c>
      <c r="K208" s="53">
        <v>0.008805765627236936</v>
      </c>
      <c r="L208" s="29">
        <f>+J208*K208</f>
        <v>47.45582298375369</v>
      </c>
      <c r="M208" s="54">
        <f>+L208-I208</f>
        <v>1.217922983753688</v>
      </c>
      <c r="N208" s="22">
        <f t="shared" si="17"/>
        <v>0.0263403611269908</v>
      </c>
      <c r="O208" s="23">
        <f>L208/L216</f>
        <v>0.06353418031410155</v>
      </c>
      <c r="P208" s="97"/>
    </row>
    <row r="209" spans="1:16" ht="18" customHeight="1" thickBot="1">
      <c r="A209" s="4"/>
      <c r="F209" s="47" t="s">
        <v>23</v>
      </c>
      <c r="G209" s="162"/>
      <c r="H209" s="163"/>
      <c r="I209" s="48">
        <f>I207+I208</f>
        <v>155.9679</v>
      </c>
      <c r="J209" s="162"/>
      <c r="K209" s="163"/>
      <c r="L209" s="48">
        <f>L207+L208</f>
        <v>172.9065764765938</v>
      </c>
      <c r="M209" s="48">
        <f>M207+M208</f>
        <v>16.93867647659382</v>
      </c>
      <c r="N209" s="50">
        <f t="shared" si="17"/>
        <v>0.1086036067459639</v>
      </c>
      <c r="O209" s="55">
        <f>L209/L216</f>
        <v>0.23148850692398135</v>
      </c>
      <c r="P209" s="97"/>
    </row>
    <row r="210" spans="1:16" ht="18" customHeight="1">
      <c r="A210" s="4"/>
      <c r="F210" s="56" t="s">
        <v>24</v>
      </c>
      <c r="G210" s="57">
        <v>5376.5</v>
      </c>
      <c r="H210" s="58">
        <v>0.013009811215474752</v>
      </c>
      <c r="I210" s="59">
        <f>+G210*H210</f>
        <v>69.94725000000001</v>
      </c>
      <c r="J210" s="57">
        <f>J208</f>
        <v>5389.17625027051</v>
      </c>
      <c r="K210" s="58">
        <v>0.012794499043011106</v>
      </c>
      <c r="L210" s="60">
        <f>+J210*K210</f>
        <v>68.95181037670422</v>
      </c>
      <c r="M210" s="61">
        <f>+L210-I210</f>
        <v>-0.9954396232957947</v>
      </c>
      <c r="N210" s="62">
        <f t="shared" si="17"/>
        <v>-0.014231290340875368</v>
      </c>
      <c r="O210" s="63">
        <f>L210/L216</f>
        <v>0.09231315522558763</v>
      </c>
      <c r="P210" s="97"/>
    </row>
    <row r="211" spans="1:16" ht="18" customHeight="1">
      <c r="A211" s="4"/>
      <c r="B211" s="88"/>
      <c r="C211" s="6"/>
      <c r="D211" s="6"/>
      <c r="E211" s="6"/>
      <c r="F211" s="98" t="s">
        <v>25</v>
      </c>
      <c r="G211" s="57">
        <v>600</v>
      </c>
      <c r="H211" s="58">
        <v>0.068</v>
      </c>
      <c r="I211" s="59">
        <f>+G211*H211</f>
        <v>40.800000000000004</v>
      </c>
      <c r="J211" s="57">
        <v>600</v>
      </c>
      <c r="K211" s="58">
        <v>0.068</v>
      </c>
      <c r="L211" s="60">
        <f>+J211*K211</f>
        <v>40.800000000000004</v>
      </c>
      <c r="M211" s="61">
        <f>+L211-I211</f>
        <v>0</v>
      </c>
      <c r="N211" s="62">
        <f t="shared" si="17"/>
        <v>0</v>
      </c>
      <c r="O211" s="99">
        <f>L211/L216</f>
        <v>0.05462331899085957</v>
      </c>
      <c r="P211" s="97"/>
    </row>
    <row r="212" spans="2:16" ht="18" customHeight="1">
      <c r="B212" s="3"/>
      <c r="C212" s="6"/>
      <c r="D212" s="6"/>
      <c r="E212" s="6"/>
      <c r="F212" s="98" t="s">
        <v>25</v>
      </c>
      <c r="G212" s="57">
        <f>G210-G211</f>
        <v>4776.5</v>
      </c>
      <c r="H212" s="58">
        <v>0.079</v>
      </c>
      <c r="I212" s="59">
        <f>+G212*H212</f>
        <v>377.3435</v>
      </c>
      <c r="J212" s="57">
        <f>J210-J211</f>
        <v>4789.17625027051</v>
      </c>
      <c r="K212" s="58">
        <v>0.079</v>
      </c>
      <c r="L212" s="60">
        <f>+J212*K212</f>
        <v>378.34492377137025</v>
      </c>
      <c r="M212" s="61">
        <f>+L212-I212</f>
        <v>1.0014237713702414</v>
      </c>
      <c r="N212" s="62">
        <f t="shared" si="17"/>
        <v>0.0026538784194513523</v>
      </c>
      <c r="O212" s="99">
        <f>L212/L216</f>
        <v>0.5065307710719609</v>
      </c>
      <c r="P212" s="4"/>
    </row>
    <row r="213" spans="2:16" ht="18" customHeight="1" thickBot="1">
      <c r="B213" s="3"/>
      <c r="C213" s="6"/>
      <c r="D213" s="6"/>
      <c r="E213" s="6"/>
      <c r="F213" s="26" t="s">
        <v>26</v>
      </c>
      <c r="G213" s="69">
        <f>G210</f>
        <v>5376.5</v>
      </c>
      <c r="H213" s="58">
        <v>0</v>
      </c>
      <c r="I213" s="41">
        <f>+G213*H213</f>
        <v>0</v>
      </c>
      <c r="J213" s="69">
        <f>G213</f>
        <v>5376.5</v>
      </c>
      <c r="K213" s="58">
        <v>0</v>
      </c>
      <c r="L213" s="43">
        <f>+J213*K213</f>
        <v>0</v>
      </c>
      <c r="M213" s="66">
        <f>+L213-I213</f>
        <v>0</v>
      </c>
      <c r="N213" s="67" t="e">
        <f t="shared" si="17"/>
        <v>#DIV/0!</v>
      </c>
      <c r="O213" s="68">
        <f>L213/L216</f>
        <v>0</v>
      </c>
      <c r="P213" s="4"/>
    </row>
    <row r="214" spans="2:16" ht="18" customHeight="1" thickBot="1">
      <c r="B214" s="3"/>
      <c r="C214" s="6"/>
      <c r="D214" s="6"/>
      <c r="E214" s="6"/>
      <c r="F214" s="47" t="s">
        <v>27</v>
      </c>
      <c r="G214" s="162"/>
      <c r="H214" s="163"/>
      <c r="I214" s="48">
        <f>SUM(I209:I213)</f>
        <v>644.05865</v>
      </c>
      <c r="J214" s="162"/>
      <c r="K214" s="163"/>
      <c r="L214" s="48">
        <f>SUM(L209:L213)</f>
        <v>661.0033106246683</v>
      </c>
      <c r="M214" s="121">
        <f>SUM(M209:M212)</f>
        <v>16.944660624668266</v>
      </c>
      <c r="N214" s="50">
        <f t="shared" si="17"/>
        <v>0.026309188805504386</v>
      </c>
      <c r="O214" s="55">
        <f>L214/L216</f>
        <v>0.8849557522123894</v>
      </c>
      <c r="P214" s="4"/>
    </row>
    <row r="215" spans="2:16" ht="18" customHeight="1" thickBot="1">
      <c r="B215" s="3"/>
      <c r="C215" s="6"/>
      <c r="D215" s="6"/>
      <c r="E215" s="6"/>
      <c r="F215" s="72" t="s">
        <v>28</v>
      </c>
      <c r="G215" s="69"/>
      <c r="H215" s="73">
        <f>$H$167</f>
        <v>0.13</v>
      </c>
      <c r="I215" s="74">
        <f>I214*H215</f>
        <v>83.72762449999999</v>
      </c>
      <c r="J215" s="69"/>
      <c r="K215" s="73">
        <f>$K$167</f>
        <v>0.13</v>
      </c>
      <c r="L215" s="75">
        <f>L214*K215</f>
        <v>85.93043038120688</v>
      </c>
      <c r="M215" s="66">
        <f>+L215-I215</f>
        <v>2.202805881206885</v>
      </c>
      <c r="N215" s="67">
        <f t="shared" si="17"/>
        <v>0.02630918880550451</v>
      </c>
      <c r="O215" s="68">
        <f>L215/L216</f>
        <v>0.11504424778761062</v>
      </c>
      <c r="P215" s="4"/>
    </row>
    <row r="216" spans="2:16" ht="18" customHeight="1" thickBot="1">
      <c r="B216" s="3"/>
      <c r="C216" s="6"/>
      <c r="D216" s="6"/>
      <c r="E216" s="100"/>
      <c r="F216" s="101" t="s">
        <v>29</v>
      </c>
      <c r="G216" s="166"/>
      <c r="H216" s="167"/>
      <c r="I216" s="102">
        <f>I214+I215</f>
        <v>727.7862745</v>
      </c>
      <c r="J216" s="166"/>
      <c r="K216" s="167"/>
      <c r="L216" s="102">
        <f>L214+L215</f>
        <v>746.9337410058752</v>
      </c>
      <c r="M216" s="122">
        <f>M214+M215</f>
        <v>19.14746650587515</v>
      </c>
      <c r="N216" s="50">
        <f t="shared" si="17"/>
        <v>0.0263091888055044</v>
      </c>
      <c r="O216" s="51">
        <f>SUM(O214:O215)</f>
        <v>1</v>
      </c>
      <c r="P216" s="4"/>
    </row>
    <row r="217" spans="2:16" ht="18" customHeight="1" thickBot="1">
      <c r="B217" s="85"/>
      <c r="C217" s="103"/>
      <c r="D217" s="103"/>
      <c r="E217" s="103"/>
      <c r="F217" s="104"/>
      <c r="G217" s="105"/>
      <c r="H217" s="106"/>
      <c r="I217" s="107"/>
      <c r="J217" s="105"/>
      <c r="K217" s="108"/>
      <c r="L217" s="107"/>
      <c r="M217" s="109"/>
      <c r="N217" s="110"/>
      <c r="O217" s="111"/>
      <c r="P217" s="86"/>
    </row>
    <row r="218" spans="2:16" ht="18" customHeight="1" thickBot="1">
      <c r="B218" s="88"/>
      <c r="C218" s="6"/>
      <c r="D218" s="6"/>
      <c r="E218" s="6"/>
      <c r="F218" s="112"/>
      <c r="G218" s="113"/>
      <c r="H218" s="114"/>
      <c r="I218" s="115"/>
      <c r="J218" s="113"/>
      <c r="K218" s="116"/>
      <c r="L218" s="115"/>
      <c r="M218" s="117"/>
      <c r="N218" s="118"/>
      <c r="O218" s="119"/>
      <c r="P218" s="88"/>
    </row>
    <row r="219" spans="2:16" ht="18" customHeight="1">
      <c r="B219" s="1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2"/>
    </row>
    <row r="220" spans="2:16" ht="23.25">
      <c r="B220" s="3"/>
      <c r="C220" s="155" t="s">
        <v>32</v>
      </c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4"/>
    </row>
    <row r="221" spans="2:16" ht="18" customHeight="1" thickBot="1">
      <c r="B221" s="3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4"/>
    </row>
    <row r="222" spans="2:16" ht="18" customHeight="1" thickBot="1">
      <c r="B222" s="3"/>
      <c r="C222" s="5"/>
      <c r="D222" s="5"/>
      <c r="E222" s="6"/>
      <c r="F222" s="7"/>
      <c r="G222" s="156" t="str">
        <f>$G$10</f>
        <v>2011 BILL</v>
      </c>
      <c r="H222" s="157"/>
      <c r="I222" s="158"/>
      <c r="J222" s="156" t="str">
        <f>$J$10</f>
        <v>2012 BILL</v>
      </c>
      <c r="K222" s="157"/>
      <c r="L222" s="158"/>
      <c r="M222" s="156" t="s">
        <v>6</v>
      </c>
      <c r="N222" s="157"/>
      <c r="O222" s="158"/>
      <c r="P222" s="4"/>
    </row>
    <row r="223" spans="2:16" ht="26.25" thickBot="1">
      <c r="B223" s="3"/>
      <c r="C223" s="6"/>
      <c r="D223" s="6"/>
      <c r="E223" s="8"/>
      <c r="F223" s="9"/>
      <c r="G223" s="90" t="s">
        <v>0</v>
      </c>
      <c r="H223" s="11" t="s">
        <v>7</v>
      </c>
      <c r="I223" s="12" t="s">
        <v>8</v>
      </c>
      <c r="J223" s="91" t="s">
        <v>0</v>
      </c>
      <c r="K223" s="11" t="s">
        <v>7</v>
      </c>
      <c r="L223" s="12" t="s">
        <v>8</v>
      </c>
      <c r="M223" s="92" t="s">
        <v>30</v>
      </c>
      <c r="N223" s="93" t="s">
        <v>31</v>
      </c>
      <c r="O223" s="94" t="s">
        <v>11</v>
      </c>
      <c r="P223" s="4"/>
    </row>
    <row r="224" spans="2:16" ht="18" customHeight="1" thickBot="1">
      <c r="B224" s="3"/>
      <c r="C224" s="164" t="s">
        <v>12</v>
      </c>
      <c r="D224" s="165"/>
      <c r="E224" s="6"/>
      <c r="F224" s="16" t="s">
        <v>13</v>
      </c>
      <c r="G224" s="17"/>
      <c r="H224" s="18"/>
      <c r="I224" s="19">
        <v>70.02</v>
      </c>
      <c r="J224" s="17"/>
      <c r="K224" s="18"/>
      <c r="L224" s="20">
        <v>74.1</v>
      </c>
      <c r="M224" s="21">
        <f aca="true" t="shared" si="18" ref="M224:M230">+L224-I224</f>
        <v>4.079999999999998</v>
      </c>
      <c r="N224" s="22">
        <f aca="true" t="shared" si="19" ref="N224:N240">+M224/I224</f>
        <v>0.05826906598114822</v>
      </c>
      <c r="O224" s="23">
        <f>L224/L240</f>
        <v>0.0523202622575154</v>
      </c>
      <c r="P224" s="4"/>
    </row>
    <row r="225" spans="2:16" ht="18" customHeight="1" thickBot="1">
      <c r="B225" s="3"/>
      <c r="C225" s="95">
        <v>10000</v>
      </c>
      <c r="D225" s="96" t="s">
        <v>1</v>
      </c>
      <c r="E225" s="6"/>
      <c r="F225" s="26" t="s">
        <v>14</v>
      </c>
      <c r="G225" s="27">
        <f>+C225</f>
        <v>10000</v>
      </c>
      <c r="H225" s="28">
        <v>0.0089</v>
      </c>
      <c r="I225" s="29">
        <f>+G225*H225</f>
        <v>89</v>
      </c>
      <c r="J225" s="27">
        <f>+C225</f>
        <v>10000</v>
      </c>
      <c r="K225" s="30">
        <v>0.0094</v>
      </c>
      <c r="L225" s="31">
        <f>+J225*K225</f>
        <v>94</v>
      </c>
      <c r="M225" s="32">
        <f t="shared" si="18"/>
        <v>5</v>
      </c>
      <c r="N225" s="33">
        <f t="shared" si="19"/>
        <v>0.056179775280898875</v>
      </c>
      <c r="O225" s="34">
        <f>L225/L240</f>
        <v>0.06637118289077527</v>
      </c>
      <c r="P225" s="4"/>
    </row>
    <row r="226" spans="2:16" ht="18" customHeight="1">
      <c r="B226" s="3"/>
      <c r="C226" s="37"/>
      <c r="D226" s="38"/>
      <c r="E226" s="6"/>
      <c r="F226" s="26" t="s">
        <v>15</v>
      </c>
      <c r="G226" s="17"/>
      <c r="H226" s="18"/>
      <c r="I226" s="19">
        <v>0.71</v>
      </c>
      <c r="J226" s="17"/>
      <c r="K226" s="18"/>
      <c r="L226" s="31">
        <f>+J226*K226</f>
        <v>0</v>
      </c>
      <c r="M226" s="32">
        <f t="shared" si="18"/>
        <v>-0.71</v>
      </c>
      <c r="N226" s="33">
        <f t="shared" si="19"/>
        <v>-1</v>
      </c>
      <c r="O226" s="34">
        <f>L226/L240</f>
        <v>0</v>
      </c>
      <c r="P226" s="4"/>
    </row>
    <row r="227" spans="2:16" ht="18" customHeight="1">
      <c r="B227" s="3"/>
      <c r="C227" s="37"/>
      <c r="D227" s="38"/>
      <c r="E227" s="6"/>
      <c r="F227" s="26" t="s">
        <v>16</v>
      </c>
      <c r="G227" s="39"/>
      <c r="H227" s="40"/>
      <c r="I227" s="29">
        <v>3.5</v>
      </c>
      <c r="J227" s="39"/>
      <c r="K227" s="40"/>
      <c r="L227" s="31">
        <v>0.7758381899114035</v>
      </c>
      <c r="M227" s="32">
        <f t="shared" si="18"/>
        <v>-2.7241618100885967</v>
      </c>
      <c r="N227" s="33">
        <f t="shared" si="19"/>
        <v>-0.7783319457395991</v>
      </c>
      <c r="O227" s="34">
        <f>L227/L240</f>
        <v>0.0005478010467687</v>
      </c>
      <c r="P227" s="4"/>
    </row>
    <row r="228" spans="1:16" ht="18" customHeight="1" thickBot="1">
      <c r="A228" s="4"/>
      <c r="B228" s="88"/>
      <c r="C228" s="6"/>
      <c r="D228" s="6"/>
      <c r="E228" s="6"/>
      <c r="F228" s="26" t="s">
        <v>33</v>
      </c>
      <c r="G228" s="27">
        <f>C225</f>
        <v>10000</v>
      </c>
      <c r="H228" s="28">
        <v>0</v>
      </c>
      <c r="I228" s="41">
        <f>+G228*H228</f>
        <v>0</v>
      </c>
      <c r="J228" s="27">
        <f>C225</f>
        <v>10000</v>
      </c>
      <c r="K228" s="30">
        <v>0</v>
      </c>
      <c r="L228" s="31">
        <f>J228*K228</f>
        <v>0</v>
      </c>
      <c r="M228" s="32">
        <f t="shared" si="18"/>
        <v>0</v>
      </c>
      <c r="N228" s="33" t="e">
        <f t="shared" si="19"/>
        <v>#DIV/0!</v>
      </c>
      <c r="O228" s="34">
        <f>L228/$L$240</f>
        <v>0</v>
      </c>
      <c r="P228" s="4"/>
    </row>
    <row r="229" spans="1:16" ht="18" customHeight="1">
      <c r="A229" s="4"/>
      <c r="B229" s="88"/>
      <c r="C229" s="6"/>
      <c r="D229" s="6"/>
      <c r="E229" s="6"/>
      <c r="F229" s="42" t="s">
        <v>18</v>
      </c>
      <c r="G229" s="39"/>
      <c r="H229" s="40"/>
      <c r="I229" s="19">
        <f>$I$61</f>
        <v>0</v>
      </c>
      <c r="J229" s="39"/>
      <c r="K229" s="40"/>
      <c r="L229" s="43">
        <v>0.3880357279423132</v>
      </c>
      <c r="M229" s="32">
        <f t="shared" si="18"/>
        <v>0.3880357279423132</v>
      </c>
      <c r="N229" s="33" t="e">
        <f t="shared" si="19"/>
        <v>#DIV/0!</v>
      </c>
      <c r="O229" s="34">
        <f>L229/$L$240</f>
        <v>0.0002739828751852595</v>
      </c>
      <c r="P229" s="4"/>
    </row>
    <row r="230" spans="1:16" ht="18" customHeight="1" thickBot="1">
      <c r="A230" s="4"/>
      <c r="B230" s="88"/>
      <c r="C230" s="6"/>
      <c r="D230" s="6"/>
      <c r="E230" s="6"/>
      <c r="F230" s="44" t="s">
        <v>19</v>
      </c>
      <c r="G230" s="45">
        <f>+C225</f>
        <v>10000</v>
      </c>
      <c r="H230" s="46">
        <v>-0.0018</v>
      </c>
      <c r="I230" s="43">
        <f>+G230*H230</f>
        <v>-18</v>
      </c>
      <c r="J230" s="45">
        <f>+C225</f>
        <v>10000</v>
      </c>
      <c r="K230" s="46">
        <v>0.0006373759149972833</v>
      </c>
      <c r="L230" s="43">
        <f>+J230*K230</f>
        <v>6.373759149972833</v>
      </c>
      <c r="M230" s="32">
        <f t="shared" si="18"/>
        <v>24.373759149972834</v>
      </c>
      <c r="N230" s="33">
        <f t="shared" si="19"/>
        <v>-1.3540977305540463</v>
      </c>
      <c r="O230" s="34">
        <f>L230/$L$240</f>
        <v>0.0045003610026021195</v>
      </c>
      <c r="P230" s="97"/>
    </row>
    <row r="231" spans="1:16" ht="18" customHeight="1" thickBot="1">
      <c r="A231" s="4"/>
      <c r="F231" s="47" t="s">
        <v>21</v>
      </c>
      <c r="G231" s="162"/>
      <c r="H231" s="163"/>
      <c r="I231" s="48">
        <f>SUM(I224:I230)</f>
        <v>145.23</v>
      </c>
      <c r="J231" s="162"/>
      <c r="K231" s="163"/>
      <c r="L231" s="48">
        <f>SUM(L224:L230)</f>
        <v>175.63763306782656</v>
      </c>
      <c r="M231" s="49">
        <f>SUM(M224:M230)</f>
        <v>30.40763306782655</v>
      </c>
      <c r="N231" s="50">
        <f t="shared" si="19"/>
        <v>0.20937570107984954</v>
      </c>
      <c r="O231" s="51">
        <f>L231/L240</f>
        <v>0.12401359007284676</v>
      </c>
      <c r="P231" s="97"/>
    </row>
    <row r="232" spans="1:16" ht="18" customHeight="1" thickBot="1">
      <c r="A232" s="4"/>
      <c r="F232" s="26" t="s">
        <v>22</v>
      </c>
      <c r="G232" s="52">
        <v>10753</v>
      </c>
      <c r="H232" s="53">
        <v>0.0086</v>
      </c>
      <c r="I232" s="29">
        <f>+G232*H232</f>
        <v>92.4758</v>
      </c>
      <c r="J232" s="52">
        <v>10778.35250054102</v>
      </c>
      <c r="K232" s="53">
        <v>0.008805765627236936</v>
      </c>
      <c r="L232" s="29">
        <f>+J232*K232</f>
        <v>94.91164596750738</v>
      </c>
      <c r="M232" s="54">
        <f>+L232-I232</f>
        <v>2.435845967507376</v>
      </c>
      <c r="N232" s="22">
        <f t="shared" si="19"/>
        <v>0.0263403611269908</v>
      </c>
      <c r="O232" s="23">
        <f>L232/L240</f>
        <v>0.0670148746061058</v>
      </c>
      <c r="P232" s="97"/>
    </row>
    <row r="233" spans="1:16" ht="18" customHeight="1" thickBot="1">
      <c r="A233" s="4"/>
      <c r="F233" s="47" t="s">
        <v>23</v>
      </c>
      <c r="G233" s="162"/>
      <c r="H233" s="163"/>
      <c r="I233" s="48">
        <f>I231+I232</f>
        <v>237.7058</v>
      </c>
      <c r="J233" s="162"/>
      <c r="K233" s="163"/>
      <c r="L233" s="48">
        <f>L231+L232</f>
        <v>270.54927903533394</v>
      </c>
      <c r="M233" s="48">
        <f>M231+M232</f>
        <v>32.84347903533393</v>
      </c>
      <c r="N233" s="50">
        <f t="shared" si="19"/>
        <v>0.13816860604719752</v>
      </c>
      <c r="O233" s="55">
        <f>L233/L240</f>
        <v>0.19102846467895257</v>
      </c>
      <c r="P233" s="97"/>
    </row>
    <row r="234" spans="1:16" ht="18" customHeight="1">
      <c r="A234" s="4"/>
      <c r="F234" s="56" t="s">
        <v>24</v>
      </c>
      <c r="G234" s="57">
        <v>10753</v>
      </c>
      <c r="H234" s="58">
        <v>0.013009811215474752</v>
      </c>
      <c r="I234" s="59">
        <f>+G234*H234</f>
        <v>139.89450000000002</v>
      </c>
      <c r="J234" s="57">
        <f>J232</f>
        <v>10778.35250054102</v>
      </c>
      <c r="K234" s="58">
        <v>0.012794499043011106</v>
      </c>
      <c r="L234" s="60">
        <f>+J234*K234</f>
        <v>137.90362075340843</v>
      </c>
      <c r="M234" s="61">
        <f>+L234-I234</f>
        <v>-1.9908792465915894</v>
      </c>
      <c r="N234" s="62">
        <f t="shared" si="19"/>
        <v>-0.014231290340875368</v>
      </c>
      <c r="O234" s="63">
        <f>L234/L240</f>
        <v>0.09737049398217643</v>
      </c>
      <c r="P234" s="97"/>
    </row>
    <row r="235" spans="1:16" ht="18" customHeight="1">
      <c r="A235" s="4"/>
      <c r="B235" s="88"/>
      <c r="C235" s="6"/>
      <c r="D235" s="6"/>
      <c r="E235" s="6"/>
      <c r="F235" s="98" t="s">
        <v>25</v>
      </c>
      <c r="G235" s="57">
        <v>600</v>
      </c>
      <c r="H235" s="58">
        <v>0.068</v>
      </c>
      <c r="I235" s="59">
        <f>+G235*H235</f>
        <v>40.800000000000004</v>
      </c>
      <c r="J235" s="57">
        <v>600</v>
      </c>
      <c r="K235" s="58">
        <v>0.068</v>
      </c>
      <c r="L235" s="60">
        <f>+J235*K235</f>
        <v>40.800000000000004</v>
      </c>
      <c r="M235" s="61">
        <f>+L235-I235</f>
        <v>0</v>
      </c>
      <c r="N235" s="62">
        <f t="shared" si="19"/>
        <v>0</v>
      </c>
      <c r="O235" s="99">
        <f>L235/L240</f>
        <v>0.0288079176802514</v>
      </c>
      <c r="P235" s="97"/>
    </row>
    <row r="236" spans="2:16" ht="18" customHeight="1">
      <c r="B236" s="3"/>
      <c r="C236" s="6"/>
      <c r="D236" s="6"/>
      <c r="E236" s="6"/>
      <c r="F236" s="98" t="s">
        <v>25</v>
      </c>
      <c r="G236" s="57">
        <f>G234-G235</f>
        <v>10153</v>
      </c>
      <c r="H236" s="58">
        <v>0.079</v>
      </c>
      <c r="I236" s="59">
        <f>+G236*H236</f>
        <v>802.087</v>
      </c>
      <c r="J236" s="57">
        <f>J234-J235</f>
        <v>10178.35250054102</v>
      </c>
      <c r="K236" s="58">
        <v>0.079</v>
      </c>
      <c r="L236" s="60">
        <f>+J236*K236</f>
        <v>804.0898475427406</v>
      </c>
      <c r="M236" s="61">
        <f>+L236-I236</f>
        <v>2.0028475427405965</v>
      </c>
      <c r="N236" s="62">
        <f t="shared" si="19"/>
        <v>0.002497045261599548</v>
      </c>
      <c r="O236" s="99">
        <f>L236/L240</f>
        <v>0.567748875871009</v>
      </c>
      <c r="P236" s="4"/>
    </row>
    <row r="237" spans="2:16" ht="18" customHeight="1" thickBot="1">
      <c r="B237" s="3"/>
      <c r="C237" s="6"/>
      <c r="D237" s="6"/>
      <c r="E237" s="6"/>
      <c r="F237" s="26" t="s">
        <v>26</v>
      </c>
      <c r="G237" s="69">
        <f>G234</f>
        <v>10753</v>
      </c>
      <c r="H237" s="58">
        <v>0</v>
      </c>
      <c r="I237" s="41">
        <f>+G237*H237</f>
        <v>0</v>
      </c>
      <c r="J237" s="69">
        <f>G237</f>
        <v>10753</v>
      </c>
      <c r="K237" s="58">
        <v>0</v>
      </c>
      <c r="L237" s="43">
        <f>+J237*K237</f>
        <v>0</v>
      </c>
      <c r="M237" s="66">
        <f>+L237-I237</f>
        <v>0</v>
      </c>
      <c r="N237" s="67" t="e">
        <f t="shared" si="19"/>
        <v>#DIV/0!</v>
      </c>
      <c r="O237" s="68">
        <f>L237/L240</f>
        <v>0</v>
      </c>
      <c r="P237" s="4"/>
    </row>
    <row r="238" spans="2:16" ht="18" customHeight="1" thickBot="1">
      <c r="B238" s="3"/>
      <c r="C238" s="6"/>
      <c r="D238" s="6"/>
      <c r="E238" s="6"/>
      <c r="F238" s="47" t="s">
        <v>27</v>
      </c>
      <c r="G238" s="162"/>
      <c r="H238" s="163"/>
      <c r="I238" s="48">
        <f>SUM(I233:I237)</f>
        <v>1220.4873</v>
      </c>
      <c r="J238" s="162"/>
      <c r="K238" s="163"/>
      <c r="L238" s="48">
        <f>SUM(L233:L237)</f>
        <v>1253.342747331483</v>
      </c>
      <c r="M238" s="121">
        <f>SUM(M233:M236)</f>
        <v>32.855447331482935</v>
      </c>
      <c r="N238" s="50">
        <f t="shared" si="19"/>
        <v>0.02691994200306954</v>
      </c>
      <c r="O238" s="55">
        <f>L238/L240</f>
        <v>0.8849557522123894</v>
      </c>
      <c r="P238" s="4"/>
    </row>
    <row r="239" spans="2:16" ht="18" customHeight="1" thickBot="1">
      <c r="B239" s="3"/>
      <c r="C239" s="6"/>
      <c r="D239" s="6"/>
      <c r="E239" s="6"/>
      <c r="F239" s="72" t="s">
        <v>28</v>
      </c>
      <c r="G239" s="69"/>
      <c r="H239" s="73">
        <f>$H$167</f>
        <v>0.13</v>
      </c>
      <c r="I239" s="74">
        <f>I238*H239</f>
        <v>158.663349</v>
      </c>
      <c r="J239" s="69"/>
      <c r="K239" s="73">
        <f>$K$167</f>
        <v>0.13</v>
      </c>
      <c r="L239" s="75">
        <f>L238*K239</f>
        <v>162.93455715309278</v>
      </c>
      <c r="M239" s="66">
        <f>+L239-I239</f>
        <v>4.271208153092772</v>
      </c>
      <c r="N239" s="67">
        <f t="shared" si="19"/>
        <v>0.026919942003069477</v>
      </c>
      <c r="O239" s="68">
        <f>L239/L240</f>
        <v>0.11504424778761062</v>
      </c>
      <c r="P239" s="4"/>
    </row>
    <row r="240" spans="2:16" ht="18" customHeight="1" thickBot="1">
      <c r="B240" s="3"/>
      <c r="C240" s="6"/>
      <c r="D240" s="6"/>
      <c r="E240" s="100"/>
      <c r="F240" s="101" t="s">
        <v>29</v>
      </c>
      <c r="G240" s="166"/>
      <c r="H240" s="167"/>
      <c r="I240" s="102">
        <f>I238+I239</f>
        <v>1379.150649</v>
      </c>
      <c r="J240" s="166"/>
      <c r="K240" s="167"/>
      <c r="L240" s="102">
        <f>L238+L239</f>
        <v>1416.2773044845758</v>
      </c>
      <c r="M240" s="122">
        <f>M238+M239</f>
        <v>37.12665548457571</v>
      </c>
      <c r="N240" s="50">
        <f t="shared" si="19"/>
        <v>0.026919942003069536</v>
      </c>
      <c r="O240" s="51">
        <f>SUM(O238:O239)</f>
        <v>1</v>
      </c>
      <c r="P240" s="4"/>
    </row>
    <row r="241" spans="2:16" ht="18" customHeight="1" thickBot="1">
      <c r="B241" s="85"/>
      <c r="C241" s="103"/>
      <c r="D241" s="103"/>
      <c r="E241" s="103"/>
      <c r="F241" s="104"/>
      <c r="G241" s="105"/>
      <c r="H241" s="106"/>
      <c r="I241" s="107"/>
      <c r="J241" s="105"/>
      <c r="K241" s="108"/>
      <c r="L241" s="107"/>
      <c r="M241" s="109"/>
      <c r="N241" s="110"/>
      <c r="O241" s="111"/>
      <c r="P241" s="86"/>
    </row>
    <row r="242" spans="1:16" ht="18" customHeight="1" thickBot="1">
      <c r="A242" s="88"/>
      <c r="B242" s="88"/>
      <c r="C242" s="6"/>
      <c r="D242" s="6"/>
      <c r="E242" s="6"/>
      <c r="F242" s="112"/>
      <c r="G242" s="113"/>
      <c r="H242" s="114"/>
      <c r="I242" s="115"/>
      <c r="J242" s="113"/>
      <c r="K242" s="116"/>
      <c r="L242" s="115"/>
      <c r="M242" s="117"/>
      <c r="N242" s="118"/>
      <c r="O242" s="119"/>
      <c r="P242" s="123"/>
    </row>
    <row r="243" spans="2:16" ht="18" customHeight="1">
      <c r="B243" s="1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2"/>
    </row>
    <row r="244" spans="2:16" ht="23.25">
      <c r="B244" s="3"/>
      <c r="C244" s="155" t="s">
        <v>32</v>
      </c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4"/>
    </row>
    <row r="245" spans="2:16" ht="18" customHeight="1" thickBot="1">
      <c r="B245" s="3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4"/>
    </row>
    <row r="246" spans="2:16" ht="18" customHeight="1" thickBot="1">
      <c r="B246" s="3"/>
      <c r="C246" s="5"/>
      <c r="D246" s="5"/>
      <c r="E246" s="6"/>
      <c r="F246" s="7"/>
      <c r="G246" s="156" t="str">
        <f>$G$10</f>
        <v>2011 BILL</v>
      </c>
      <c r="H246" s="157"/>
      <c r="I246" s="158"/>
      <c r="J246" s="156" t="str">
        <f>$J$10</f>
        <v>2012 BILL</v>
      </c>
      <c r="K246" s="157"/>
      <c r="L246" s="158"/>
      <c r="M246" s="156" t="s">
        <v>6</v>
      </c>
      <c r="N246" s="157"/>
      <c r="O246" s="158"/>
      <c r="P246" s="4"/>
    </row>
    <row r="247" spans="2:16" ht="26.25" thickBot="1">
      <c r="B247" s="3"/>
      <c r="C247" s="6"/>
      <c r="D247" s="6"/>
      <c r="E247" s="8"/>
      <c r="F247" s="9"/>
      <c r="G247" s="90" t="s">
        <v>0</v>
      </c>
      <c r="H247" s="11" t="s">
        <v>7</v>
      </c>
      <c r="I247" s="12" t="s">
        <v>8</v>
      </c>
      <c r="J247" s="91" t="s">
        <v>0</v>
      </c>
      <c r="K247" s="11" t="s">
        <v>7</v>
      </c>
      <c r="L247" s="12" t="s">
        <v>8</v>
      </c>
      <c r="M247" s="92" t="s">
        <v>30</v>
      </c>
      <c r="N247" s="93" t="s">
        <v>31</v>
      </c>
      <c r="O247" s="94" t="s">
        <v>11</v>
      </c>
      <c r="P247" s="4"/>
    </row>
    <row r="248" spans="2:16" ht="18" customHeight="1" thickBot="1">
      <c r="B248" s="3"/>
      <c r="C248" s="164" t="s">
        <v>12</v>
      </c>
      <c r="D248" s="165"/>
      <c r="E248" s="6"/>
      <c r="F248" s="16" t="s">
        <v>13</v>
      </c>
      <c r="G248" s="17"/>
      <c r="H248" s="18"/>
      <c r="I248" s="19">
        <v>70.02</v>
      </c>
      <c r="J248" s="17"/>
      <c r="K248" s="18"/>
      <c r="L248" s="20">
        <v>74.1</v>
      </c>
      <c r="M248" s="21">
        <f aca="true" t="shared" si="20" ref="M248:M254">+L248-I248</f>
        <v>4.079999999999998</v>
      </c>
      <c r="N248" s="22">
        <f aca="true" t="shared" si="21" ref="N248:N264">+M248/I248</f>
        <v>0.05826906598114822</v>
      </c>
      <c r="O248" s="23">
        <f>L248/L264</f>
        <v>0.04231990557749631</v>
      </c>
      <c r="P248" s="4"/>
    </row>
    <row r="249" spans="2:16" ht="18" customHeight="1" thickBot="1">
      <c r="B249" s="3"/>
      <c r="C249" s="95">
        <v>12500</v>
      </c>
      <c r="D249" s="96" t="s">
        <v>1</v>
      </c>
      <c r="E249" s="6"/>
      <c r="F249" s="26" t="s">
        <v>14</v>
      </c>
      <c r="G249" s="27">
        <f>+C249</f>
        <v>12500</v>
      </c>
      <c r="H249" s="28">
        <v>0.0089</v>
      </c>
      <c r="I249" s="29">
        <f>+G249*H249</f>
        <v>111.25</v>
      </c>
      <c r="J249" s="27">
        <f>+C249</f>
        <v>12500</v>
      </c>
      <c r="K249" s="30">
        <v>0.0094</v>
      </c>
      <c r="L249" s="31">
        <f>+J249*K249</f>
        <v>117.5</v>
      </c>
      <c r="M249" s="32">
        <f t="shared" si="20"/>
        <v>6.25</v>
      </c>
      <c r="N249" s="33">
        <f t="shared" si="21"/>
        <v>0.056179775280898875</v>
      </c>
      <c r="O249" s="34">
        <f>L249/L264</f>
        <v>0.06710646296026744</v>
      </c>
      <c r="P249" s="4"/>
    </row>
    <row r="250" spans="2:16" ht="18" customHeight="1">
      <c r="B250" s="3"/>
      <c r="C250" s="37"/>
      <c r="D250" s="38"/>
      <c r="E250" s="6"/>
      <c r="F250" s="26" t="s">
        <v>15</v>
      </c>
      <c r="G250" s="17"/>
      <c r="H250" s="18"/>
      <c r="I250" s="19">
        <v>0.71</v>
      </c>
      <c r="J250" s="17"/>
      <c r="K250" s="18"/>
      <c r="L250" s="31">
        <f>+J250*K250</f>
        <v>0</v>
      </c>
      <c r="M250" s="32">
        <f t="shared" si="20"/>
        <v>-0.71</v>
      </c>
      <c r="N250" s="33">
        <f t="shared" si="21"/>
        <v>-1</v>
      </c>
      <c r="O250" s="34">
        <f>L250/L264</f>
        <v>0</v>
      </c>
      <c r="P250" s="4"/>
    </row>
    <row r="251" spans="2:16" ht="18" customHeight="1">
      <c r="B251" s="3"/>
      <c r="C251" s="37"/>
      <c r="D251" s="38"/>
      <c r="E251" s="6"/>
      <c r="F251" s="26" t="s">
        <v>16</v>
      </c>
      <c r="G251" s="39"/>
      <c r="H251" s="40"/>
      <c r="I251" s="29">
        <v>3.5</v>
      </c>
      <c r="J251" s="39"/>
      <c r="K251" s="40"/>
      <c r="L251" s="31">
        <v>0.7758381899114035</v>
      </c>
      <c r="M251" s="32">
        <f t="shared" si="20"/>
        <v>-2.7241618100885967</v>
      </c>
      <c r="N251" s="33">
        <f t="shared" si="21"/>
        <v>-0.7783319457395991</v>
      </c>
      <c r="O251" s="34">
        <f>L251/L264</f>
        <v>0.0004430958021655365</v>
      </c>
      <c r="P251" s="4"/>
    </row>
    <row r="252" spans="1:16" ht="18" customHeight="1" thickBot="1">
      <c r="A252" s="4"/>
      <c r="B252" s="88"/>
      <c r="C252" s="6"/>
      <c r="D252" s="6"/>
      <c r="E252" s="6"/>
      <c r="F252" s="26" t="s">
        <v>33</v>
      </c>
      <c r="G252" s="27">
        <f>C249</f>
        <v>12500</v>
      </c>
      <c r="H252" s="28">
        <v>0</v>
      </c>
      <c r="I252" s="41">
        <f>+G252*H252</f>
        <v>0</v>
      </c>
      <c r="J252" s="27">
        <f>C249</f>
        <v>12500</v>
      </c>
      <c r="K252" s="30">
        <v>0</v>
      </c>
      <c r="L252" s="31">
        <f>J252*K252</f>
        <v>0</v>
      </c>
      <c r="M252" s="32">
        <f t="shared" si="20"/>
        <v>0</v>
      </c>
      <c r="N252" s="33" t="e">
        <f t="shared" si="21"/>
        <v>#DIV/0!</v>
      </c>
      <c r="O252" s="34">
        <f>L252/$L$264</f>
        <v>0</v>
      </c>
      <c r="P252" s="4"/>
    </row>
    <row r="253" spans="1:16" ht="18" customHeight="1">
      <c r="A253" s="4"/>
      <c r="B253" s="88"/>
      <c r="C253" s="6"/>
      <c r="D253" s="6"/>
      <c r="E253" s="6"/>
      <c r="F253" s="42" t="s">
        <v>18</v>
      </c>
      <c r="G253" s="39"/>
      <c r="H253" s="40"/>
      <c r="I253" s="19">
        <f>$I$61</f>
        <v>0</v>
      </c>
      <c r="J253" s="39"/>
      <c r="K253" s="40"/>
      <c r="L253" s="43">
        <v>0.3880357279423132</v>
      </c>
      <c r="M253" s="32">
        <f t="shared" si="20"/>
        <v>0.3880357279423132</v>
      </c>
      <c r="N253" s="33" t="e">
        <f t="shared" si="21"/>
        <v>#DIV/0!</v>
      </c>
      <c r="O253" s="34">
        <f>L253/$L$264</f>
        <v>0.00022161451237805323</v>
      </c>
      <c r="P253" s="4"/>
    </row>
    <row r="254" spans="1:16" ht="18" customHeight="1" thickBot="1">
      <c r="A254" s="4"/>
      <c r="B254" s="88"/>
      <c r="C254" s="6"/>
      <c r="D254" s="6"/>
      <c r="E254" s="6"/>
      <c r="F254" s="44" t="s">
        <v>19</v>
      </c>
      <c r="G254" s="45">
        <f>+C249</f>
        <v>12500</v>
      </c>
      <c r="H254" s="46">
        <v>-0.0018</v>
      </c>
      <c r="I254" s="43">
        <f>+G254*H254</f>
        <v>-22.5</v>
      </c>
      <c r="J254" s="45">
        <f>+C249</f>
        <v>12500</v>
      </c>
      <c r="K254" s="46">
        <v>0.0006373759149972833</v>
      </c>
      <c r="L254" s="43">
        <f>+J254*K254</f>
        <v>7.967198937466041</v>
      </c>
      <c r="M254" s="32">
        <f t="shared" si="20"/>
        <v>30.46719893746604</v>
      </c>
      <c r="N254" s="33">
        <f t="shared" si="21"/>
        <v>-1.3540977305540463</v>
      </c>
      <c r="O254" s="34">
        <f>L254/$L$264</f>
        <v>0.00455021736505657</v>
      </c>
      <c r="P254" s="97"/>
    </row>
    <row r="255" spans="1:16" ht="18" customHeight="1" thickBot="1">
      <c r="A255" s="4"/>
      <c r="F255" s="47" t="s">
        <v>21</v>
      </c>
      <c r="G255" s="162"/>
      <c r="H255" s="163"/>
      <c r="I255" s="48">
        <f>SUM(I248:I254)</f>
        <v>162.98</v>
      </c>
      <c r="J255" s="162"/>
      <c r="K255" s="163"/>
      <c r="L255" s="48">
        <f>SUM(L248:L254)</f>
        <v>200.73107285531975</v>
      </c>
      <c r="M255" s="49">
        <f>SUM(M248:M254)</f>
        <v>37.751072855319755</v>
      </c>
      <c r="N255" s="50">
        <f t="shared" si="21"/>
        <v>0.23163009482954816</v>
      </c>
      <c r="O255" s="51">
        <f>L255/L264</f>
        <v>0.11464129621736391</v>
      </c>
      <c r="P255" s="97"/>
    </row>
    <row r="256" spans="1:16" ht="18" customHeight="1" thickBot="1">
      <c r="A256" s="4"/>
      <c r="F256" s="26" t="s">
        <v>22</v>
      </c>
      <c r="G256" s="52">
        <v>13441.25</v>
      </c>
      <c r="H256" s="53">
        <v>0.0086</v>
      </c>
      <c r="I256" s="29">
        <f>+G256*H256</f>
        <v>115.59475</v>
      </c>
      <c r="J256" s="52">
        <v>13472.940625676274</v>
      </c>
      <c r="K256" s="53">
        <v>0.008805765627236936</v>
      </c>
      <c r="L256" s="29">
        <f>+J256*K256</f>
        <v>118.63955745938424</v>
      </c>
      <c r="M256" s="54">
        <f>+L256-I256</f>
        <v>3.0448074593842307</v>
      </c>
      <c r="N256" s="22">
        <f t="shared" si="21"/>
        <v>0.026340361126990893</v>
      </c>
      <c r="O256" s="23">
        <f>L256/L264</f>
        <v>0.06775728568741012</v>
      </c>
      <c r="P256" s="97"/>
    </row>
    <row r="257" spans="1:16" ht="18" customHeight="1" thickBot="1">
      <c r="A257" s="4"/>
      <c r="F257" s="47" t="s">
        <v>23</v>
      </c>
      <c r="G257" s="162"/>
      <c r="H257" s="163"/>
      <c r="I257" s="48">
        <f>I255+I256</f>
        <v>278.57475</v>
      </c>
      <c r="J257" s="162"/>
      <c r="K257" s="163"/>
      <c r="L257" s="48">
        <f>L255+L256</f>
        <v>319.370630314704</v>
      </c>
      <c r="M257" s="48">
        <f>M255+M256</f>
        <v>40.795880314703986</v>
      </c>
      <c r="N257" s="50">
        <f t="shared" si="21"/>
        <v>0.14644500377261035</v>
      </c>
      <c r="O257" s="55">
        <f>L257/L264</f>
        <v>0.18239858190477404</v>
      </c>
      <c r="P257" s="97"/>
    </row>
    <row r="258" spans="1:16" ht="18" customHeight="1">
      <c r="A258" s="4"/>
      <c r="F258" s="56" t="s">
        <v>24</v>
      </c>
      <c r="G258" s="57">
        <v>13441.25</v>
      </c>
      <c r="H258" s="58">
        <v>0.013009811215474752</v>
      </c>
      <c r="I258" s="59">
        <f>+G258*H258</f>
        <v>174.86812500000002</v>
      </c>
      <c r="J258" s="57">
        <f>J256</f>
        <v>13472.940625676274</v>
      </c>
      <c r="K258" s="58">
        <v>0.012794499043011106</v>
      </c>
      <c r="L258" s="60">
        <f>+J258*K258</f>
        <v>172.37952594176053</v>
      </c>
      <c r="M258" s="61">
        <f>+L258-I258</f>
        <v>-2.488599058239487</v>
      </c>
      <c r="N258" s="62">
        <f t="shared" si="21"/>
        <v>-0.014231290340875368</v>
      </c>
      <c r="O258" s="63">
        <f>L258/L264</f>
        <v>0.09844919381037628</v>
      </c>
      <c r="P258" s="97"/>
    </row>
    <row r="259" spans="1:16" ht="18" customHeight="1">
      <c r="A259" s="4"/>
      <c r="B259" s="88"/>
      <c r="C259" s="6"/>
      <c r="D259" s="6"/>
      <c r="E259" s="6"/>
      <c r="F259" s="98" t="s">
        <v>25</v>
      </c>
      <c r="G259" s="57">
        <v>600</v>
      </c>
      <c r="H259" s="58">
        <v>0.068</v>
      </c>
      <c r="I259" s="59">
        <f>+G259*H259</f>
        <v>40.800000000000004</v>
      </c>
      <c r="J259" s="57">
        <v>600</v>
      </c>
      <c r="K259" s="58">
        <v>0.068</v>
      </c>
      <c r="L259" s="60">
        <f>+J259*K259</f>
        <v>40.800000000000004</v>
      </c>
      <c r="M259" s="61">
        <f>+L259-I259</f>
        <v>0</v>
      </c>
      <c r="N259" s="62">
        <f t="shared" si="21"/>
        <v>0</v>
      </c>
      <c r="O259" s="99">
        <f>L259/L264</f>
        <v>0.023301648415139674</v>
      </c>
      <c r="P259" s="97"/>
    </row>
    <row r="260" spans="2:16" ht="18" customHeight="1">
      <c r="B260" s="3"/>
      <c r="C260" s="6"/>
      <c r="D260" s="6"/>
      <c r="E260" s="6"/>
      <c r="F260" s="98" t="s">
        <v>25</v>
      </c>
      <c r="G260" s="57">
        <f>G258-G259</f>
        <v>12841.25</v>
      </c>
      <c r="H260" s="58">
        <v>0.079</v>
      </c>
      <c r="I260" s="59">
        <f>+G260*H260</f>
        <v>1014.45875</v>
      </c>
      <c r="J260" s="57">
        <f>J258-J259</f>
        <v>12872.940625676274</v>
      </c>
      <c r="K260" s="58">
        <v>0.079</v>
      </c>
      <c r="L260" s="60">
        <f>+J260*K260</f>
        <v>1016.9623094284257</v>
      </c>
      <c r="M260" s="61">
        <f>+L260-I260</f>
        <v>2.5035594284256604</v>
      </c>
      <c r="N260" s="62">
        <f t="shared" si="21"/>
        <v>0.002467877011682989</v>
      </c>
      <c r="O260" s="99">
        <f>L260/L264</f>
        <v>0.5808063280820994</v>
      </c>
      <c r="P260" s="4"/>
    </row>
    <row r="261" spans="2:16" ht="18" customHeight="1" thickBot="1">
      <c r="B261" s="3"/>
      <c r="C261" s="6"/>
      <c r="D261" s="6"/>
      <c r="E261" s="6"/>
      <c r="F261" s="26" t="s">
        <v>26</v>
      </c>
      <c r="G261" s="69">
        <f>G258</f>
        <v>13441.25</v>
      </c>
      <c r="H261" s="58">
        <v>0</v>
      </c>
      <c r="I261" s="41">
        <f>+G261*H261</f>
        <v>0</v>
      </c>
      <c r="J261" s="69">
        <f>G261</f>
        <v>13441.25</v>
      </c>
      <c r="K261" s="58">
        <v>0</v>
      </c>
      <c r="L261" s="43">
        <f>+J261*K261</f>
        <v>0</v>
      </c>
      <c r="M261" s="66">
        <f>+L261-I261</f>
        <v>0</v>
      </c>
      <c r="N261" s="67" t="e">
        <f t="shared" si="21"/>
        <v>#DIV/0!</v>
      </c>
      <c r="O261" s="68">
        <f>L261/L264</f>
        <v>0</v>
      </c>
      <c r="P261" s="4"/>
    </row>
    <row r="262" spans="2:16" ht="18" customHeight="1" thickBot="1">
      <c r="B262" s="3"/>
      <c r="C262" s="6"/>
      <c r="D262" s="6"/>
      <c r="E262" s="6"/>
      <c r="F262" s="47" t="s">
        <v>27</v>
      </c>
      <c r="G262" s="162"/>
      <c r="H262" s="163"/>
      <c r="I262" s="48">
        <f>SUM(I257:I261)</f>
        <v>1508.7016250000001</v>
      </c>
      <c r="J262" s="162"/>
      <c r="K262" s="163"/>
      <c r="L262" s="48">
        <f>SUM(L257:L261)</f>
        <v>1549.5124656848902</v>
      </c>
      <c r="M262" s="121">
        <f>SUM(M257:M260)</f>
        <v>40.81084068489016</v>
      </c>
      <c r="N262" s="50">
        <f t="shared" si="21"/>
        <v>0.02705030604370838</v>
      </c>
      <c r="O262" s="55">
        <f>L262/L264</f>
        <v>0.8849557522123894</v>
      </c>
      <c r="P262" s="4"/>
    </row>
    <row r="263" spans="2:16" ht="18" customHeight="1" thickBot="1">
      <c r="B263" s="3"/>
      <c r="C263" s="6"/>
      <c r="D263" s="6"/>
      <c r="E263" s="6"/>
      <c r="F263" s="72" t="s">
        <v>28</v>
      </c>
      <c r="G263" s="69"/>
      <c r="H263" s="73">
        <f>$H$167</f>
        <v>0.13</v>
      </c>
      <c r="I263" s="74">
        <f>I262*H263</f>
        <v>196.13121125000004</v>
      </c>
      <c r="J263" s="69"/>
      <c r="K263" s="73">
        <f>$K$167</f>
        <v>0.13</v>
      </c>
      <c r="L263" s="75">
        <f>L262*K263</f>
        <v>201.43662053903574</v>
      </c>
      <c r="M263" s="66">
        <f>+L263-I263</f>
        <v>5.305409289035708</v>
      </c>
      <c r="N263" s="67">
        <f t="shared" si="21"/>
        <v>0.027050306043708314</v>
      </c>
      <c r="O263" s="68">
        <f>L263/L264</f>
        <v>0.11504424778761063</v>
      </c>
      <c r="P263" s="4"/>
    </row>
    <row r="264" spans="2:16" ht="18" customHeight="1" thickBot="1">
      <c r="B264" s="3"/>
      <c r="C264" s="6"/>
      <c r="D264" s="6"/>
      <c r="E264" s="100"/>
      <c r="F264" s="101" t="s">
        <v>29</v>
      </c>
      <c r="G264" s="166"/>
      <c r="H264" s="167"/>
      <c r="I264" s="102">
        <f>I262+I263</f>
        <v>1704.8328362500001</v>
      </c>
      <c r="J264" s="166"/>
      <c r="K264" s="167"/>
      <c r="L264" s="102">
        <f>L262+L263</f>
        <v>1750.9490862239259</v>
      </c>
      <c r="M264" s="122">
        <f>M262+M263</f>
        <v>46.11624997392587</v>
      </c>
      <c r="N264" s="50">
        <f t="shared" si="21"/>
        <v>0.027050306043708373</v>
      </c>
      <c r="O264" s="51">
        <f>SUM(O262:O263)</f>
        <v>1</v>
      </c>
      <c r="P264" s="4"/>
    </row>
    <row r="265" spans="2:16" ht="18" customHeight="1" thickBot="1">
      <c r="B265" s="85"/>
      <c r="C265" s="103"/>
      <c r="D265" s="103"/>
      <c r="E265" s="103"/>
      <c r="F265" s="104"/>
      <c r="G265" s="105"/>
      <c r="H265" s="106"/>
      <c r="I265" s="107"/>
      <c r="J265" s="105"/>
      <c r="K265" s="108"/>
      <c r="L265" s="107"/>
      <c r="M265" s="109"/>
      <c r="N265" s="110"/>
      <c r="O265" s="111"/>
      <c r="P265" s="86"/>
    </row>
    <row r="266" spans="2:16" ht="18" customHeight="1" thickBot="1">
      <c r="B266" s="88"/>
      <c r="C266" s="6"/>
      <c r="D266" s="6"/>
      <c r="E266" s="6"/>
      <c r="F266" s="112"/>
      <c r="G266" s="113"/>
      <c r="H266" s="114"/>
      <c r="I266" s="115"/>
      <c r="J266" s="113"/>
      <c r="K266" s="116"/>
      <c r="L266" s="115"/>
      <c r="M266" s="117"/>
      <c r="N266" s="118"/>
      <c r="O266" s="119"/>
      <c r="P266" s="88"/>
    </row>
    <row r="267" spans="2:16" ht="18" customHeight="1">
      <c r="B267" s="1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2"/>
    </row>
    <row r="268" spans="2:16" ht="23.25">
      <c r="B268" s="3"/>
      <c r="C268" s="155" t="s">
        <v>32</v>
      </c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4"/>
    </row>
    <row r="269" spans="2:16" ht="18" customHeight="1" thickBot="1">
      <c r="B269" s="3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4"/>
    </row>
    <row r="270" spans="2:16" ht="18" customHeight="1" thickBot="1">
      <c r="B270" s="3"/>
      <c r="C270" s="5"/>
      <c r="D270" s="5"/>
      <c r="E270" s="6"/>
      <c r="F270" s="7"/>
      <c r="G270" s="156" t="str">
        <f>$G$10</f>
        <v>2011 BILL</v>
      </c>
      <c r="H270" s="157"/>
      <c r="I270" s="158"/>
      <c r="J270" s="156" t="str">
        <f>$J$10</f>
        <v>2012 BILL</v>
      </c>
      <c r="K270" s="157"/>
      <c r="L270" s="158"/>
      <c r="M270" s="156" t="s">
        <v>6</v>
      </c>
      <c r="N270" s="157"/>
      <c r="O270" s="158"/>
      <c r="P270" s="4"/>
    </row>
    <row r="271" spans="2:16" ht="26.25" thickBot="1">
      <c r="B271" s="3"/>
      <c r="C271" s="6"/>
      <c r="D271" s="6"/>
      <c r="E271" s="8"/>
      <c r="F271" s="9"/>
      <c r="G271" s="90" t="s">
        <v>0</v>
      </c>
      <c r="H271" s="11" t="s">
        <v>7</v>
      </c>
      <c r="I271" s="12" t="s">
        <v>8</v>
      </c>
      <c r="J271" s="91" t="s">
        <v>0</v>
      </c>
      <c r="K271" s="11" t="s">
        <v>7</v>
      </c>
      <c r="L271" s="12" t="s">
        <v>8</v>
      </c>
      <c r="M271" s="92" t="s">
        <v>30</v>
      </c>
      <c r="N271" s="93" t="s">
        <v>31</v>
      </c>
      <c r="O271" s="94" t="s">
        <v>11</v>
      </c>
      <c r="P271" s="4"/>
    </row>
    <row r="272" spans="2:16" ht="18" customHeight="1" thickBot="1">
      <c r="B272" s="3"/>
      <c r="C272" s="164" t="s">
        <v>12</v>
      </c>
      <c r="D272" s="165"/>
      <c r="E272" s="6"/>
      <c r="F272" s="16" t="s">
        <v>13</v>
      </c>
      <c r="G272" s="17"/>
      <c r="H272" s="18"/>
      <c r="I272" s="19">
        <v>70.02</v>
      </c>
      <c r="J272" s="17"/>
      <c r="K272" s="18"/>
      <c r="L272" s="20">
        <v>74.1</v>
      </c>
      <c r="M272" s="21">
        <f aca="true" t="shared" si="22" ref="M272:M278">+L272-I272</f>
        <v>4.079999999999998</v>
      </c>
      <c r="N272" s="22">
        <f aca="true" t="shared" si="23" ref="N272:N288">+M272/I272</f>
        <v>0.05826906598114822</v>
      </c>
      <c r="O272" s="23">
        <f>L272/L288</f>
        <v>0.03552898857996312</v>
      </c>
      <c r="P272" s="4"/>
    </row>
    <row r="273" spans="2:16" ht="18" customHeight="1" thickBot="1">
      <c r="B273" s="3"/>
      <c r="C273" s="95">
        <v>15000</v>
      </c>
      <c r="D273" s="96" t="s">
        <v>1</v>
      </c>
      <c r="E273" s="6"/>
      <c r="F273" s="26" t="s">
        <v>14</v>
      </c>
      <c r="G273" s="27">
        <f>+C273</f>
        <v>15000</v>
      </c>
      <c r="H273" s="28">
        <v>0.0089</v>
      </c>
      <c r="I273" s="29">
        <f>+G273*H273</f>
        <v>133.5</v>
      </c>
      <c r="J273" s="27">
        <f>+C273</f>
        <v>15000</v>
      </c>
      <c r="K273" s="30">
        <v>0.0094</v>
      </c>
      <c r="L273" s="31">
        <f>+J273*K273</f>
        <v>141</v>
      </c>
      <c r="M273" s="32">
        <f t="shared" si="22"/>
        <v>7.5</v>
      </c>
      <c r="N273" s="33">
        <f t="shared" si="23"/>
        <v>0.056179775280898875</v>
      </c>
      <c r="O273" s="34">
        <f>L273/L288</f>
        <v>0.06760576774324967</v>
      </c>
      <c r="P273" s="4"/>
    </row>
    <row r="274" spans="2:16" ht="18" customHeight="1">
      <c r="B274" s="3"/>
      <c r="C274" s="37"/>
      <c r="D274" s="38"/>
      <c r="E274" s="6"/>
      <c r="F274" s="26" t="s">
        <v>15</v>
      </c>
      <c r="G274" s="17"/>
      <c r="H274" s="18"/>
      <c r="I274" s="19">
        <v>0.71</v>
      </c>
      <c r="J274" s="17"/>
      <c r="K274" s="18"/>
      <c r="L274" s="31">
        <f>+J274*K274</f>
        <v>0</v>
      </c>
      <c r="M274" s="32">
        <f t="shared" si="22"/>
        <v>-0.71</v>
      </c>
      <c r="N274" s="33">
        <f t="shared" si="23"/>
        <v>-1</v>
      </c>
      <c r="O274" s="34">
        <f>L274/L288</f>
        <v>0</v>
      </c>
      <c r="P274" s="4"/>
    </row>
    <row r="275" spans="2:16" ht="18" customHeight="1">
      <c r="B275" s="3"/>
      <c r="C275" s="37"/>
      <c r="D275" s="38"/>
      <c r="E275" s="6"/>
      <c r="F275" s="26" t="s">
        <v>16</v>
      </c>
      <c r="G275" s="39"/>
      <c r="H275" s="40"/>
      <c r="I275" s="29">
        <v>3.5</v>
      </c>
      <c r="J275" s="39"/>
      <c r="K275" s="40"/>
      <c r="L275" s="31">
        <v>0.7758381899114035</v>
      </c>
      <c r="M275" s="32">
        <f t="shared" si="22"/>
        <v>-2.7241618100885967</v>
      </c>
      <c r="N275" s="33">
        <f t="shared" si="23"/>
        <v>-0.7783319457395991</v>
      </c>
      <c r="O275" s="34">
        <f>L275/L288</f>
        <v>0.00037199387569853597</v>
      </c>
      <c r="P275" s="4"/>
    </row>
    <row r="276" spans="1:16" ht="18" customHeight="1" thickBot="1">
      <c r="A276" s="4"/>
      <c r="B276" s="88"/>
      <c r="C276" s="6"/>
      <c r="D276" s="6"/>
      <c r="E276" s="6"/>
      <c r="F276" s="26" t="s">
        <v>33</v>
      </c>
      <c r="G276" s="27">
        <f>C273</f>
        <v>15000</v>
      </c>
      <c r="H276" s="28">
        <v>0</v>
      </c>
      <c r="I276" s="41">
        <f>+G276*H276</f>
        <v>0</v>
      </c>
      <c r="J276" s="27">
        <f>C273</f>
        <v>15000</v>
      </c>
      <c r="K276" s="30">
        <v>0</v>
      </c>
      <c r="L276" s="31">
        <f>J276*K276</f>
        <v>0</v>
      </c>
      <c r="M276" s="32">
        <f t="shared" si="22"/>
        <v>0</v>
      </c>
      <c r="N276" s="33" t="e">
        <f t="shared" si="23"/>
        <v>#DIV/0!</v>
      </c>
      <c r="O276" s="34">
        <f>L276/$L$288</f>
        <v>0</v>
      </c>
      <c r="P276" s="4"/>
    </row>
    <row r="277" spans="1:16" ht="18" customHeight="1">
      <c r="A277" s="4"/>
      <c r="B277" s="88"/>
      <c r="C277" s="6"/>
      <c r="D277" s="6"/>
      <c r="E277" s="6"/>
      <c r="F277" s="42" t="s">
        <v>18</v>
      </c>
      <c r="G277" s="39"/>
      <c r="H277" s="40"/>
      <c r="I277" s="19">
        <f>$I$61</f>
        <v>0</v>
      </c>
      <c r="J277" s="39"/>
      <c r="K277" s="40"/>
      <c r="L277" s="43">
        <v>0.3880357279423132</v>
      </c>
      <c r="M277" s="32">
        <f t="shared" si="22"/>
        <v>0.3880357279423132</v>
      </c>
      <c r="N277" s="33" t="e">
        <f t="shared" si="23"/>
        <v>#DIV/0!</v>
      </c>
      <c r="O277" s="34">
        <f>L277/$L$288</f>
        <v>0.00018605286027908397</v>
      </c>
      <c r="P277" s="4"/>
    </row>
    <row r="278" spans="1:16" ht="18" customHeight="1" thickBot="1">
      <c r="A278" s="4"/>
      <c r="B278" s="88"/>
      <c r="C278" s="6"/>
      <c r="D278" s="6"/>
      <c r="E278" s="6"/>
      <c r="F278" s="44" t="s">
        <v>19</v>
      </c>
      <c r="G278" s="45">
        <f>+C273</f>
        <v>15000</v>
      </c>
      <c r="H278" s="46">
        <v>-0.0018</v>
      </c>
      <c r="I278" s="43">
        <f>+G278*H278</f>
        <v>-27</v>
      </c>
      <c r="J278" s="45">
        <f>+C273</f>
        <v>15000</v>
      </c>
      <c r="K278" s="46">
        <v>0.0006373759149972833</v>
      </c>
      <c r="L278" s="43">
        <f>+J278*K278</f>
        <v>9.560638724959249</v>
      </c>
      <c r="M278" s="32">
        <f t="shared" si="22"/>
        <v>36.56063872495925</v>
      </c>
      <c r="N278" s="33">
        <f t="shared" si="23"/>
        <v>-1.3540977305540463</v>
      </c>
      <c r="O278" s="34">
        <f>L278/$L$288</f>
        <v>0.0045840731994093165</v>
      </c>
      <c r="P278" s="97"/>
    </row>
    <row r="279" spans="1:16" ht="18" customHeight="1" thickBot="1">
      <c r="A279" s="4"/>
      <c r="F279" s="47" t="s">
        <v>21</v>
      </c>
      <c r="G279" s="162"/>
      <c r="H279" s="163"/>
      <c r="I279" s="48">
        <f>SUM(I272:I278)</f>
        <v>180.73</v>
      </c>
      <c r="J279" s="162"/>
      <c r="K279" s="163"/>
      <c r="L279" s="48">
        <f>SUM(L272:L278)</f>
        <v>225.82451264281298</v>
      </c>
      <c r="M279" s="49">
        <f>SUM(M272:M278)</f>
        <v>45.09451264281296</v>
      </c>
      <c r="N279" s="50">
        <f t="shared" si="23"/>
        <v>0.24951315577277133</v>
      </c>
      <c r="O279" s="51">
        <f>L279/L288</f>
        <v>0.10827687625859972</v>
      </c>
      <c r="P279" s="97"/>
    </row>
    <row r="280" spans="1:16" ht="18" customHeight="1" thickBot="1">
      <c r="A280" s="4"/>
      <c r="F280" s="26" t="s">
        <v>22</v>
      </c>
      <c r="G280" s="52">
        <v>16129.5</v>
      </c>
      <c r="H280" s="53">
        <v>0.0086</v>
      </c>
      <c r="I280" s="29">
        <f>+G280*H280</f>
        <v>138.7137</v>
      </c>
      <c r="J280" s="52">
        <v>16167.528750811529</v>
      </c>
      <c r="K280" s="53">
        <v>0.008805765627236936</v>
      </c>
      <c r="L280" s="29">
        <f>+J280*K280</f>
        <v>142.3674689512611</v>
      </c>
      <c r="M280" s="54">
        <f>+L280-I280</f>
        <v>3.6537689512610996</v>
      </c>
      <c r="N280" s="22">
        <f t="shared" si="23"/>
        <v>0.02634036112699106</v>
      </c>
      <c r="O280" s="23">
        <f>L280/L288</f>
        <v>0.06826143290860472</v>
      </c>
      <c r="P280" s="97"/>
    </row>
    <row r="281" spans="1:16" ht="18" customHeight="1" thickBot="1">
      <c r="A281" s="4"/>
      <c r="F281" s="47" t="s">
        <v>23</v>
      </c>
      <c r="G281" s="162"/>
      <c r="H281" s="163"/>
      <c r="I281" s="48">
        <f>I279+I280</f>
        <v>319.4437</v>
      </c>
      <c r="J281" s="162"/>
      <c r="K281" s="163"/>
      <c r="L281" s="48">
        <f>L279+L280</f>
        <v>368.19198159407404</v>
      </c>
      <c r="M281" s="48">
        <f>M279+M280</f>
        <v>48.74828159407406</v>
      </c>
      <c r="N281" s="50">
        <f t="shared" si="23"/>
        <v>0.15260367192739774</v>
      </c>
      <c r="O281" s="55">
        <f>L281/L288</f>
        <v>0.17653830916720442</v>
      </c>
      <c r="P281" s="97"/>
    </row>
    <row r="282" spans="1:16" ht="18" customHeight="1">
      <c r="A282" s="4"/>
      <c r="F282" s="56" t="s">
        <v>24</v>
      </c>
      <c r="G282" s="57">
        <v>16129.5</v>
      </c>
      <c r="H282" s="58">
        <v>0.013009811215474752</v>
      </c>
      <c r="I282" s="59">
        <f>+G282*H282</f>
        <v>209.84175000000002</v>
      </c>
      <c r="J282" s="57">
        <f>J280</f>
        <v>16167.528750811529</v>
      </c>
      <c r="K282" s="58">
        <v>0.012794499043011106</v>
      </c>
      <c r="L282" s="60">
        <f>+J282*K282</f>
        <v>206.85543113011263</v>
      </c>
      <c r="M282" s="61">
        <f>+L282-I282</f>
        <v>-2.986318869887384</v>
      </c>
      <c r="N282" s="62">
        <f t="shared" si="23"/>
        <v>-0.014231290340875368</v>
      </c>
      <c r="O282" s="63">
        <f>L282/L288</f>
        <v>0.09918170378306504</v>
      </c>
      <c r="P282" s="97"/>
    </row>
    <row r="283" spans="1:16" ht="18" customHeight="1">
      <c r="A283" s="4"/>
      <c r="B283" s="88"/>
      <c r="C283" s="6"/>
      <c r="D283" s="6"/>
      <c r="E283" s="6"/>
      <c r="F283" s="98" t="s">
        <v>25</v>
      </c>
      <c r="G283" s="57">
        <v>600</v>
      </c>
      <c r="H283" s="58">
        <v>0.068</v>
      </c>
      <c r="I283" s="59">
        <f>+G283*H283</f>
        <v>40.800000000000004</v>
      </c>
      <c r="J283" s="57">
        <v>600</v>
      </c>
      <c r="K283" s="58">
        <v>0.068</v>
      </c>
      <c r="L283" s="60">
        <f>+J283*K283</f>
        <v>40.800000000000004</v>
      </c>
      <c r="M283" s="61">
        <f>+L283-I283</f>
        <v>0</v>
      </c>
      <c r="N283" s="62">
        <f t="shared" si="23"/>
        <v>0</v>
      </c>
      <c r="O283" s="99">
        <f>L283/L288</f>
        <v>0.019562520027833947</v>
      </c>
      <c r="P283" s="97"/>
    </row>
    <row r="284" spans="2:16" ht="18" customHeight="1">
      <c r="B284" s="3"/>
      <c r="C284" s="6"/>
      <c r="D284" s="6"/>
      <c r="E284" s="6"/>
      <c r="F284" s="98" t="s">
        <v>25</v>
      </c>
      <c r="G284" s="57">
        <f>G282-G283</f>
        <v>15529.5</v>
      </c>
      <c r="H284" s="58">
        <v>0.079</v>
      </c>
      <c r="I284" s="59">
        <f>+G284*H284</f>
        <v>1226.8305</v>
      </c>
      <c r="J284" s="57">
        <f>J282-J283</f>
        <v>15567.528750811529</v>
      </c>
      <c r="K284" s="58">
        <v>0.079</v>
      </c>
      <c r="L284" s="60">
        <f>+J284*K284</f>
        <v>1229.8347713141109</v>
      </c>
      <c r="M284" s="61">
        <f>+L284-I284</f>
        <v>3.004271314110838</v>
      </c>
      <c r="N284" s="62">
        <f t="shared" si="23"/>
        <v>0.0024488071613078073</v>
      </c>
      <c r="O284" s="99">
        <f>L284/L288</f>
        <v>0.5896732192342861</v>
      </c>
      <c r="P284" s="4"/>
    </row>
    <row r="285" spans="2:16" ht="18" customHeight="1" thickBot="1">
      <c r="B285" s="3"/>
      <c r="C285" s="6"/>
      <c r="D285" s="6"/>
      <c r="E285" s="6"/>
      <c r="F285" s="26" t="s">
        <v>26</v>
      </c>
      <c r="G285" s="69">
        <f>G282</f>
        <v>16129.5</v>
      </c>
      <c r="H285" s="58">
        <v>0</v>
      </c>
      <c r="I285" s="41">
        <f>+G285*H285</f>
        <v>0</v>
      </c>
      <c r="J285" s="69">
        <f>G285</f>
        <v>16129.5</v>
      </c>
      <c r="K285" s="58">
        <v>0</v>
      </c>
      <c r="L285" s="43">
        <f>+J285*K285</f>
        <v>0</v>
      </c>
      <c r="M285" s="66">
        <f>+L285-I285</f>
        <v>0</v>
      </c>
      <c r="N285" s="67" t="e">
        <f t="shared" si="23"/>
        <v>#DIV/0!</v>
      </c>
      <c r="O285" s="68">
        <f>L285/L288</f>
        <v>0</v>
      </c>
      <c r="P285" s="4"/>
    </row>
    <row r="286" spans="2:16" ht="18" customHeight="1" thickBot="1">
      <c r="B286" s="3"/>
      <c r="C286" s="6"/>
      <c r="D286" s="6"/>
      <c r="E286" s="6"/>
      <c r="F286" s="47" t="s">
        <v>27</v>
      </c>
      <c r="G286" s="162"/>
      <c r="H286" s="163"/>
      <c r="I286" s="48">
        <f>SUM(I281:I285)</f>
        <v>1796.91595</v>
      </c>
      <c r="J286" s="162"/>
      <c r="K286" s="163"/>
      <c r="L286" s="48">
        <f>SUM(L281:L285)</f>
        <v>1845.6821840382975</v>
      </c>
      <c r="M286" s="121">
        <f>SUM(M281:M284)</f>
        <v>48.76623403829751</v>
      </c>
      <c r="N286" s="50">
        <f t="shared" si="23"/>
        <v>0.027138850895222735</v>
      </c>
      <c r="O286" s="55">
        <f>L286/L288</f>
        <v>0.8849557522123894</v>
      </c>
      <c r="P286" s="4"/>
    </row>
    <row r="287" spans="2:16" ht="18" customHeight="1" thickBot="1">
      <c r="B287" s="3"/>
      <c r="C287" s="6"/>
      <c r="D287" s="6"/>
      <c r="E287" s="6"/>
      <c r="F287" s="72" t="s">
        <v>28</v>
      </c>
      <c r="G287" s="69"/>
      <c r="H287" s="73">
        <f>$H$167</f>
        <v>0.13</v>
      </c>
      <c r="I287" s="74">
        <f>I286*H287</f>
        <v>233.5990735</v>
      </c>
      <c r="J287" s="69"/>
      <c r="K287" s="73">
        <f>$K$167</f>
        <v>0.13</v>
      </c>
      <c r="L287" s="75">
        <f>L286*K287</f>
        <v>239.93868392497868</v>
      </c>
      <c r="M287" s="66">
        <f>+L287-I287</f>
        <v>6.339610424978673</v>
      </c>
      <c r="N287" s="67">
        <f t="shared" si="23"/>
        <v>0.02713885089522272</v>
      </c>
      <c r="O287" s="68">
        <f>L287/L288</f>
        <v>0.11504424778761063</v>
      </c>
      <c r="P287" s="4"/>
    </row>
    <row r="288" spans="2:16" ht="18" customHeight="1" thickBot="1">
      <c r="B288" s="3"/>
      <c r="C288" s="6"/>
      <c r="D288" s="6"/>
      <c r="E288" s="100"/>
      <c r="F288" s="101" t="s">
        <v>29</v>
      </c>
      <c r="G288" s="166"/>
      <c r="H288" s="167"/>
      <c r="I288" s="102">
        <f>I286+I287</f>
        <v>2030.5150235</v>
      </c>
      <c r="J288" s="166"/>
      <c r="K288" s="167"/>
      <c r="L288" s="102">
        <f>L286+L287</f>
        <v>2085.620867963276</v>
      </c>
      <c r="M288" s="122">
        <f>M286+M287</f>
        <v>55.105844463276185</v>
      </c>
      <c r="N288" s="50">
        <f t="shared" si="23"/>
        <v>0.027138850895222732</v>
      </c>
      <c r="O288" s="51">
        <f>SUM(O286:O287)</f>
        <v>1</v>
      </c>
      <c r="P288" s="4"/>
    </row>
    <row r="289" spans="2:16" ht="18" customHeight="1" thickBot="1">
      <c r="B289" s="85"/>
      <c r="C289" s="103"/>
      <c r="D289" s="103"/>
      <c r="E289" s="103"/>
      <c r="F289" s="104"/>
      <c r="G289" s="105"/>
      <c r="H289" s="106"/>
      <c r="I289" s="107"/>
      <c r="J289" s="105"/>
      <c r="K289" s="108"/>
      <c r="L289" s="107"/>
      <c r="M289" s="109"/>
      <c r="N289" s="110"/>
      <c r="O289" s="111"/>
      <c r="P289" s="86"/>
    </row>
    <row r="290" spans="2:16" ht="18" customHeight="1" thickBot="1">
      <c r="B290" s="88"/>
      <c r="C290" s="6"/>
      <c r="D290" s="6"/>
      <c r="E290" s="6"/>
      <c r="F290" s="112"/>
      <c r="G290" s="113"/>
      <c r="H290" s="114"/>
      <c r="I290" s="115"/>
      <c r="J290" s="113"/>
      <c r="K290" s="116"/>
      <c r="L290" s="115"/>
      <c r="M290" s="117"/>
      <c r="N290" s="118"/>
      <c r="O290" s="119"/>
      <c r="P290" s="88"/>
    </row>
    <row r="291" spans="2:16" ht="17.25" customHeight="1">
      <c r="B291" s="1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2"/>
    </row>
    <row r="292" spans="2:16" ht="23.25">
      <c r="B292" s="3"/>
      <c r="C292" s="155" t="s">
        <v>34</v>
      </c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4"/>
    </row>
    <row r="293" spans="2:16" ht="17.25" customHeight="1" thickBot="1">
      <c r="B293" s="3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4"/>
    </row>
    <row r="294" spans="2:16" ht="17.25" customHeight="1" thickBot="1">
      <c r="B294" s="3"/>
      <c r="C294" s="5"/>
      <c r="D294" s="5"/>
      <c r="E294" s="6"/>
      <c r="F294" s="124"/>
      <c r="G294" s="156" t="str">
        <f>$G$10</f>
        <v>2011 BILL</v>
      </c>
      <c r="H294" s="157"/>
      <c r="I294" s="158"/>
      <c r="J294" s="156" t="str">
        <f>$J$10</f>
        <v>2012 BILL</v>
      </c>
      <c r="K294" s="157"/>
      <c r="L294" s="158"/>
      <c r="M294" s="156" t="s">
        <v>6</v>
      </c>
      <c r="N294" s="157"/>
      <c r="O294" s="158"/>
      <c r="P294" s="4"/>
    </row>
    <row r="295" spans="2:16" ht="26.25" thickBot="1">
      <c r="B295" s="3"/>
      <c r="C295" s="6"/>
      <c r="D295" s="6"/>
      <c r="E295" s="8"/>
      <c r="F295" s="125"/>
      <c r="G295" s="126" t="s">
        <v>0</v>
      </c>
      <c r="H295" s="127" t="s">
        <v>7</v>
      </c>
      <c r="I295" s="128" t="s">
        <v>8</v>
      </c>
      <c r="J295" s="129" t="s">
        <v>0</v>
      </c>
      <c r="K295" s="127" t="s">
        <v>7</v>
      </c>
      <c r="L295" s="128" t="s">
        <v>8</v>
      </c>
      <c r="M295" s="92" t="s">
        <v>9</v>
      </c>
      <c r="N295" s="93" t="s">
        <v>10</v>
      </c>
      <c r="O295" s="94" t="s">
        <v>11</v>
      </c>
      <c r="P295" s="4"/>
    </row>
    <row r="296" spans="2:17" ht="17.25" customHeight="1" thickBot="1">
      <c r="B296" s="3"/>
      <c r="C296" s="164" t="s">
        <v>12</v>
      </c>
      <c r="D296" s="165"/>
      <c r="E296" s="6"/>
      <c r="F296" s="130" t="s">
        <v>13</v>
      </c>
      <c r="G296" s="131"/>
      <c r="H296" s="132"/>
      <c r="I296" s="59">
        <v>440.74</v>
      </c>
      <c r="J296" s="57"/>
      <c r="K296" s="133"/>
      <c r="L296" s="60">
        <v>513.3</v>
      </c>
      <c r="M296" s="61">
        <f aca="true" t="shared" si="24" ref="M296:M302">+L296-I296</f>
        <v>72.55999999999995</v>
      </c>
      <c r="N296" s="62">
        <f aca="true" t="shared" si="25" ref="N296:N311">+M296/I296</f>
        <v>0.16463220946589813</v>
      </c>
      <c r="O296" s="34">
        <f>L296/L311</f>
        <v>0.12279925849150682</v>
      </c>
      <c r="P296" s="97"/>
      <c r="Q296" s="88"/>
    </row>
    <row r="297" spans="2:16" ht="17.25" customHeight="1" thickBot="1">
      <c r="B297" s="3"/>
      <c r="C297" s="95">
        <v>30000</v>
      </c>
      <c r="D297" s="96" t="s">
        <v>1</v>
      </c>
      <c r="E297" s="6"/>
      <c r="F297" s="134" t="s">
        <v>35</v>
      </c>
      <c r="G297" s="135">
        <f>+C298</f>
        <v>100</v>
      </c>
      <c r="H297" s="28">
        <v>1.7161</v>
      </c>
      <c r="I297" s="29">
        <f>+G297*H297</f>
        <v>171.60999999999999</v>
      </c>
      <c r="J297" s="27">
        <f>G297</f>
        <v>100</v>
      </c>
      <c r="K297" s="30">
        <v>2.0421</v>
      </c>
      <c r="L297" s="31">
        <f>+J297*K297</f>
        <v>204.21</v>
      </c>
      <c r="M297" s="61">
        <f t="shared" si="24"/>
        <v>32.60000000000002</v>
      </c>
      <c r="N297" s="62">
        <f t="shared" si="25"/>
        <v>0.18996561971913073</v>
      </c>
      <c r="O297" s="34">
        <f>L297/L311</f>
        <v>0.048854152691507134</v>
      </c>
      <c r="P297" s="4"/>
    </row>
    <row r="298" spans="2:16" ht="17.25" customHeight="1" thickBot="1">
      <c r="B298" s="3"/>
      <c r="C298" s="95">
        <v>100</v>
      </c>
      <c r="D298" s="96" t="s">
        <v>2</v>
      </c>
      <c r="E298" s="6"/>
      <c r="F298" s="26" t="s">
        <v>15</v>
      </c>
      <c r="G298" s="17"/>
      <c r="H298" s="18"/>
      <c r="I298" s="19">
        <v>2.51</v>
      </c>
      <c r="J298" s="17"/>
      <c r="K298" s="18"/>
      <c r="L298" s="31">
        <f>+J298*K298</f>
        <v>0</v>
      </c>
      <c r="M298" s="61">
        <f t="shared" si="24"/>
        <v>-2.51</v>
      </c>
      <c r="N298" s="62">
        <f t="shared" si="25"/>
        <v>-1</v>
      </c>
      <c r="O298" s="34">
        <f>L298/L311</f>
        <v>0</v>
      </c>
      <c r="P298" s="4"/>
    </row>
    <row r="299" spans="2:16" ht="17.25" customHeight="1">
      <c r="B299" s="3"/>
      <c r="C299" s="37"/>
      <c r="D299" s="38"/>
      <c r="E299" s="6"/>
      <c r="F299" s="26" t="s">
        <v>16</v>
      </c>
      <c r="G299" s="39"/>
      <c r="H299" s="40"/>
      <c r="I299" s="29">
        <v>3.5</v>
      </c>
      <c r="J299" s="39"/>
      <c r="K299" s="40"/>
      <c r="L299" s="29">
        <v>3.8048875474339354</v>
      </c>
      <c r="M299" s="61">
        <f t="shared" si="24"/>
        <v>0.3048875474339354</v>
      </c>
      <c r="N299" s="62">
        <f t="shared" si="25"/>
        <v>0.08711072783826726</v>
      </c>
      <c r="O299" s="34">
        <f>L299/L311</f>
        <v>0.0009102617757032053</v>
      </c>
      <c r="P299" s="4"/>
    </row>
    <row r="300" spans="2:16" ht="17.25" customHeight="1" thickBot="1">
      <c r="B300" s="3"/>
      <c r="C300" s="37"/>
      <c r="D300" s="38"/>
      <c r="E300" s="6"/>
      <c r="F300" s="26" t="s">
        <v>36</v>
      </c>
      <c r="G300" s="27">
        <f>G298</f>
        <v>0</v>
      </c>
      <c r="H300" s="28"/>
      <c r="I300" s="29">
        <f>+G300*H300</f>
        <v>0</v>
      </c>
      <c r="J300" s="27">
        <f>G300</f>
        <v>0</v>
      </c>
      <c r="K300" s="30">
        <v>0</v>
      </c>
      <c r="L300" s="31">
        <f>+J300*K300</f>
        <v>0</v>
      </c>
      <c r="M300" s="61">
        <f t="shared" si="24"/>
        <v>0</v>
      </c>
      <c r="N300" s="62" t="e">
        <f t="shared" si="25"/>
        <v>#DIV/0!</v>
      </c>
      <c r="O300" s="34">
        <f>L300/$L$311</f>
        <v>0</v>
      </c>
      <c r="P300" s="4"/>
    </row>
    <row r="301" spans="2:16" ht="17.25" customHeight="1">
      <c r="B301" s="3"/>
      <c r="C301" s="37"/>
      <c r="D301" s="38"/>
      <c r="E301" s="6"/>
      <c r="F301" s="42" t="s">
        <v>18</v>
      </c>
      <c r="G301" s="39"/>
      <c r="H301" s="40"/>
      <c r="I301" s="19">
        <v>0</v>
      </c>
      <c r="J301" s="39"/>
      <c r="K301" s="40"/>
      <c r="L301" s="43">
        <v>0.3880357279423132</v>
      </c>
      <c r="M301" s="32">
        <f t="shared" si="24"/>
        <v>0.3880357279423132</v>
      </c>
      <c r="N301" s="33" t="e">
        <f t="shared" si="25"/>
        <v>#DIV/0!</v>
      </c>
      <c r="O301" s="34">
        <f>L301/$L$311</f>
        <v>9.283167671834822E-05</v>
      </c>
      <c r="P301" s="4"/>
    </row>
    <row r="302" spans="2:16" ht="17.25" customHeight="1" thickBot="1">
      <c r="B302" s="3"/>
      <c r="C302" s="6"/>
      <c r="D302" s="6"/>
      <c r="E302" s="6"/>
      <c r="F302" s="44" t="s">
        <v>37</v>
      </c>
      <c r="G302" s="27">
        <f>+C298</f>
        <v>100</v>
      </c>
      <c r="H302" s="28">
        <v>-0.6885</v>
      </c>
      <c r="I302" s="31">
        <f>+G302*H302</f>
        <v>-68.85</v>
      </c>
      <c r="J302" s="27">
        <f>+C298</f>
        <v>100</v>
      </c>
      <c r="K302" s="30">
        <v>0</v>
      </c>
      <c r="L302" s="31">
        <f>+J302*K302</f>
        <v>0</v>
      </c>
      <c r="M302" s="61">
        <f t="shared" si="24"/>
        <v>68.85</v>
      </c>
      <c r="N302" s="62">
        <f t="shared" si="25"/>
        <v>-1</v>
      </c>
      <c r="O302" s="34">
        <f>L302/$L$311</f>
        <v>0</v>
      </c>
      <c r="P302" s="4"/>
    </row>
    <row r="303" spans="2:16" ht="17.25" customHeight="1" thickBot="1">
      <c r="B303" s="3"/>
      <c r="C303" s="6"/>
      <c r="D303" s="6"/>
      <c r="E303" s="6"/>
      <c r="F303" s="47" t="s">
        <v>21</v>
      </c>
      <c r="G303" s="162"/>
      <c r="H303" s="163"/>
      <c r="I303" s="48">
        <f>SUM(I296:I302)</f>
        <v>549.51</v>
      </c>
      <c r="J303" s="162"/>
      <c r="K303" s="163"/>
      <c r="L303" s="48">
        <f>SUM(L296:L302)</f>
        <v>721.7029232753763</v>
      </c>
      <c r="M303" s="49">
        <f>SUM(M296:M302)</f>
        <v>172.1929232753762</v>
      </c>
      <c r="N303" s="50">
        <f t="shared" si="25"/>
        <v>0.31335721511050973</v>
      </c>
      <c r="O303" s="51">
        <f>SUM(O296:O302)</f>
        <v>0.17265650463543547</v>
      </c>
      <c r="P303" s="4"/>
    </row>
    <row r="304" spans="2:16" ht="17.25" customHeight="1" thickBot="1">
      <c r="B304" s="3"/>
      <c r="C304" s="6"/>
      <c r="D304" s="6"/>
      <c r="E304" s="6"/>
      <c r="F304" s="26" t="s">
        <v>38</v>
      </c>
      <c r="G304" s="52">
        <f>C298</f>
        <v>100</v>
      </c>
      <c r="H304" s="53">
        <v>3.4465</v>
      </c>
      <c r="I304" s="29">
        <f>+G304*H304</f>
        <v>344.65</v>
      </c>
      <c r="J304" s="52">
        <f>C298</f>
        <v>100</v>
      </c>
      <c r="K304" s="53">
        <v>3.5294688789137814</v>
      </c>
      <c r="L304" s="29">
        <f>+J304*K304</f>
        <v>352.94688789137814</v>
      </c>
      <c r="M304" s="54">
        <f>+L304-I304</f>
        <v>8.296887891378162</v>
      </c>
      <c r="N304" s="22">
        <f t="shared" si="25"/>
        <v>0.02407337267192271</v>
      </c>
      <c r="O304" s="34">
        <f>L304/L311</f>
        <v>0.08443720264941794</v>
      </c>
      <c r="P304" s="4"/>
    </row>
    <row r="305" spans="2:16" ht="17.25" customHeight="1" thickBot="1">
      <c r="B305" s="3"/>
      <c r="C305" s="6"/>
      <c r="D305" s="6"/>
      <c r="E305" s="6"/>
      <c r="F305" s="47" t="s">
        <v>23</v>
      </c>
      <c r="G305" s="162"/>
      <c r="H305" s="163"/>
      <c r="I305" s="48">
        <f>I303+I304</f>
        <v>894.16</v>
      </c>
      <c r="J305" s="162"/>
      <c r="K305" s="163"/>
      <c r="L305" s="48">
        <f>L303+L304</f>
        <v>1074.6498111667545</v>
      </c>
      <c r="M305" s="48">
        <f>M303+M304</f>
        <v>180.48981116675435</v>
      </c>
      <c r="N305" s="50">
        <f t="shared" si="25"/>
        <v>0.2018540430870922</v>
      </c>
      <c r="O305" s="55">
        <f>L305/L311</f>
        <v>0.2570937072848535</v>
      </c>
      <c r="P305" s="4"/>
    </row>
    <row r="306" spans="2:16" ht="17.25" customHeight="1">
      <c r="B306" s="3"/>
      <c r="C306" s="6"/>
      <c r="D306" s="6"/>
      <c r="E306" s="6"/>
      <c r="F306" s="98" t="s">
        <v>24</v>
      </c>
      <c r="G306" s="57">
        <v>32259</v>
      </c>
      <c r="H306" s="58">
        <v>0.013009811215474752</v>
      </c>
      <c r="I306" s="59">
        <f>+G306*H306</f>
        <v>419.68350000000004</v>
      </c>
      <c r="J306" s="57">
        <v>32335.057501623058</v>
      </c>
      <c r="K306" s="58">
        <v>0.012794499043011106</v>
      </c>
      <c r="L306" s="60">
        <f>+J306*K306</f>
        <v>413.71086226022527</v>
      </c>
      <c r="M306" s="61">
        <f>+L306-I306</f>
        <v>-5.972637739774768</v>
      </c>
      <c r="N306" s="62">
        <f t="shared" si="25"/>
        <v>-0.014231290340875368</v>
      </c>
      <c r="O306" s="34">
        <f>L306/L311</f>
        <v>0.09897406412514627</v>
      </c>
      <c r="P306" s="4"/>
    </row>
    <row r="307" spans="2:16" ht="17.25" customHeight="1">
      <c r="B307" s="3"/>
      <c r="C307" s="6"/>
      <c r="D307" s="6"/>
      <c r="E307" s="6"/>
      <c r="F307" s="98" t="s">
        <v>25</v>
      </c>
      <c r="G307" s="57">
        <f>G306</f>
        <v>32259</v>
      </c>
      <c r="H307" s="58">
        <v>0.06837</v>
      </c>
      <c r="I307" s="59">
        <f>+G307*H307</f>
        <v>2205.54783</v>
      </c>
      <c r="J307" s="57">
        <f>J306</f>
        <v>32335.057501623058</v>
      </c>
      <c r="K307" s="58">
        <v>0.06837</v>
      </c>
      <c r="L307" s="60">
        <f>+J307*K307</f>
        <v>2210.7478813859684</v>
      </c>
      <c r="M307" s="61">
        <f>+L307-I307</f>
        <v>5.200051385968436</v>
      </c>
      <c r="N307" s="62">
        <f t="shared" si="25"/>
        <v>0.0023577141766036587</v>
      </c>
      <c r="O307" s="34">
        <f>L307/L311</f>
        <v>0.5288879808023896</v>
      </c>
      <c r="P307" s="4"/>
    </row>
    <row r="308" spans="2:16" ht="18" customHeight="1" thickBot="1">
      <c r="B308" s="3"/>
      <c r="C308" s="6"/>
      <c r="D308" s="6"/>
      <c r="E308" s="6"/>
      <c r="F308" s="26" t="s">
        <v>26</v>
      </c>
      <c r="G308" s="69">
        <f>G307</f>
        <v>32259</v>
      </c>
      <c r="H308" s="58">
        <v>0</v>
      </c>
      <c r="I308" s="41">
        <f>+G308*H308</f>
        <v>0</v>
      </c>
      <c r="J308" s="69">
        <f>G308</f>
        <v>32259</v>
      </c>
      <c r="K308" s="58">
        <v>0</v>
      </c>
      <c r="L308" s="43">
        <f>+J308*K308</f>
        <v>0</v>
      </c>
      <c r="M308" s="66">
        <f>+L308-I308</f>
        <v>0</v>
      </c>
      <c r="N308" s="67" t="e">
        <f t="shared" si="25"/>
        <v>#DIV/0!</v>
      </c>
      <c r="O308" s="68">
        <f>L308/L311</f>
        <v>0</v>
      </c>
      <c r="P308" s="4"/>
    </row>
    <row r="309" spans="2:16" ht="17.25" customHeight="1" thickBot="1">
      <c r="B309" s="3"/>
      <c r="C309" s="6"/>
      <c r="D309" s="6"/>
      <c r="E309" s="6"/>
      <c r="F309" s="47" t="s">
        <v>27</v>
      </c>
      <c r="G309" s="162"/>
      <c r="H309" s="163"/>
      <c r="I309" s="48">
        <f>SUM(I305:I308)</f>
        <v>3519.39133</v>
      </c>
      <c r="J309" s="162"/>
      <c r="K309" s="163"/>
      <c r="L309" s="48">
        <f>SUM(L305:L308)</f>
        <v>3699.108554812948</v>
      </c>
      <c r="M309" s="48">
        <f>SUM(M305:M308)</f>
        <v>179.71722481294802</v>
      </c>
      <c r="N309" s="50">
        <f t="shared" si="25"/>
        <v>0.051064859790101266</v>
      </c>
      <c r="O309" s="55">
        <f>L309/L311</f>
        <v>0.8849557522123894</v>
      </c>
      <c r="P309" s="4"/>
    </row>
    <row r="310" spans="2:16" ht="17.25" customHeight="1" thickBot="1">
      <c r="B310" s="3"/>
      <c r="C310" s="6"/>
      <c r="D310" s="6"/>
      <c r="E310" s="6"/>
      <c r="F310" s="72" t="s">
        <v>28</v>
      </c>
      <c r="G310" s="69"/>
      <c r="H310" s="73">
        <f>H287</f>
        <v>0.13</v>
      </c>
      <c r="I310" s="74">
        <f>I309*H310</f>
        <v>457.52087290000003</v>
      </c>
      <c r="J310" s="69"/>
      <c r="K310" s="73">
        <f>K287</f>
        <v>0.13</v>
      </c>
      <c r="L310" s="75">
        <f>L309*K310</f>
        <v>480.88411212568326</v>
      </c>
      <c r="M310" s="66">
        <f>+L310-I310</f>
        <v>23.36323922568323</v>
      </c>
      <c r="N310" s="67">
        <f t="shared" si="25"/>
        <v>0.05106485979010124</v>
      </c>
      <c r="O310" s="68">
        <f>L310/L311</f>
        <v>0.11504424778761062</v>
      </c>
      <c r="P310" s="4"/>
    </row>
    <row r="311" spans="2:16" ht="17.25" customHeight="1" thickBot="1">
      <c r="B311" s="3"/>
      <c r="C311" s="6"/>
      <c r="D311" s="6"/>
      <c r="E311" s="100"/>
      <c r="F311" s="136" t="s">
        <v>29</v>
      </c>
      <c r="G311" s="162"/>
      <c r="H311" s="163"/>
      <c r="I311" s="48">
        <f>I309+I310</f>
        <v>3976.9122029</v>
      </c>
      <c r="J311" s="162"/>
      <c r="K311" s="163"/>
      <c r="L311" s="48">
        <f>L309+L310</f>
        <v>4179.992666938631</v>
      </c>
      <c r="M311" s="48">
        <f>M309+M310</f>
        <v>203.08046403863125</v>
      </c>
      <c r="N311" s="50">
        <f t="shared" si="25"/>
        <v>0.051064859790101266</v>
      </c>
      <c r="O311" s="51">
        <f>O309+O310</f>
        <v>1</v>
      </c>
      <c r="P311" s="4"/>
    </row>
    <row r="312" spans="2:16" ht="17.25" customHeight="1" thickBot="1">
      <c r="B312" s="85"/>
      <c r="C312" s="103"/>
      <c r="D312" s="103"/>
      <c r="E312" s="103"/>
      <c r="F312" s="104"/>
      <c r="G312" s="105"/>
      <c r="H312" s="106"/>
      <c r="I312" s="107"/>
      <c r="J312" s="105"/>
      <c r="K312" s="108"/>
      <c r="L312" s="107"/>
      <c r="M312" s="137"/>
      <c r="N312" s="110"/>
      <c r="O312" s="111"/>
      <c r="P312" s="86"/>
    </row>
    <row r="313" spans="2:16" ht="17.25" customHeight="1" thickBot="1">
      <c r="B313" s="88"/>
      <c r="C313" s="6"/>
      <c r="D313" s="6"/>
      <c r="E313" s="6"/>
      <c r="F313" s="112"/>
      <c r="G313" s="113"/>
      <c r="H313" s="114"/>
      <c r="I313" s="115"/>
      <c r="J313" s="113"/>
      <c r="K313" s="116"/>
      <c r="L313" s="115"/>
      <c r="M313" s="138"/>
      <c r="N313" s="118"/>
      <c r="O313" s="119"/>
      <c r="P313" s="88"/>
    </row>
    <row r="314" spans="2:16" ht="17.25" customHeight="1">
      <c r="B314" s="1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2"/>
    </row>
    <row r="315" spans="2:16" ht="23.25">
      <c r="B315" s="3"/>
      <c r="C315" s="155" t="s">
        <v>34</v>
      </c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4"/>
    </row>
    <row r="316" spans="2:16" ht="17.25" customHeight="1" thickBot="1">
      <c r="B316" s="3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4"/>
    </row>
    <row r="317" spans="2:16" ht="17.25" customHeight="1" thickBot="1">
      <c r="B317" s="3"/>
      <c r="C317" s="5"/>
      <c r="D317" s="5"/>
      <c r="E317" s="6"/>
      <c r="F317" s="124"/>
      <c r="G317" s="156" t="str">
        <f>$G$10</f>
        <v>2011 BILL</v>
      </c>
      <c r="H317" s="157"/>
      <c r="I317" s="158"/>
      <c r="J317" s="156" t="str">
        <f>$J$10</f>
        <v>2012 BILL</v>
      </c>
      <c r="K317" s="157"/>
      <c r="L317" s="158"/>
      <c r="M317" s="156" t="s">
        <v>6</v>
      </c>
      <c r="N317" s="157"/>
      <c r="O317" s="158"/>
      <c r="P317" s="4"/>
    </row>
    <row r="318" spans="2:16" ht="26.25" thickBot="1">
      <c r="B318" s="3"/>
      <c r="C318" s="6"/>
      <c r="D318" s="6"/>
      <c r="E318" s="8"/>
      <c r="F318" s="125"/>
      <c r="G318" s="126" t="s">
        <v>0</v>
      </c>
      <c r="H318" s="127" t="s">
        <v>7</v>
      </c>
      <c r="I318" s="128" t="s">
        <v>8</v>
      </c>
      <c r="J318" s="129" t="s">
        <v>0</v>
      </c>
      <c r="K318" s="127" t="s">
        <v>7</v>
      </c>
      <c r="L318" s="128" t="s">
        <v>8</v>
      </c>
      <c r="M318" s="92" t="s">
        <v>9</v>
      </c>
      <c r="N318" s="93" t="s">
        <v>10</v>
      </c>
      <c r="O318" s="94" t="s">
        <v>11</v>
      </c>
      <c r="P318" s="4"/>
    </row>
    <row r="319" spans="2:17" ht="17.25" customHeight="1" thickBot="1">
      <c r="B319" s="3"/>
      <c r="C319" s="164" t="s">
        <v>12</v>
      </c>
      <c r="D319" s="165"/>
      <c r="E319" s="6"/>
      <c r="F319" s="130" t="s">
        <v>13</v>
      </c>
      <c r="G319" s="131"/>
      <c r="H319" s="132"/>
      <c r="I319" s="59">
        <v>440.74</v>
      </c>
      <c r="J319" s="57"/>
      <c r="K319" s="133"/>
      <c r="L319" s="60">
        <v>513.3</v>
      </c>
      <c r="M319" s="61">
        <f aca="true" t="shared" si="26" ref="M319:M325">+L319-I319</f>
        <v>72.55999999999995</v>
      </c>
      <c r="N319" s="62">
        <f aca="true" t="shared" si="27" ref="N319:N334">+M319/I319</f>
        <v>0.16463220946589813</v>
      </c>
      <c r="O319" s="34">
        <f>L319/L334</f>
        <v>0.05362050069538558</v>
      </c>
      <c r="P319" s="97"/>
      <c r="Q319" s="88"/>
    </row>
    <row r="320" spans="2:16" ht="17.25" customHeight="1" thickBot="1">
      <c r="B320" s="3"/>
      <c r="C320" s="95">
        <v>75000</v>
      </c>
      <c r="D320" s="96" t="s">
        <v>1</v>
      </c>
      <c r="E320" s="6"/>
      <c r="F320" s="134" t="s">
        <v>35</v>
      </c>
      <c r="G320" s="135">
        <f>+C321</f>
        <v>250</v>
      </c>
      <c r="H320" s="28">
        <v>1.7161</v>
      </c>
      <c r="I320" s="29">
        <f>+G320*H320</f>
        <v>429.025</v>
      </c>
      <c r="J320" s="27">
        <f>G320</f>
        <v>250</v>
      </c>
      <c r="K320" s="30">
        <v>2.0421</v>
      </c>
      <c r="L320" s="31">
        <f>+J320*K320</f>
        <v>510.52500000000003</v>
      </c>
      <c r="M320" s="61">
        <f t="shared" si="26"/>
        <v>81.50000000000006</v>
      </c>
      <c r="N320" s="62">
        <f t="shared" si="27"/>
        <v>0.18996561971913073</v>
      </c>
      <c r="O320" s="34">
        <f>L320/L334</f>
        <v>0.053330617801503465</v>
      </c>
      <c r="P320" s="4"/>
    </row>
    <row r="321" spans="2:16" ht="17.25" customHeight="1" thickBot="1">
      <c r="B321" s="3"/>
      <c r="C321" s="95">
        <v>250</v>
      </c>
      <c r="D321" s="96" t="s">
        <v>2</v>
      </c>
      <c r="E321" s="6"/>
      <c r="F321" s="26" t="s">
        <v>15</v>
      </c>
      <c r="G321" s="17"/>
      <c r="H321" s="18"/>
      <c r="I321" s="19">
        <v>2.51</v>
      </c>
      <c r="J321" s="17"/>
      <c r="K321" s="18"/>
      <c r="L321" s="31">
        <f>+J321*K321</f>
        <v>0</v>
      </c>
      <c r="M321" s="61">
        <f t="shared" si="26"/>
        <v>-2.51</v>
      </c>
      <c r="N321" s="62">
        <f t="shared" si="27"/>
        <v>-1</v>
      </c>
      <c r="O321" s="34">
        <f>L321/L334</f>
        <v>0</v>
      </c>
      <c r="P321" s="4"/>
    </row>
    <row r="322" spans="2:16" ht="17.25" customHeight="1">
      <c r="B322" s="3"/>
      <c r="C322" s="37"/>
      <c r="D322" s="38"/>
      <c r="E322" s="6"/>
      <c r="F322" s="26" t="s">
        <v>16</v>
      </c>
      <c r="G322" s="39"/>
      <c r="H322" s="40"/>
      <c r="I322" s="29">
        <v>3.5</v>
      </c>
      <c r="J322" s="39"/>
      <c r="K322" s="40"/>
      <c r="L322" s="29">
        <v>3.8048875474339354</v>
      </c>
      <c r="M322" s="61">
        <f t="shared" si="26"/>
        <v>0.3048875474339354</v>
      </c>
      <c r="N322" s="62">
        <f t="shared" si="27"/>
        <v>0.08711072783826726</v>
      </c>
      <c r="O322" s="34">
        <f>L322/L334</f>
        <v>0.00039746732005268903</v>
      </c>
      <c r="P322" s="4"/>
    </row>
    <row r="323" spans="2:16" ht="17.25" customHeight="1" thickBot="1">
      <c r="B323" s="3"/>
      <c r="C323" s="37"/>
      <c r="D323" s="38"/>
      <c r="E323" s="6"/>
      <c r="F323" s="26" t="s">
        <v>36</v>
      </c>
      <c r="G323" s="27">
        <f>G321</f>
        <v>0</v>
      </c>
      <c r="H323" s="28"/>
      <c r="I323" s="29">
        <f>+G323*H323</f>
        <v>0</v>
      </c>
      <c r="J323" s="27">
        <f>G323</f>
        <v>0</v>
      </c>
      <c r="K323" s="30">
        <v>0</v>
      </c>
      <c r="L323" s="31">
        <f>+J323*K323</f>
        <v>0</v>
      </c>
      <c r="M323" s="61">
        <f t="shared" si="26"/>
        <v>0</v>
      </c>
      <c r="N323" s="62" t="e">
        <f t="shared" si="27"/>
        <v>#DIV/0!</v>
      </c>
      <c r="O323" s="34">
        <f>L323/$L$334</f>
        <v>0</v>
      </c>
      <c r="P323" s="4"/>
    </row>
    <row r="324" spans="2:16" ht="17.25" customHeight="1">
      <c r="B324" s="3"/>
      <c r="C324" s="37"/>
      <c r="D324" s="38"/>
      <c r="E324" s="6"/>
      <c r="F324" s="42" t="s">
        <v>18</v>
      </c>
      <c r="G324" s="39"/>
      <c r="H324" s="40"/>
      <c r="I324" s="19">
        <v>0</v>
      </c>
      <c r="J324" s="39"/>
      <c r="K324" s="40"/>
      <c r="L324" s="43">
        <f>$L$301</f>
        <v>0.3880357279423132</v>
      </c>
      <c r="M324" s="32">
        <f t="shared" si="26"/>
        <v>0.3880357279423132</v>
      </c>
      <c r="N324" s="33" t="e">
        <f t="shared" si="27"/>
        <v>#DIV/0!</v>
      </c>
      <c r="O324" s="34">
        <f>L324/$L$334</f>
        <v>4.053510621462158E-05</v>
      </c>
      <c r="P324" s="4"/>
    </row>
    <row r="325" spans="2:16" ht="17.25" customHeight="1" thickBot="1">
      <c r="B325" s="3"/>
      <c r="C325" s="6"/>
      <c r="D325" s="6"/>
      <c r="E325" s="6"/>
      <c r="F325" s="44" t="s">
        <v>37</v>
      </c>
      <c r="G325" s="27">
        <f>+C321</f>
        <v>250</v>
      </c>
      <c r="H325" s="28">
        <v>-0.6885</v>
      </c>
      <c r="I325" s="31">
        <f>+G325*H325</f>
        <v>-172.125</v>
      </c>
      <c r="J325" s="27">
        <f>+C321</f>
        <v>250</v>
      </c>
      <c r="K325" s="30">
        <v>0</v>
      </c>
      <c r="L325" s="31">
        <f>+J325*K325</f>
        <v>0</v>
      </c>
      <c r="M325" s="61">
        <f t="shared" si="26"/>
        <v>172.125</v>
      </c>
      <c r="N325" s="62">
        <f t="shared" si="27"/>
        <v>-1</v>
      </c>
      <c r="O325" s="34">
        <f>L325/$L$334</f>
        <v>0</v>
      </c>
      <c r="P325" s="4"/>
    </row>
    <row r="326" spans="2:16" ht="17.25" customHeight="1" thickBot="1">
      <c r="B326" s="3"/>
      <c r="C326" s="6"/>
      <c r="D326" s="6"/>
      <c r="E326" s="6"/>
      <c r="F326" s="47" t="s">
        <v>21</v>
      </c>
      <c r="G326" s="162"/>
      <c r="H326" s="163"/>
      <c r="I326" s="48">
        <f>SUM(I319:I325)</f>
        <v>703.65</v>
      </c>
      <c r="J326" s="162"/>
      <c r="K326" s="163"/>
      <c r="L326" s="48">
        <f>SUM(L319:L325)</f>
        <v>1028.0179232753762</v>
      </c>
      <c r="M326" s="49">
        <f>SUM(M319:M325)</f>
        <v>324.36792327537626</v>
      </c>
      <c r="N326" s="50">
        <f t="shared" si="27"/>
        <v>0.4609790709520021</v>
      </c>
      <c r="O326" s="51">
        <f>SUM(O319:O325)</f>
        <v>0.10738912092315635</v>
      </c>
      <c r="P326" s="4"/>
    </row>
    <row r="327" spans="2:16" ht="17.25" customHeight="1" thickBot="1">
      <c r="B327" s="3"/>
      <c r="C327" s="6"/>
      <c r="D327" s="6"/>
      <c r="E327" s="6"/>
      <c r="F327" s="26" t="s">
        <v>38</v>
      </c>
      <c r="G327" s="52">
        <f>C321</f>
        <v>250</v>
      </c>
      <c r="H327" s="53">
        <v>3.4465</v>
      </c>
      <c r="I327" s="29">
        <f>+G327*H327</f>
        <v>861.625</v>
      </c>
      <c r="J327" s="52">
        <f>C321</f>
        <v>250</v>
      </c>
      <c r="K327" s="53">
        <v>3.5294688789137814</v>
      </c>
      <c r="L327" s="29">
        <f>+J327*K327</f>
        <v>882.3672197284453</v>
      </c>
      <c r="M327" s="54">
        <f>+L327-I327</f>
        <v>20.74221972844532</v>
      </c>
      <c r="N327" s="22">
        <f t="shared" si="27"/>
        <v>0.02407337267192261</v>
      </c>
      <c r="O327" s="34">
        <f>L327/L334</f>
        <v>0.09217411283661513</v>
      </c>
      <c r="P327" s="4"/>
    </row>
    <row r="328" spans="2:16" ht="17.25" customHeight="1" thickBot="1">
      <c r="B328" s="3"/>
      <c r="C328" s="6"/>
      <c r="D328" s="6"/>
      <c r="E328" s="6"/>
      <c r="F328" s="47" t="s">
        <v>23</v>
      </c>
      <c r="G328" s="162"/>
      <c r="H328" s="163"/>
      <c r="I328" s="48">
        <f>I326+I327</f>
        <v>1565.275</v>
      </c>
      <c r="J328" s="162"/>
      <c r="K328" s="163"/>
      <c r="L328" s="48">
        <f>L326+L327</f>
        <v>1910.3851430038217</v>
      </c>
      <c r="M328" s="48">
        <f>M326+M327</f>
        <v>345.1101430038216</v>
      </c>
      <c r="N328" s="50">
        <f t="shared" si="27"/>
        <v>0.22047892095882293</v>
      </c>
      <c r="O328" s="55">
        <f>L328/L334</f>
        <v>0.1995632337597715</v>
      </c>
      <c r="P328" s="4"/>
    </row>
    <row r="329" spans="2:16" ht="17.25" customHeight="1">
      <c r="B329" s="3"/>
      <c r="C329" s="6"/>
      <c r="D329" s="6"/>
      <c r="E329" s="6"/>
      <c r="F329" s="98" t="s">
        <v>24</v>
      </c>
      <c r="G329" s="57">
        <v>80647.5</v>
      </c>
      <c r="H329" s="58">
        <v>0.013009811215474752</v>
      </c>
      <c r="I329" s="59">
        <f>+G329*H329</f>
        <v>1049.20875</v>
      </c>
      <c r="J329" s="57">
        <v>80837.64375405764</v>
      </c>
      <c r="K329" s="58">
        <v>0.012794499043011106</v>
      </c>
      <c r="L329" s="60">
        <f>+J329*K329</f>
        <v>1034.2771556505631</v>
      </c>
      <c r="M329" s="61">
        <f>+L329-I329</f>
        <v>-14.931594349436864</v>
      </c>
      <c r="N329" s="62">
        <f t="shared" si="27"/>
        <v>-0.014231290340875316</v>
      </c>
      <c r="O329" s="34">
        <f>L329/L334</f>
        <v>0.10804297475897612</v>
      </c>
      <c r="P329" s="4"/>
    </row>
    <row r="330" spans="2:16" ht="17.25" customHeight="1">
      <c r="B330" s="3"/>
      <c r="C330" s="6"/>
      <c r="D330" s="6"/>
      <c r="E330" s="6"/>
      <c r="F330" s="98" t="s">
        <v>25</v>
      </c>
      <c r="G330" s="57">
        <f>G329</f>
        <v>80647.5</v>
      </c>
      <c r="H330" s="58">
        <v>0.06837</v>
      </c>
      <c r="I330" s="59">
        <f>+G330*H330</f>
        <v>5513.869575</v>
      </c>
      <c r="J330" s="57">
        <f>J329</f>
        <v>80837.64375405764</v>
      </c>
      <c r="K330" s="58">
        <v>0.06837</v>
      </c>
      <c r="L330" s="60">
        <f>+J330*K330</f>
        <v>5526.869703464921</v>
      </c>
      <c r="M330" s="61">
        <f>+L330-I330</f>
        <v>13.000128464921545</v>
      </c>
      <c r="N330" s="62">
        <f t="shared" si="27"/>
        <v>0.002357714176603741</v>
      </c>
      <c r="O330" s="34">
        <f>L330/L334</f>
        <v>0.5773495436936418</v>
      </c>
      <c r="P330" s="4"/>
    </row>
    <row r="331" spans="2:16" ht="18" customHeight="1" thickBot="1">
      <c r="B331" s="3"/>
      <c r="C331" s="6"/>
      <c r="D331" s="6"/>
      <c r="E331" s="6"/>
      <c r="F331" s="26" t="s">
        <v>26</v>
      </c>
      <c r="G331" s="69">
        <f>G330</f>
        <v>80647.5</v>
      </c>
      <c r="H331" s="58">
        <v>0</v>
      </c>
      <c r="I331" s="41">
        <f>+G331*H331</f>
        <v>0</v>
      </c>
      <c r="J331" s="69">
        <f>G331</f>
        <v>80647.5</v>
      </c>
      <c r="K331" s="58">
        <v>0</v>
      </c>
      <c r="L331" s="43">
        <f>+J331*K331</f>
        <v>0</v>
      </c>
      <c r="M331" s="66">
        <f>+L331-I331</f>
        <v>0</v>
      </c>
      <c r="N331" s="67" t="e">
        <f t="shared" si="27"/>
        <v>#DIV/0!</v>
      </c>
      <c r="O331" s="68">
        <f>L331/L334</f>
        <v>0</v>
      </c>
      <c r="P331" s="4"/>
    </row>
    <row r="332" spans="2:16" ht="17.25" customHeight="1" thickBot="1">
      <c r="B332" s="3"/>
      <c r="C332" s="6"/>
      <c r="D332" s="6"/>
      <c r="E332" s="6"/>
      <c r="F332" s="47" t="s">
        <v>27</v>
      </c>
      <c r="G332" s="162"/>
      <c r="H332" s="163"/>
      <c r="I332" s="48">
        <f>SUM(I328:I331)</f>
        <v>8128.353325</v>
      </c>
      <c r="J332" s="162"/>
      <c r="K332" s="163"/>
      <c r="L332" s="48">
        <f>SUM(L328:L331)</f>
        <v>8471.532002119306</v>
      </c>
      <c r="M332" s="48">
        <f>SUM(M328:M331)</f>
        <v>343.17867711930626</v>
      </c>
      <c r="N332" s="50">
        <f t="shared" si="27"/>
        <v>0.042219950757284075</v>
      </c>
      <c r="O332" s="55">
        <f>L332/L334</f>
        <v>0.8849557522123893</v>
      </c>
      <c r="P332" s="4"/>
    </row>
    <row r="333" spans="2:16" ht="17.25" customHeight="1" thickBot="1">
      <c r="B333" s="3"/>
      <c r="C333" s="6"/>
      <c r="D333" s="6"/>
      <c r="E333" s="6"/>
      <c r="F333" s="72" t="s">
        <v>28</v>
      </c>
      <c r="G333" s="69"/>
      <c r="H333" s="73">
        <f>H310</f>
        <v>0.13</v>
      </c>
      <c r="I333" s="74">
        <f>I332*H333</f>
        <v>1056.68593225</v>
      </c>
      <c r="J333" s="69"/>
      <c r="K333" s="73">
        <f>K310</f>
        <v>0.13</v>
      </c>
      <c r="L333" s="75">
        <f>L332*K333</f>
        <v>1101.2991602755098</v>
      </c>
      <c r="M333" s="66">
        <f>+L333-I333</f>
        <v>44.6132280255099</v>
      </c>
      <c r="N333" s="67">
        <f t="shared" si="27"/>
        <v>0.04221995075728415</v>
      </c>
      <c r="O333" s="68">
        <f>L333/L334</f>
        <v>0.11504424778761063</v>
      </c>
      <c r="P333" s="4"/>
    </row>
    <row r="334" spans="2:16" ht="17.25" customHeight="1" thickBot="1">
      <c r="B334" s="3"/>
      <c r="C334" s="6"/>
      <c r="D334" s="6"/>
      <c r="E334" s="100"/>
      <c r="F334" s="136" t="s">
        <v>29</v>
      </c>
      <c r="G334" s="162"/>
      <c r="H334" s="163"/>
      <c r="I334" s="48">
        <f>I332+I333</f>
        <v>9185.03925725</v>
      </c>
      <c r="J334" s="162"/>
      <c r="K334" s="163"/>
      <c r="L334" s="48">
        <f>L332+L333</f>
        <v>9572.831162394816</v>
      </c>
      <c r="M334" s="48">
        <f>M332+M333</f>
        <v>387.79190514481616</v>
      </c>
      <c r="N334" s="50">
        <f t="shared" si="27"/>
        <v>0.04221995075728408</v>
      </c>
      <c r="O334" s="51">
        <f>O332+O333</f>
        <v>1</v>
      </c>
      <c r="P334" s="4"/>
    </row>
    <row r="335" spans="2:16" ht="17.25" customHeight="1" thickBot="1">
      <c r="B335" s="85"/>
      <c r="C335" s="103"/>
      <c r="D335" s="103"/>
      <c r="E335" s="103"/>
      <c r="F335" s="104"/>
      <c r="G335" s="105"/>
      <c r="H335" s="106"/>
      <c r="I335" s="107"/>
      <c r="J335" s="105"/>
      <c r="K335" s="108"/>
      <c r="L335" s="107"/>
      <c r="M335" s="137"/>
      <c r="N335" s="110"/>
      <c r="O335" s="111"/>
      <c r="P335" s="86"/>
    </row>
    <row r="336" spans="2:16" ht="18" customHeight="1" thickBot="1">
      <c r="B336" s="88"/>
      <c r="C336" s="6"/>
      <c r="D336" s="6"/>
      <c r="E336" s="6"/>
      <c r="F336" s="112"/>
      <c r="G336" s="113"/>
      <c r="H336" s="114"/>
      <c r="I336" s="115"/>
      <c r="J336" s="113"/>
      <c r="K336" s="116"/>
      <c r="L336" s="115"/>
      <c r="M336" s="138"/>
      <c r="N336" s="118"/>
      <c r="O336" s="119"/>
      <c r="P336" s="88"/>
    </row>
    <row r="337" spans="2:16" ht="17.25" customHeight="1">
      <c r="B337" s="1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2"/>
    </row>
    <row r="338" spans="2:16" ht="23.25">
      <c r="B338" s="3"/>
      <c r="C338" s="155" t="s">
        <v>34</v>
      </c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4"/>
    </row>
    <row r="339" spans="2:16" ht="17.25" customHeight="1" thickBot="1">
      <c r="B339" s="3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4"/>
    </row>
    <row r="340" spans="2:16" ht="17.25" customHeight="1" thickBot="1">
      <c r="B340" s="3"/>
      <c r="C340" s="5"/>
      <c r="D340" s="5"/>
      <c r="E340" s="6"/>
      <c r="F340" s="124"/>
      <c r="G340" s="156" t="str">
        <f>$G$10</f>
        <v>2011 BILL</v>
      </c>
      <c r="H340" s="157"/>
      <c r="I340" s="158"/>
      <c r="J340" s="156" t="str">
        <f>$J$10</f>
        <v>2012 BILL</v>
      </c>
      <c r="K340" s="157"/>
      <c r="L340" s="158"/>
      <c r="M340" s="156" t="s">
        <v>6</v>
      </c>
      <c r="N340" s="157"/>
      <c r="O340" s="158"/>
      <c r="P340" s="4"/>
    </row>
    <row r="341" spans="2:16" ht="26.25" thickBot="1">
      <c r="B341" s="3"/>
      <c r="C341" s="6"/>
      <c r="D341" s="6"/>
      <c r="E341" s="8"/>
      <c r="F341" s="125"/>
      <c r="G341" s="126" t="s">
        <v>0</v>
      </c>
      <c r="H341" s="127" t="s">
        <v>7</v>
      </c>
      <c r="I341" s="128" t="s">
        <v>8</v>
      </c>
      <c r="J341" s="129" t="s">
        <v>0</v>
      </c>
      <c r="K341" s="127" t="s">
        <v>7</v>
      </c>
      <c r="L341" s="128" t="s">
        <v>8</v>
      </c>
      <c r="M341" s="92" t="s">
        <v>9</v>
      </c>
      <c r="N341" s="93" t="s">
        <v>10</v>
      </c>
      <c r="O341" s="94" t="s">
        <v>11</v>
      </c>
      <c r="P341" s="4"/>
    </row>
    <row r="342" spans="2:17" ht="17.25" customHeight="1" thickBot="1">
      <c r="B342" s="3"/>
      <c r="C342" s="164" t="s">
        <v>12</v>
      </c>
      <c r="D342" s="165"/>
      <c r="E342" s="6"/>
      <c r="F342" s="130" t="s">
        <v>13</v>
      </c>
      <c r="G342" s="131"/>
      <c r="H342" s="132"/>
      <c r="I342" s="59">
        <v>440.74</v>
      </c>
      <c r="J342" s="57"/>
      <c r="K342" s="133"/>
      <c r="L342" s="60">
        <v>513.3</v>
      </c>
      <c r="M342" s="61">
        <f aca="true" t="shared" si="28" ref="M342:M348">+L342-I342</f>
        <v>72.55999999999995</v>
      </c>
      <c r="N342" s="62">
        <f aca="true" t="shared" si="29" ref="N342:N357">+M342/I342</f>
        <v>0.16463220946589813</v>
      </c>
      <c r="O342" s="34">
        <f>L342/L357</f>
        <v>0.040500927711335025</v>
      </c>
      <c r="P342" s="97"/>
      <c r="Q342" s="88"/>
    </row>
    <row r="343" spans="2:16" ht="17.25" customHeight="1" thickBot="1">
      <c r="B343" s="3"/>
      <c r="C343" s="95">
        <v>100000</v>
      </c>
      <c r="D343" s="96" t="s">
        <v>1</v>
      </c>
      <c r="E343" s="6"/>
      <c r="F343" s="134" t="s">
        <v>35</v>
      </c>
      <c r="G343" s="135">
        <f>+C344</f>
        <v>350</v>
      </c>
      <c r="H343" s="28">
        <v>1.7161</v>
      </c>
      <c r="I343" s="29">
        <f>+G343*H343</f>
        <v>600.635</v>
      </c>
      <c r="J343" s="27">
        <f>G343</f>
        <v>350</v>
      </c>
      <c r="K343" s="30">
        <v>2.0421</v>
      </c>
      <c r="L343" s="31">
        <f>+J343*K343</f>
        <v>714.735</v>
      </c>
      <c r="M343" s="61">
        <f t="shared" si="28"/>
        <v>114.10000000000002</v>
      </c>
      <c r="N343" s="62">
        <f t="shared" si="29"/>
        <v>0.18996561971913062</v>
      </c>
      <c r="O343" s="34">
        <f>L343/L357</f>
        <v>0.05639476050606086</v>
      </c>
      <c r="P343" s="4"/>
    </row>
    <row r="344" spans="2:16" ht="17.25" customHeight="1" thickBot="1">
      <c r="B344" s="3"/>
      <c r="C344" s="95">
        <v>350</v>
      </c>
      <c r="D344" s="96" t="s">
        <v>2</v>
      </c>
      <c r="E344" s="6"/>
      <c r="F344" s="26" t="s">
        <v>15</v>
      </c>
      <c r="G344" s="17"/>
      <c r="H344" s="18"/>
      <c r="I344" s="19">
        <v>2.51</v>
      </c>
      <c r="J344" s="17"/>
      <c r="K344" s="18"/>
      <c r="L344" s="31">
        <f>+J344*K344</f>
        <v>0</v>
      </c>
      <c r="M344" s="61">
        <f t="shared" si="28"/>
        <v>-2.51</v>
      </c>
      <c r="N344" s="62">
        <f t="shared" si="29"/>
        <v>-1</v>
      </c>
      <c r="O344" s="34">
        <f>L344/L357</f>
        <v>0</v>
      </c>
      <c r="P344" s="4"/>
    </row>
    <row r="345" spans="2:16" ht="17.25" customHeight="1">
      <c r="B345" s="3"/>
      <c r="C345" s="37"/>
      <c r="D345" s="38"/>
      <c r="E345" s="6"/>
      <c r="F345" s="26" t="s">
        <v>16</v>
      </c>
      <c r="G345" s="39"/>
      <c r="H345" s="40"/>
      <c r="I345" s="29">
        <v>3.5</v>
      </c>
      <c r="J345" s="39"/>
      <c r="K345" s="40"/>
      <c r="L345" s="29">
        <f>L322</f>
        <v>3.8048875474339354</v>
      </c>
      <c r="M345" s="61">
        <f t="shared" si="28"/>
        <v>0.3048875474339354</v>
      </c>
      <c r="N345" s="62">
        <f t="shared" si="29"/>
        <v>0.08711072783826726</v>
      </c>
      <c r="O345" s="34">
        <f>L345/L357</f>
        <v>0.0003002171741834807</v>
      </c>
      <c r="P345" s="4"/>
    </row>
    <row r="346" spans="2:16" ht="17.25" customHeight="1" thickBot="1">
      <c r="B346" s="3"/>
      <c r="C346" s="37"/>
      <c r="D346" s="38"/>
      <c r="E346" s="6"/>
      <c r="F346" s="26" t="s">
        <v>36</v>
      </c>
      <c r="G346" s="27">
        <f>G344</f>
        <v>0</v>
      </c>
      <c r="H346" s="28"/>
      <c r="I346" s="29">
        <f>+G346*H346</f>
        <v>0</v>
      </c>
      <c r="J346" s="27">
        <f>G346</f>
        <v>0</v>
      </c>
      <c r="K346" s="30">
        <v>0</v>
      </c>
      <c r="L346" s="31">
        <f>+J346*K346</f>
        <v>0</v>
      </c>
      <c r="M346" s="61">
        <f t="shared" si="28"/>
        <v>0</v>
      </c>
      <c r="N346" s="62" t="e">
        <f t="shared" si="29"/>
        <v>#DIV/0!</v>
      </c>
      <c r="O346" s="34">
        <f>L346/$L$357</f>
        <v>0</v>
      </c>
      <c r="P346" s="4"/>
    </row>
    <row r="347" spans="2:16" ht="17.25" customHeight="1">
      <c r="B347" s="3"/>
      <c r="C347" s="37"/>
      <c r="D347" s="38"/>
      <c r="E347" s="6"/>
      <c r="F347" s="42" t="s">
        <v>18</v>
      </c>
      <c r="G347" s="39"/>
      <c r="H347" s="40"/>
      <c r="I347" s="19">
        <v>0</v>
      </c>
      <c r="J347" s="39"/>
      <c r="K347" s="40"/>
      <c r="L347" s="43">
        <f>$L$301</f>
        <v>0.3880357279423132</v>
      </c>
      <c r="M347" s="32">
        <f t="shared" si="28"/>
        <v>0.3880357279423132</v>
      </c>
      <c r="N347" s="33" t="e">
        <f t="shared" si="29"/>
        <v>#DIV/0!</v>
      </c>
      <c r="O347" s="34">
        <f>L347/$L$357</f>
        <v>3.061719650653983E-05</v>
      </c>
      <c r="P347" s="4"/>
    </row>
    <row r="348" spans="2:16" ht="17.25" customHeight="1" thickBot="1">
      <c r="B348" s="3"/>
      <c r="C348" s="6"/>
      <c r="D348" s="6"/>
      <c r="E348" s="6"/>
      <c r="F348" s="44" t="s">
        <v>37</v>
      </c>
      <c r="G348" s="27">
        <f>+C344</f>
        <v>350</v>
      </c>
      <c r="H348" s="28">
        <v>-0.6885</v>
      </c>
      <c r="I348" s="31">
        <f>+G348*H348</f>
        <v>-240.975</v>
      </c>
      <c r="J348" s="27">
        <f>+C344</f>
        <v>350</v>
      </c>
      <c r="K348" s="30">
        <v>0</v>
      </c>
      <c r="L348" s="31">
        <f>+J348*K348</f>
        <v>0</v>
      </c>
      <c r="M348" s="61">
        <f t="shared" si="28"/>
        <v>240.975</v>
      </c>
      <c r="N348" s="62">
        <f t="shared" si="29"/>
        <v>-1</v>
      </c>
      <c r="O348" s="34">
        <f>L348/$L$357</f>
        <v>0</v>
      </c>
      <c r="P348" s="4"/>
    </row>
    <row r="349" spans="2:16" ht="17.25" customHeight="1" thickBot="1">
      <c r="B349" s="3"/>
      <c r="C349" s="6"/>
      <c r="D349" s="6"/>
      <c r="E349" s="6"/>
      <c r="F349" s="47" t="s">
        <v>21</v>
      </c>
      <c r="G349" s="162"/>
      <c r="H349" s="163"/>
      <c r="I349" s="48">
        <f>SUM(I342:I348)</f>
        <v>806.41</v>
      </c>
      <c r="J349" s="162"/>
      <c r="K349" s="163"/>
      <c r="L349" s="48">
        <f>SUM(L342:L348)</f>
        <v>1232.227923275376</v>
      </c>
      <c r="M349" s="49">
        <f>SUM(M342:M348)</f>
        <v>425.8179232753762</v>
      </c>
      <c r="N349" s="50">
        <f t="shared" si="29"/>
        <v>0.5280414718014115</v>
      </c>
      <c r="O349" s="51">
        <f>SUM(O342:O348)</f>
        <v>0.09722652258808591</v>
      </c>
      <c r="P349" s="4"/>
    </row>
    <row r="350" spans="2:16" ht="17.25" customHeight="1" thickBot="1">
      <c r="B350" s="3"/>
      <c r="C350" s="6"/>
      <c r="D350" s="6"/>
      <c r="E350" s="6"/>
      <c r="F350" s="26" t="s">
        <v>38</v>
      </c>
      <c r="G350" s="52">
        <f>C344</f>
        <v>350</v>
      </c>
      <c r="H350" s="53">
        <v>3.4465</v>
      </c>
      <c r="I350" s="29">
        <f>+G350*H350</f>
        <v>1206.2749999999999</v>
      </c>
      <c r="J350" s="52">
        <f>C344</f>
        <v>350</v>
      </c>
      <c r="K350" s="53">
        <v>3.5294688789137814</v>
      </c>
      <c r="L350" s="29">
        <f>+J350*K350</f>
        <v>1235.3141076198235</v>
      </c>
      <c r="M350" s="54">
        <f>+L350-I350</f>
        <v>29.039107619823653</v>
      </c>
      <c r="N350" s="22">
        <f t="shared" si="29"/>
        <v>0.024073372671922784</v>
      </c>
      <c r="O350" s="34">
        <f>L350/L357</f>
        <v>0.09747003189850538</v>
      </c>
      <c r="P350" s="4"/>
    </row>
    <row r="351" spans="2:16" ht="17.25" customHeight="1" thickBot="1">
      <c r="B351" s="3"/>
      <c r="C351" s="6"/>
      <c r="D351" s="6"/>
      <c r="E351" s="6"/>
      <c r="F351" s="47" t="s">
        <v>23</v>
      </c>
      <c r="G351" s="162"/>
      <c r="H351" s="163"/>
      <c r="I351" s="48">
        <f>I349+I350</f>
        <v>2012.685</v>
      </c>
      <c r="J351" s="162"/>
      <c r="K351" s="163"/>
      <c r="L351" s="48">
        <f>L349+L350</f>
        <v>2467.5420308952</v>
      </c>
      <c r="M351" s="48">
        <f>M349+M350</f>
        <v>454.85703089519984</v>
      </c>
      <c r="N351" s="50">
        <f t="shared" si="29"/>
        <v>0.22599514126413217</v>
      </c>
      <c r="O351" s="55">
        <f>L351/L357</f>
        <v>0.1946965544865913</v>
      </c>
      <c r="P351" s="4"/>
    </row>
    <row r="352" spans="2:16" ht="17.25" customHeight="1">
      <c r="B352" s="3"/>
      <c r="C352" s="6"/>
      <c r="D352" s="6"/>
      <c r="E352" s="6"/>
      <c r="F352" s="98" t="s">
        <v>24</v>
      </c>
      <c r="G352" s="57">
        <v>107530</v>
      </c>
      <c r="H352" s="58">
        <v>0.013009811215474752</v>
      </c>
      <c r="I352" s="59">
        <f>+G352*H352</f>
        <v>1398.9450000000002</v>
      </c>
      <c r="J352" s="57">
        <v>107783.52500541019</v>
      </c>
      <c r="K352" s="58">
        <v>0.012794499043011106</v>
      </c>
      <c r="L352" s="60">
        <f>+J352*K352</f>
        <v>1379.0362075340843</v>
      </c>
      <c r="M352" s="61">
        <f>+L352-I352</f>
        <v>-19.908792465915894</v>
      </c>
      <c r="N352" s="62">
        <f t="shared" si="29"/>
        <v>-0.014231290340875368</v>
      </c>
      <c r="O352" s="34">
        <f>L352/L357</f>
        <v>0.10881014173514816</v>
      </c>
      <c r="P352" s="4"/>
    </row>
    <row r="353" spans="2:16" ht="17.25" customHeight="1">
      <c r="B353" s="3"/>
      <c r="C353" s="6"/>
      <c r="D353" s="6"/>
      <c r="E353" s="6"/>
      <c r="F353" s="98" t="s">
        <v>25</v>
      </c>
      <c r="G353" s="57">
        <f>G352</f>
        <v>107530</v>
      </c>
      <c r="H353" s="58">
        <v>0.06837</v>
      </c>
      <c r="I353" s="59">
        <f>+G353*H353</f>
        <v>7351.8261</v>
      </c>
      <c r="J353" s="57">
        <f>J352</f>
        <v>107783.52500541019</v>
      </c>
      <c r="K353" s="58">
        <v>0.06837</v>
      </c>
      <c r="L353" s="60">
        <f>+J353*K353</f>
        <v>7369.159604619895</v>
      </c>
      <c r="M353" s="61">
        <f>+L353-I353</f>
        <v>17.333504619894484</v>
      </c>
      <c r="N353" s="62">
        <f t="shared" si="29"/>
        <v>0.0023577141766036175</v>
      </c>
      <c r="O353" s="34">
        <f>L353/L357</f>
        <v>0.5814490559906499</v>
      </c>
      <c r="P353" s="4"/>
    </row>
    <row r="354" spans="2:16" ht="18" customHeight="1" thickBot="1">
      <c r="B354" s="3"/>
      <c r="C354" s="6"/>
      <c r="D354" s="6"/>
      <c r="E354" s="6"/>
      <c r="F354" s="26" t="s">
        <v>26</v>
      </c>
      <c r="G354" s="69">
        <f>G353</f>
        <v>107530</v>
      </c>
      <c r="H354" s="58">
        <v>0</v>
      </c>
      <c r="I354" s="41">
        <f>+G354*H354</f>
        <v>0</v>
      </c>
      <c r="J354" s="69">
        <f>G354</f>
        <v>107530</v>
      </c>
      <c r="K354" s="58">
        <v>0</v>
      </c>
      <c r="L354" s="43">
        <f>+J354*K354</f>
        <v>0</v>
      </c>
      <c r="M354" s="66">
        <f>+L354-I354</f>
        <v>0</v>
      </c>
      <c r="N354" s="67" t="e">
        <f t="shared" si="29"/>
        <v>#DIV/0!</v>
      </c>
      <c r="O354" s="68">
        <f>L354/L357</f>
        <v>0</v>
      </c>
      <c r="P354" s="4"/>
    </row>
    <row r="355" spans="2:16" ht="17.25" customHeight="1" thickBot="1">
      <c r="B355" s="3"/>
      <c r="C355" s="6"/>
      <c r="D355" s="6"/>
      <c r="E355" s="6"/>
      <c r="F355" s="47" t="s">
        <v>27</v>
      </c>
      <c r="G355" s="162"/>
      <c r="H355" s="163"/>
      <c r="I355" s="48">
        <f>SUM(I351:I354)</f>
        <v>10763.4561</v>
      </c>
      <c r="J355" s="162"/>
      <c r="K355" s="163"/>
      <c r="L355" s="48">
        <f>SUM(L351:L354)</f>
        <v>11215.737843049179</v>
      </c>
      <c r="M355" s="48">
        <f>SUM(M351:M354)</f>
        <v>452.28174304917843</v>
      </c>
      <c r="N355" s="50">
        <f t="shared" si="29"/>
        <v>0.04202012242602805</v>
      </c>
      <c r="O355" s="55">
        <f>L355/L357</f>
        <v>0.8849557522123893</v>
      </c>
      <c r="P355" s="4"/>
    </row>
    <row r="356" spans="2:16" ht="17.25" customHeight="1" thickBot="1">
      <c r="B356" s="3"/>
      <c r="C356" s="6"/>
      <c r="D356" s="6"/>
      <c r="E356" s="6"/>
      <c r="F356" s="72" t="s">
        <v>28</v>
      </c>
      <c r="G356" s="69"/>
      <c r="H356" s="73">
        <f>H333</f>
        <v>0.13</v>
      </c>
      <c r="I356" s="74">
        <f>I355*H356</f>
        <v>1399.249293</v>
      </c>
      <c r="J356" s="69"/>
      <c r="K356" s="73">
        <f>K333</f>
        <v>0.13</v>
      </c>
      <c r="L356" s="75">
        <f>L355*K356</f>
        <v>1458.0459195963933</v>
      </c>
      <c r="M356" s="66">
        <f>+L356-I356</f>
        <v>58.79662659639325</v>
      </c>
      <c r="N356" s="67">
        <f t="shared" si="29"/>
        <v>0.04202012242602809</v>
      </c>
      <c r="O356" s="68">
        <f>L356/L357</f>
        <v>0.11504424778761062</v>
      </c>
      <c r="P356" s="4"/>
    </row>
    <row r="357" spans="2:16" ht="17.25" customHeight="1" thickBot="1">
      <c r="B357" s="3"/>
      <c r="C357" s="6"/>
      <c r="D357" s="6"/>
      <c r="E357" s="100"/>
      <c r="F357" s="136" t="s">
        <v>29</v>
      </c>
      <c r="G357" s="162"/>
      <c r="H357" s="163"/>
      <c r="I357" s="48">
        <f>I355+I356</f>
        <v>12162.705393</v>
      </c>
      <c r="J357" s="162"/>
      <c r="K357" s="163"/>
      <c r="L357" s="48">
        <f>L355+L356</f>
        <v>12673.783762645573</v>
      </c>
      <c r="M357" s="48">
        <f>M355+M356</f>
        <v>511.0783696455717</v>
      </c>
      <c r="N357" s="50">
        <f t="shared" si="29"/>
        <v>0.04202012242602805</v>
      </c>
      <c r="O357" s="51">
        <f>O355+O356</f>
        <v>0.9999999999999999</v>
      </c>
      <c r="P357" s="4"/>
    </row>
    <row r="358" spans="2:16" ht="17.25" customHeight="1" thickBot="1">
      <c r="B358" s="85"/>
      <c r="C358" s="103"/>
      <c r="D358" s="103"/>
      <c r="E358" s="103"/>
      <c r="F358" s="104"/>
      <c r="G358" s="105"/>
      <c r="H358" s="106"/>
      <c r="I358" s="107"/>
      <c r="J358" s="105"/>
      <c r="K358" s="108"/>
      <c r="L358" s="107"/>
      <c r="M358" s="137"/>
      <c r="N358" s="110"/>
      <c r="O358" s="111"/>
      <c r="P358" s="86"/>
    </row>
    <row r="359" spans="2:16" ht="14.25" customHeight="1" thickBot="1">
      <c r="B359" s="88"/>
      <c r="C359" s="6"/>
      <c r="D359" s="6"/>
      <c r="E359" s="6"/>
      <c r="F359" s="112"/>
      <c r="G359" s="113"/>
      <c r="H359" s="114"/>
      <c r="I359" s="115"/>
      <c r="J359" s="113"/>
      <c r="K359" s="116"/>
      <c r="L359" s="115"/>
      <c r="M359" s="138"/>
      <c r="N359" s="118"/>
      <c r="O359" s="119"/>
      <c r="P359" s="88"/>
    </row>
    <row r="360" spans="2:16" ht="17.25" customHeight="1">
      <c r="B360" s="1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2"/>
    </row>
    <row r="361" spans="2:16" ht="23.25">
      <c r="B361" s="3"/>
      <c r="C361" s="155" t="s">
        <v>34</v>
      </c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4"/>
    </row>
    <row r="362" spans="2:16" ht="17.25" customHeight="1" thickBot="1">
      <c r="B362" s="3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4"/>
    </row>
    <row r="363" spans="2:16" ht="17.25" customHeight="1" thickBot="1">
      <c r="B363" s="3"/>
      <c r="C363" s="5"/>
      <c r="D363" s="5"/>
      <c r="E363" s="6"/>
      <c r="F363" s="124"/>
      <c r="G363" s="156" t="str">
        <f>$G$10</f>
        <v>2011 BILL</v>
      </c>
      <c r="H363" s="157"/>
      <c r="I363" s="158"/>
      <c r="J363" s="156" t="str">
        <f>$J$10</f>
        <v>2012 BILL</v>
      </c>
      <c r="K363" s="157"/>
      <c r="L363" s="158"/>
      <c r="M363" s="156" t="s">
        <v>6</v>
      </c>
      <c r="N363" s="157"/>
      <c r="O363" s="158"/>
      <c r="P363" s="4"/>
    </row>
    <row r="364" spans="2:16" ht="26.25" thickBot="1">
      <c r="B364" s="3"/>
      <c r="C364" s="6"/>
      <c r="D364" s="6"/>
      <c r="E364" s="8"/>
      <c r="F364" s="125"/>
      <c r="G364" s="126" t="s">
        <v>0</v>
      </c>
      <c r="H364" s="127" t="s">
        <v>7</v>
      </c>
      <c r="I364" s="128" t="s">
        <v>8</v>
      </c>
      <c r="J364" s="129" t="s">
        <v>0</v>
      </c>
      <c r="K364" s="127" t="s">
        <v>7</v>
      </c>
      <c r="L364" s="128" t="s">
        <v>8</v>
      </c>
      <c r="M364" s="92" t="s">
        <v>9</v>
      </c>
      <c r="N364" s="93" t="s">
        <v>10</v>
      </c>
      <c r="O364" s="94" t="s">
        <v>11</v>
      </c>
      <c r="P364" s="4"/>
    </row>
    <row r="365" spans="2:17" ht="17.25" customHeight="1" thickBot="1">
      <c r="B365" s="3"/>
      <c r="C365" s="164" t="s">
        <v>12</v>
      </c>
      <c r="D365" s="165"/>
      <c r="E365" s="6"/>
      <c r="F365" s="130" t="s">
        <v>13</v>
      </c>
      <c r="G365" s="131"/>
      <c r="H365" s="132"/>
      <c r="I365" s="59">
        <v>440.74</v>
      </c>
      <c r="J365" s="57"/>
      <c r="K365" s="133"/>
      <c r="L365" s="60">
        <v>513.3</v>
      </c>
      <c r="M365" s="61">
        <f aca="true" t="shared" si="30" ref="M365:M371">+L365-I365</f>
        <v>72.55999999999995</v>
      </c>
      <c r="N365" s="62">
        <f aca="true" t="shared" si="31" ref="N365:N380">+M365/I365</f>
        <v>0.16463220946589813</v>
      </c>
      <c r="O365" s="34">
        <f>L365/L380</f>
        <v>0.005563612309075877</v>
      </c>
      <c r="P365" s="97"/>
      <c r="Q365" s="88"/>
    </row>
    <row r="366" spans="2:16" ht="17.25" customHeight="1" thickBot="1">
      <c r="B366" s="3"/>
      <c r="C366" s="95">
        <v>800000</v>
      </c>
      <c r="D366" s="96" t="s">
        <v>1</v>
      </c>
      <c r="E366" s="6"/>
      <c r="F366" s="134" t="s">
        <v>35</v>
      </c>
      <c r="G366" s="135">
        <f>+C367</f>
        <v>2000</v>
      </c>
      <c r="H366" s="28">
        <v>1.7161</v>
      </c>
      <c r="I366" s="29">
        <f>+G366*H366</f>
        <v>3432.2</v>
      </c>
      <c r="J366" s="27">
        <f>G366</f>
        <v>2000</v>
      </c>
      <c r="K366" s="30">
        <v>2.0421</v>
      </c>
      <c r="L366" s="31">
        <f>+J366*K366</f>
        <v>4084.2000000000003</v>
      </c>
      <c r="M366" s="61">
        <f t="shared" si="30"/>
        <v>652.0000000000005</v>
      </c>
      <c r="N366" s="62">
        <f t="shared" si="31"/>
        <v>0.18996561971913073</v>
      </c>
      <c r="O366" s="34">
        <f>L366/L380</f>
        <v>0.04426827467899415</v>
      </c>
      <c r="P366" s="4"/>
    </row>
    <row r="367" spans="2:16" ht="17.25" customHeight="1" thickBot="1">
      <c r="B367" s="3"/>
      <c r="C367" s="95">
        <v>2000</v>
      </c>
      <c r="D367" s="96" t="s">
        <v>2</v>
      </c>
      <c r="E367" s="6"/>
      <c r="F367" s="26" t="s">
        <v>15</v>
      </c>
      <c r="G367" s="17"/>
      <c r="H367" s="18"/>
      <c r="I367" s="19">
        <v>2.51</v>
      </c>
      <c r="J367" s="17"/>
      <c r="K367" s="18"/>
      <c r="L367" s="31">
        <f>+J367*K367</f>
        <v>0</v>
      </c>
      <c r="M367" s="61">
        <f t="shared" si="30"/>
        <v>-2.51</v>
      </c>
      <c r="N367" s="62">
        <f t="shared" si="31"/>
        <v>-1</v>
      </c>
      <c r="O367" s="34">
        <f>L367/L380</f>
        <v>0</v>
      </c>
      <c r="P367" s="4"/>
    </row>
    <row r="368" spans="2:16" ht="17.25" customHeight="1">
      <c r="B368" s="3"/>
      <c r="C368" s="37"/>
      <c r="D368" s="38"/>
      <c r="E368" s="6"/>
      <c r="F368" s="26" t="s">
        <v>16</v>
      </c>
      <c r="G368" s="39"/>
      <c r="H368" s="40"/>
      <c r="I368" s="29">
        <v>3.5</v>
      </c>
      <c r="J368" s="39"/>
      <c r="K368" s="40"/>
      <c r="L368" s="29">
        <f>L345</f>
        <v>3.8048875474339354</v>
      </c>
      <c r="M368" s="61">
        <f t="shared" si="30"/>
        <v>0.3048875474339354</v>
      </c>
      <c r="N368" s="62">
        <f t="shared" si="31"/>
        <v>0.08711072783826726</v>
      </c>
      <c r="O368" s="34">
        <f>L368/L380</f>
        <v>4.124083224927522E-05</v>
      </c>
      <c r="P368" s="4"/>
    </row>
    <row r="369" spans="2:16" ht="17.25" customHeight="1" thickBot="1">
      <c r="B369" s="3"/>
      <c r="C369" s="37"/>
      <c r="D369" s="38"/>
      <c r="E369" s="6"/>
      <c r="F369" s="26" t="s">
        <v>36</v>
      </c>
      <c r="G369" s="27">
        <f>G367</f>
        <v>0</v>
      </c>
      <c r="H369" s="28"/>
      <c r="I369" s="29">
        <f>+G369*H369</f>
        <v>0</v>
      </c>
      <c r="J369" s="27">
        <f>G369</f>
        <v>0</v>
      </c>
      <c r="K369" s="30">
        <v>0</v>
      </c>
      <c r="L369" s="31">
        <f>+J369*K369</f>
        <v>0</v>
      </c>
      <c r="M369" s="61">
        <f t="shared" si="30"/>
        <v>0</v>
      </c>
      <c r="N369" s="62" t="e">
        <f t="shared" si="31"/>
        <v>#DIV/0!</v>
      </c>
      <c r="O369" s="34">
        <f>L369/$L$380</f>
        <v>0</v>
      </c>
      <c r="P369" s="4"/>
    </row>
    <row r="370" spans="2:16" ht="17.25" customHeight="1">
      <c r="B370" s="3"/>
      <c r="C370" s="37"/>
      <c r="D370" s="38"/>
      <c r="E370" s="6"/>
      <c r="F370" s="42" t="s">
        <v>18</v>
      </c>
      <c r="G370" s="39"/>
      <c r="H370" s="40"/>
      <c r="I370" s="19">
        <v>0</v>
      </c>
      <c r="J370" s="39"/>
      <c r="K370" s="40"/>
      <c r="L370" s="43">
        <f>$L$301</f>
        <v>0.3880357279423132</v>
      </c>
      <c r="M370" s="32">
        <f t="shared" si="30"/>
        <v>0.3880357279423132</v>
      </c>
      <c r="N370" s="33" t="e">
        <f t="shared" si="31"/>
        <v>#DIV/0!</v>
      </c>
      <c r="O370" s="34">
        <f>L370/$L$380</f>
        <v>4.205884185351787E-06</v>
      </c>
      <c r="P370" s="4"/>
    </row>
    <row r="371" spans="2:16" ht="17.25" customHeight="1" thickBot="1">
      <c r="B371" s="3"/>
      <c r="C371" s="6"/>
      <c r="D371" s="6"/>
      <c r="E371" s="6"/>
      <c r="F371" s="44" t="s">
        <v>37</v>
      </c>
      <c r="G371" s="27">
        <f>+C367</f>
        <v>2000</v>
      </c>
      <c r="H371" s="28">
        <v>-0.6885</v>
      </c>
      <c r="I371" s="31">
        <f>+G371*H371</f>
        <v>-1377</v>
      </c>
      <c r="J371" s="27">
        <f>+C367</f>
        <v>2000</v>
      </c>
      <c r="K371" s="30">
        <v>0</v>
      </c>
      <c r="L371" s="31">
        <f>+J371*K371</f>
        <v>0</v>
      </c>
      <c r="M371" s="61">
        <f t="shared" si="30"/>
        <v>1377</v>
      </c>
      <c r="N371" s="62">
        <f t="shared" si="31"/>
        <v>-1</v>
      </c>
      <c r="O371" s="34">
        <f>L371/$L$380</f>
        <v>0</v>
      </c>
      <c r="P371" s="4"/>
    </row>
    <row r="372" spans="2:16" ht="17.25" customHeight="1" thickBot="1">
      <c r="B372" s="3"/>
      <c r="C372" s="6"/>
      <c r="D372" s="6"/>
      <c r="E372" s="6"/>
      <c r="F372" s="47" t="s">
        <v>21</v>
      </c>
      <c r="G372" s="162"/>
      <c r="H372" s="163"/>
      <c r="I372" s="48">
        <f>SUM(I365:I371)</f>
        <v>2501.95</v>
      </c>
      <c r="J372" s="162"/>
      <c r="K372" s="163"/>
      <c r="L372" s="48">
        <f>SUM(L365:L371)</f>
        <v>4601.692923275376</v>
      </c>
      <c r="M372" s="49">
        <f>SUM(M365:M371)</f>
        <v>2099.7429232753766</v>
      </c>
      <c r="N372" s="50">
        <f t="shared" si="31"/>
        <v>0.8392425601132624</v>
      </c>
      <c r="O372" s="51">
        <f>SUM(O365:O371)</f>
        <v>0.04987733370450465</v>
      </c>
      <c r="P372" s="4"/>
    </row>
    <row r="373" spans="2:16" ht="17.25" customHeight="1" thickBot="1">
      <c r="B373" s="3"/>
      <c r="C373" s="6"/>
      <c r="D373" s="6"/>
      <c r="E373" s="6"/>
      <c r="F373" s="26" t="s">
        <v>38</v>
      </c>
      <c r="G373" s="52">
        <f>C367</f>
        <v>2000</v>
      </c>
      <c r="H373" s="53">
        <v>3.4465</v>
      </c>
      <c r="I373" s="29">
        <f>+G373*H373</f>
        <v>6893</v>
      </c>
      <c r="J373" s="52">
        <f>C367</f>
        <v>2000</v>
      </c>
      <c r="K373" s="53">
        <v>3.5294688789137814</v>
      </c>
      <c r="L373" s="29">
        <f>+J373*K373</f>
        <v>7058.937757827563</v>
      </c>
      <c r="M373" s="54">
        <f>+L373-I373</f>
        <v>165.93775782756256</v>
      </c>
      <c r="N373" s="22">
        <f t="shared" si="31"/>
        <v>0.02407337267192261</v>
      </c>
      <c r="O373" s="34">
        <f>L373/L380</f>
        <v>0.07651118838583655</v>
      </c>
      <c r="P373" s="4"/>
    </row>
    <row r="374" spans="2:16" ht="17.25" customHeight="1" thickBot="1">
      <c r="B374" s="3"/>
      <c r="C374" s="6"/>
      <c r="D374" s="6"/>
      <c r="E374" s="6"/>
      <c r="F374" s="47" t="s">
        <v>23</v>
      </c>
      <c r="G374" s="162"/>
      <c r="H374" s="163"/>
      <c r="I374" s="48">
        <f>I372+I373</f>
        <v>9394.95</v>
      </c>
      <c r="J374" s="162"/>
      <c r="K374" s="163"/>
      <c r="L374" s="48">
        <f>L372+L373</f>
        <v>11660.630681102939</v>
      </c>
      <c r="M374" s="48">
        <f>M372+M373</f>
        <v>2265.680681102939</v>
      </c>
      <c r="N374" s="50">
        <f t="shared" si="31"/>
        <v>0.24115941874123215</v>
      </c>
      <c r="O374" s="55">
        <f>L374/L380</f>
        <v>0.1263885220903412</v>
      </c>
      <c r="P374" s="4"/>
    </row>
    <row r="375" spans="2:16" ht="17.25" customHeight="1">
      <c r="B375" s="3"/>
      <c r="C375" s="6"/>
      <c r="D375" s="6"/>
      <c r="E375" s="6"/>
      <c r="F375" s="98" t="s">
        <v>24</v>
      </c>
      <c r="G375" s="57">
        <v>860240</v>
      </c>
      <c r="H375" s="58">
        <v>0.013009811215474752</v>
      </c>
      <c r="I375" s="59">
        <f>+G375*H375</f>
        <v>11191.560000000001</v>
      </c>
      <c r="J375" s="57">
        <v>862268.2000432815</v>
      </c>
      <c r="K375" s="58">
        <v>0.012794499043011106</v>
      </c>
      <c r="L375" s="60">
        <f>+J375*K375</f>
        <v>11032.289660272674</v>
      </c>
      <c r="M375" s="61">
        <f>+L375-I375</f>
        <v>-159.27033972732715</v>
      </c>
      <c r="N375" s="62">
        <f t="shared" si="31"/>
        <v>-0.014231290340875368</v>
      </c>
      <c r="O375" s="34">
        <f>L375/L380</f>
        <v>0.11957799055364032</v>
      </c>
      <c r="P375" s="4"/>
    </row>
    <row r="376" spans="2:16" ht="17.25" customHeight="1">
      <c r="B376" s="3"/>
      <c r="C376" s="6"/>
      <c r="D376" s="6"/>
      <c r="E376" s="6"/>
      <c r="F376" s="98" t="s">
        <v>25</v>
      </c>
      <c r="G376" s="57">
        <f>G375</f>
        <v>860240</v>
      </c>
      <c r="H376" s="58">
        <v>0.06837</v>
      </c>
      <c r="I376" s="59">
        <f>+G376*H376</f>
        <v>58814.6088</v>
      </c>
      <c r="J376" s="57">
        <f>J375</f>
        <v>862268.2000432815</v>
      </c>
      <c r="K376" s="58">
        <v>0.06837</v>
      </c>
      <c r="L376" s="60">
        <f>+J376*K376</f>
        <v>58953.27683695916</v>
      </c>
      <c r="M376" s="61">
        <f>+L376-I376</f>
        <v>138.66803695915587</v>
      </c>
      <c r="N376" s="62">
        <f t="shared" si="31"/>
        <v>0.0023577141766036175</v>
      </c>
      <c r="O376" s="34">
        <f>L376/L380</f>
        <v>0.6389892395684078</v>
      </c>
      <c r="P376" s="4"/>
    </row>
    <row r="377" spans="2:16" ht="18" customHeight="1" thickBot="1">
      <c r="B377" s="3"/>
      <c r="C377" s="6"/>
      <c r="D377" s="6"/>
      <c r="E377" s="6"/>
      <c r="F377" s="26" t="s">
        <v>26</v>
      </c>
      <c r="G377" s="69">
        <f>G376</f>
        <v>860240</v>
      </c>
      <c r="H377" s="58">
        <v>0</v>
      </c>
      <c r="I377" s="41">
        <f>+G377*H377</f>
        <v>0</v>
      </c>
      <c r="J377" s="69">
        <f>G377</f>
        <v>860240</v>
      </c>
      <c r="K377" s="58">
        <v>0</v>
      </c>
      <c r="L377" s="43">
        <f>+J377*K377</f>
        <v>0</v>
      </c>
      <c r="M377" s="66">
        <f>+L377-I377</f>
        <v>0</v>
      </c>
      <c r="N377" s="67" t="e">
        <f t="shared" si="31"/>
        <v>#DIV/0!</v>
      </c>
      <c r="O377" s="68">
        <f>L377/L380</f>
        <v>0</v>
      </c>
      <c r="P377" s="4"/>
    </row>
    <row r="378" spans="2:16" ht="17.25" customHeight="1" thickBot="1">
      <c r="B378" s="3"/>
      <c r="C378" s="6"/>
      <c r="D378" s="6"/>
      <c r="E378" s="6"/>
      <c r="F378" s="47" t="s">
        <v>27</v>
      </c>
      <c r="G378" s="162"/>
      <c r="H378" s="163"/>
      <c r="I378" s="48">
        <f>SUM(I374:I377)</f>
        <v>79401.1188</v>
      </c>
      <c r="J378" s="162"/>
      <c r="K378" s="163"/>
      <c r="L378" s="48">
        <f>SUM(L374:L377)</f>
        <v>81646.19717833477</v>
      </c>
      <c r="M378" s="48">
        <f>SUM(M374:M377)</f>
        <v>2245.078378334768</v>
      </c>
      <c r="N378" s="50">
        <f t="shared" si="31"/>
        <v>0.02827514791057035</v>
      </c>
      <c r="O378" s="55">
        <f>L378/L380</f>
        <v>0.8849557522123893</v>
      </c>
      <c r="P378" s="4"/>
    </row>
    <row r="379" spans="2:16" ht="17.25" customHeight="1" thickBot="1">
      <c r="B379" s="3"/>
      <c r="C379" s="6"/>
      <c r="D379" s="6"/>
      <c r="E379" s="6"/>
      <c r="F379" s="72" t="s">
        <v>28</v>
      </c>
      <c r="G379" s="69"/>
      <c r="H379" s="73">
        <f>H356</f>
        <v>0.13</v>
      </c>
      <c r="I379" s="74">
        <f>I378*H379</f>
        <v>10322.145444</v>
      </c>
      <c r="J379" s="69"/>
      <c r="K379" s="73">
        <f>K356</f>
        <v>0.13</v>
      </c>
      <c r="L379" s="75">
        <f>L378*K379</f>
        <v>10614.00563318352</v>
      </c>
      <c r="M379" s="66">
        <f>+L379-I379</f>
        <v>291.86018918352056</v>
      </c>
      <c r="N379" s="67">
        <f t="shared" si="31"/>
        <v>0.028275147910570418</v>
      </c>
      <c r="O379" s="68">
        <f>L379/L380</f>
        <v>0.11504424778761062</v>
      </c>
      <c r="P379" s="4"/>
    </row>
    <row r="380" spans="2:16" ht="17.25" customHeight="1" thickBot="1">
      <c r="B380" s="3"/>
      <c r="C380" s="6"/>
      <c r="D380" s="6"/>
      <c r="E380" s="100"/>
      <c r="F380" s="136" t="s">
        <v>29</v>
      </c>
      <c r="G380" s="162"/>
      <c r="H380" s="163"/>
      <c r="I380" s="48">
        <f>I378+I379</f>
        <v>89723.26424399999</v>
      </c>
      <c r="J380" s="162"/>
      <c r="K380" s="163"/>
      <c r="L380" s="48">
        <f>L378+L379</f>
        <v>92260.20281151829</v>
      </c>
      <c r="M380" s="48">
        <f>M378+M379</f>
        <v>2536.9385675182884</v>
      </c>
      <c r="N380" s="50">
        <f t="shared" si="31"/>
        <v>0.02827514791057036</v>
      </c>
      <c r="O380" s="51">
        <f>O378+O379</f>
        <v>0.9999999999999999</v>
      </c>
      <c r="P380" s="4"/>
    </row>
    <row r="381" spans="2:16" ht="17.25" customHeight="1" thickBot="1">
      <c r="B381" s="85"/>
      <c r="C381" s="103"/>
      <c r="D381" s="103"/>
      <c r="E381" s="103"/>
      <c r="F381" s="104"/>
      <c r="G381" s="105"/>
      <c r="H381" s="106"/>
      <c r="I381" s="107"/>
      <c r="J381" s="105"/>
      <c r="K381" s="108"/>
      <c r="L381" s="107"/>
      <c r="M381" s="137"/>
      <c r="N381" s="110"/>
      <c r="O381" s="111"/>
      <c r="P381" s="86"/>
    </row>
    <row r="382" spans="2:16" ht="17.25" customHeight="1" thickBot="1">
      <c r="B382" s="88"/>
      <c r="C382" s="6"/>
      <c r="D382" s="6"/>
      <c r="E382" s="6"/>
      <c r="F382" s="112"/>
      <c r="G382" s="113"/>
      <c r="H382" s="114"/>
      <c r="I382" s="115"/>
      <c r="J382" s="113"/>
      <c r="K382" s="116"/>
      <c r="L382" s="115"/>
      <c r="M382" s="138"/>
      <c r="N382" s="118"/>
      <c r="O382" s="119"/>
      <c r="P382" s="88"/>
    </row>
    <row r="383" spans="2:16" ht="17.25" customHeight="1">
      <c r="B383" s="1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2"/>
    </row>
    <row r="384" spans="2:16" ht="23.25">
      <c r="B384" s="3"/>
      <c r="C384" s="155" t="s">
        <v>34</v>
      </c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4"/>
    </row>
    <row r="385" spans="2:16" ht="17.25" customHeight="1" thickBot="1">
      <c r="B385" s="3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4"/>
    </row>
    <row r="386" spans="2:16" ht="17.25" customHeight="1" thickBot="1">
      <c r="B386" s="3"/>
      <c r="C386" s="5"/>
      <c r="D386" s="5"/>
      <c r="E386" s="6"/>
      <c r="F386" s="124"/>
      <c r="G386" s="156" t="str">
        <f>$G$10</f>
        <v>2011 BILL</v>
      </c>
      <c r="H386" s="157"/>
      <c r="I386" s="158"/>
      <c r="J386" s="156" t="str">
        <f>$J$10</f>
        <v>2012 BILL</v>
      </c>
      <c r="K386" s="157"/>
      <c r="L386" s="158"/>
      <c r="M386" s="156" t="s">
        <v>6</v>
      </c>
      <c r="N386" s="157"/>
      <c r="O386" s="158"/>
      <c r="P386" s="4"/>
    </row>
    <row r="387" spans="2:16" ht="26.25" thickBot="1">
      <c r="B387" s="3"/>
      <c r="C387" s="6"/>
      <c r="D387" s="6"/>
      <c r="E387" s="8"/>
      <c r="F387" s="125"/>
      <c r="G387" s="126" t="s">
        <v>0</v>
      </c>
      <c r="H387" s="127" t="s">
        <v>7</v>
      </c>
      <c r="I387" s="128" t="s">
        <v>8</v>
      </c>
      <c r="J387" s="129" t="s">
        <v>0</v>
      </c>
      <c r="K387" s="127" t="s">
        <v>7</v>
      </c>
      <c r="L387" s="128" t="s">
        <v>8</v>
      </c>
      <c r="M387" s="92" t="s">
        <v>9</v>
      </c>
      <c r="N387" s="93" t="s">
        <v>10</v>
      </c>
      <c r="O387" s="94" t="s">
        <v>11</v>
      </c>
      <c r="P387" s="4"/>
    </row>
    <row r="388" spans="2:17" ht="17.25" customHeight="1" thickBot="1">
      <c r="B388" s="3"/>
      <c r="C388" s="164" t="s">
        <v>12</v>
      </c>
      <c r="D388" s="165"/>
      <c r="E388" s="6"/>
      <c r="F388" s="130" t="s">
        <v>13</v>
      </c>
      <c r="G388" s="131"/>
      <c r="H388" s="132"/>
      <c r="I388" s="59">
        <v>440.74</v>
      </c>
      <c r="J388" s="57"/>
      <c r="K388" s="133"/>
      <c r="L388" s="60">
        <v>513.3</v>
      </c>
      <c r="M388" s="61">
        <f aca="true" t="shared" si="32" ref="M388:M394">+L388-I388</f>
        <v>72.55999999999995</v>
      </c>
      <c r="N388" s="62">
        <f aca="true" t="shared" si="33" ref="N388:N403">+M388/I388</f>
        <v>0.16463220946589813</v>
      </c>
      <c r="O388" s="34">
        <f>L388/L403</f>
        <v>0.0027906500548335023</v>
      </c>
      <c r="P388" s="97"/>
      <c r="Q388" s="88"/>
    </row>
    <row r="389" spans="2:16" ht="17.25" customHeight="1" thickBot="1">
      <c r="B389" s="3"/>
      <c r="C389" s="95">
        <v>1600000</v>
      </c>
      <c r="D389" s="96" t="s">
        <v>1</v>
      </c>
      <c r="E389" s="6"/>
      <c r="F389" s="134" t="s">
        <v>35</v>
      </c>
      <c r="G389" s="135">
        <f>+C390</f>
        <v>4000</v>
      </c>
      <c r="H389" s="28">
        <v>1.7161</v>
      </c>
      <c r="I389" s="29">
        <f>+G389*H389</f>
        <v>6864.4</v>
      </c>
      <c r="J389" s="27">
        <f>G389</f>
        <v>4000</v>
      </c>
      <c r="K389" s="30">
        <v>2.0421</v>
      </c>
      <c r="L389" s="31">
        <f>+J389*K389</f>
        <v>8168.400000000001</v>
      </c>
      <c r="M389" s="61">
        <f t="shared" si="32"/>
        <v>1304.000000000001</v>
      </c>
      <c r="N389" s="62">
        <f t="shared" si="33"/>
        <v>0.18996561971913073</v>
      </c>
      <c r="O389" s="34">
        <f>L389/L403</f>
        <v>0.044409012094100885</v>
      </c>
      <c r="P389" s="4"/>
    </row>
    <row r="390" spans="2:16" ht="17.25" customHeight="1" thickBot="1">
      <c r="B390" s="3"/>
      <c r="C390" s="95">
        <v>4000</v>
      </c>
      <c r="D390" s="96" t="s">
        <v>2</v>
      </c>
      <c r="E390" s="6"/>
      <c r="F390" s="26" t="s">
        <v>15</v>
      </c>
      <c r="G390" s="17"/>
      <c r="H390" s="18"/>
      <c r="I390" s="19">
        <v>2.51</v>
      </c>
      <c r="J390" s="17"/>
      <c r="K390" s="18"/>
      <c r="L390" s="31">
        <f>+J390*K390</f>
        <v>0</v>
      </c>
      <c r="M390" s="61">
        <f t="shared" si="32"/>
        <v>-2.51</v>
      </c>
      <c r="N390" s="62">
        <f t="shared" si="33"/>
        <v>-1</v>
      </c>
      <c r="O390" s="34">
        <f>L390/L403</f>
        <v>0</v>
      </c>
      <c r="P390" s="4"/>
    </row>
    <row r="391" spans="2:16" ht="17.25" customHeight="1">
      <c r="B391" s="3"/>
      <c r="C391" s="37"/>
      <c r="D391" s="38"/>
      <c r="E391" s="6"/>
      <c r="F391" s="26" t="s">
        <v>16</v>
      </c>
      <c r="G391" s="39"/>
      <c r="H391" s="40"/>
      <c r="I391" s="29">
        <v>3.5</v>
      </c>
      <c r="J391" s="39"/>
      <c r="K391" s="40"/>
      <c r="L391" s="29">
        <f>L368</f>
        <v>3.8048875474339354</v>
      </c>
      <c r="M391" s="61">
        <f t="shared" si="32"/>
        <v>0.3048875474339354</v>
      </c>
      <c r="N391" s="62">
        <f t="shared" si="33"/>
        <v>0.08711072783826726</v>
      </c>
      <c r="O391" s="34">
        <f>L391/L403</f>
        <v>2.068597241940741E-05</v>
      </c>
      <c r="P391" s="4"/>
    </row>
    <row r="392" spans="2:16" ht="17.25" customHeight="1" thickBot="1">
      <c r="B392" s="3"/>
      <c r="C392" s="37"/>
      <c r="D392" s="38"/>
      <c r="E392" s="6"/>
      <c r="F392" s="26" t="s">
        <v>36</v>
      </c>
      <c r="G392" s="27">
        <f>G390</f>
        <v>0</v>
      </c>
      <c r="H392" s="28"/>
      <c r="I392" s="29">
        <f>+G392*H392</f>
        <v>0</v>
      </c>
      <c r="J392" s="27">
        <f>G392</f>
        <v>0</v>
      </c>
      <c r="K392" s="30">
        <v>0</v>
      </c>
      <c r="L392" s="31">
        <f>+J392*K392</f>
        <v>0</v>
      </c>
      <c r="M392" s="61">
        <f t="shared" si="32"/>
        <v>0</v>
      </c>
      <c r="N392" s="62" t="e">
        <f t="shared" si="33"/>
        <v>#DIV/0!</v>
      </c>
      <c r="O392" s="34">
        <f>L392/L403</f>
        <v>0</v>
      </c>
      <c r="P392" s="4"/>
    </row>
    <row r="393" spans="2:16" ht="17.25" customHeight="1">
      <c r="B393" s="3"/>
      <c r="C393" s="37"/>
      <c r="D393" s="38"/>
      <c r="E393" s="6"/>
      <c r="F393" s="42" t="s">
        <v>18</v>
      </c>
      <c r="G393" s="39"/>
      <c r="H393" s="40"/>
      <c r="I393" s="19">
        <v>0</v>
      </c>
      <c r="J393" s="39"/>
      <c r="K393" s="40"/>
      <c r="L393" s="43">
        <f>$L$301</f>
        <v>0.3880357279423132</v>
      </c>
      <c r="M393" s="32">
        <f t="shared" si="32"/>
        <v>0.3880357279423132</v>
      </c>
      <c r="N393" s="33" t="e">
        <f t="shared" si="33"/>
        <v>#DIV/0!</v>
      </c>
      <c r="O393" s="34">
        <f>L393/L403</f>
        <v>2.109627752697398E-06</v>
      </c>
      <c r="P393" s="4"/>
    </row>
    <row r="394" spans="2:16" ht="17.25" customHeight="1" thickBot="1">
      <c r="B394" s="3"/>
      <c r="C394" s="6"/>
      <c r="D394" s="6"/>
      <c r="E394" s="6"/>
      <c r="F394" s="44" t="s">
        <v>37</v>
      </c>
      <c r="G394" s="27">
        <f>+C390</f>
        <v>4000</v>
      </c>
      <c r="H394" s="28">
        <v>-0.6885</v>
      </c>
      <c r="I394" s="31">
        <f>+G394*H394</f>
        <v>-2754</v>
      </c>
      <c r="J394" s="27">
        <f>+C390</f>
        <v>4000</v>
      </c>
      <c r="K394" s="30">
        <v>0</v>
      </c>
      <c r="L394" s="31">
        <f>+J394*K394</f>
        <v>0</v>
      </c>
      <c r="M394" s="61">
        <f t="shared" si="32"/>
        <v>2754</v>
      </c>
      <c r="N394" s="62">
        <f t="shared" si="33"/>
        <v>-1</v>
      </c>
      <c r="O394" s="34">
        <f>L394/L403</f>
        <v>0</v>
      </c>
      <c r="P394" s="4"/>
    </row>
    <row r="395" spans="2:16" ht="17.25" customHeight="1" thickBot="1">
      <c r="B395" s="3"/>
      <c r="C395" s="6"/>
      <c r="D395" s="6"/>
      <c r="E395" s="6"/>
      <c r="F395" s="47" t="s">
        <v>21</v>
      </c>
      <c r="G395" s="162"/>
      <c r="H395" s="163"/>
      <c r="I395" s="48">
        <f>SUM(I388:I394)</f>
        <v>4557.15</v>
      </c>
      <c r="J395" s="162"/>
      <c r="K395" s="163"/>
      <c r="L395" s="48">
        <f>SUM(L388:L394)</f>
        <v>8685.892923275378</v>
      </c>
      <c r="M395" s="49">
        <f>SUM(M388:M394)</f>
        <v>4128.742923275377</v>
      </c>
      <c r="N395" s="50">
        <f t="shared" si="33"/>
        <v>0.9059923248686957</v>
      </c>
      <c r="O395" s="51">
        <f>SUM(O388:O394)</f>
        <v>0.047222457749106495</v>
      </c>
      <c r="P395" s="4"/>
    </row>
    <row r="396" spans="2:16" ht="17.25" customHeight="1" thickBot="1">
      <c r="B396" s="3"/>
      <c r="C396" s="6"/>
      <c r="D396" s="6"/>
      <c r="E396" s="6"/>
      <c r="F396" s="26" t="s">
        <v>38</v>
      </c>
      <c r="G396" s="52">
        <f>C390</f>
        <v>4000</v>
      </c>
      <c r="H396" s="53">
        <v>3.4465</v>
      </c>
      <c r="I396" s="29">
        <f>+G396*H396</f>
        <v>13786</v>
      </c>
      <c r="J396" s="52">
        <f>C390</f>
        <v>4000</v>
      </c>
      <c r="K396" s="53">
        <v>3.5294688789137814</v>
      </c>
      <c r="L396" s="29">
        <f>+J396*K396</f>
        <v>14117.875515655125</v>
      </c>
      <c r="M396" s="54">
        <f>+L396-I396</f>
        <v>331.8755156551251</v>
      </c>
      <c r="N396" s="22">
        <f t="shared" si="33"/>
        <v>0.02407337267192261</v>
      </c>
      <c r="O396" s="34">
        <f>L396/L403</f>
        <v>0.07675443226552803</v>
      </c>
      <c r="P396" s="4"/>
    </row>
    <row r="397" spans="2:16" ht="17.25" customHeight="1" thickBot="1">
      <c r="B397" s="3"/>
      <c r="C397" s="6"/>
      <c r="D397" s="6"/>
      <c r="E397" s="6"/>
      <c r="F397" s="47" t="s">
        <v>23</v>
      </c>
      <c r="G397" s="162"/>
      <c r="H397" s="163"/>
      <c r="I397" s="48">
        <f>I395+I396</f>
        <v>18343.15</v>
      </c>
      <c r="J397" s="162"/>
      <c r="K397" s="163"/>
      <c r="L397" s="48">
        <f>L395+L396</f>
        <v>22803.768438930503</v>
      </c>
      <c r="M397" s="48">
        <f>M395+M396</f>
        <v>4460.618438930502</v>
      </c>
      <c r="N397" s="50">
        <f t="shared" si="33"/>
        <v>0.24317625047663577</v>
      </c>
      <c r="O397" s="55">
        <f>L397/L403</f>
        <v>0.12397689001463454</v>
      </c>
      <c r="P397" s="4"/>
    </row>
    <row r="398" spans="2:16" ht="17.25" customHeight="1">
      <c r="B398" s="3"/>
      <c r="C398" s="6"/>
      <c r="D398" s="6"/>
      <c r="E398" s="6"/>
      <c r="F398" s="98" t="s">
        <v>24</v>
      </c>
      <c r="G398" s="57">
        <v>1720480</v>
      </c>
      <c r="H398" s="58">
        <v>0.013009811215474752</v>
      </c>
      <c r="I398" s="59">
        <f>+G398*H398</f>
        <v>22383.120000000003</v>
      </c>
      <c r="J398" s="57">
        <v>1724536.400086563</v>
      </c>
      <c r="K398" s="58">
        <v>0.012794499043011106</v>
      </c>
      <c r="L398" s="60">
        <f>+J398*K398</f>
        <v>22064.57932054535</v>
      </c>
      <c r="M398" s="61">
        <f>+L398-I398</f>
        <v>-318.5406794546543</v>
      </c>
      <c r="N398" s="62">
        <f t="shared" si="33"/>
        <v>-0.014231290340875368</v>
      </c>
      <c r="O398" s="34">
        <f>L398/L403</f>
        <v>0.11995815213473221</v>
      </c>
      <c r="P398" s="4"/>
    </row>
    <row r="399" spans="2:16" ht="17.25" customHeight="1">
      <c r="B399" s="3"/>
      <c r="C399" s="6"/>
      <c r="D399" s="6"/>
      <c r="E399" s="6"/>
      <c r="F399" s="98" t="s">
        <v>25</v>
      </c>
      <c r="G399" s="57">
        <f>G398</f>
        <v>1720480</v>
      </c>
      <c r="H399" s="58">
        <v>0.06837</v>
      </c>
      <c r="I399" s="59">
        <f>+G399*H399</f>
        <v>117629.2176</v>
      </c>
      <c r="J399" s="57">
        <f>J398</f>
        <v>1724536.400086563</v>
      </c>
      <c r="K399" s="58">
        <v>0.06837</v>
      </c>
      <c r="L399" s="60">
        <f>+J399*K399</f>
        <v>117906.55367391832</v>
      </c>
      <c r="M399" s="61">
        <f>+L399-I399</f>
        <v>277.33607391831174</v>
      </c>
      <c r="N399" s="62">
        <f t="shared" si="33"/>
        <v>0.0023577141766036175</v>
      </c>
      <c r="O399" s="34">
        <f>L399/L403</f>
        <v>0.6410207100630225</v>
      </c>
      <c r="P399" s="4"/>
    </row>
    <row r="400" spans="2:16" ht="18" customHeight="1" thickBot="1">
      <c r="B400" s="3"/>
      <c r="C400" s="6"/>
      <c r="D400" s="6"/>
      <c r="E400" s="6"/>
      <c r="F400" s="26" t="s">
        <v>26</v>
      </c>
      <c r="G400" s="69">
        <f>G399</f>
        <v>1720480</v>
      </c>
      <c r="H400" s="58">
        <v>0</v>
      </c>
      <c r="I400" s="41">
        <f>+G400*H400</f>
        <v>0</v>
      </c>
      <c r="J400" s="69">
        <f>G400</f>
        <v>1720480</v>
      </c>
      <c r="K400" s="58">
        <v>0</v>
      </c>
      <c r="L400" s="43">
        <f>+J400*K400</f>
        <v>0</v>
      </c>
      <c r="M400" s="66">
        <f>+L400-I400</f>
        <v>0</v>
      </c>
      <c r="N400" s="67" t="e">
        <f t="shared" si="33"/>
        <v>#DIV/0!</v>
      </c>
      <c r="O400" s="68">
        <f>L400/L403</f>
        <v>0</v>
      </c>
      <c r="P400" s="4"/>
    </row>
    <row r="401" spans="2:16" ht="17.25" customHeight="1" thickBot="1">
      <c r="B401" s="3"/>
      <c r="C401" s="6"/>
      <c r="D401" s="6"/>
      <c r="E401" s="6"/>
      <c r="F401" s="47" t="s">
        <v>27</v>
      </c>
      <c r="G401" s="162"/>
      <c r="H401" s="163"/>
      <c r="I401" s="48">
        <f>SUM(I397:I400)</f>
        <v>158355.4876</v>
      </c>
      <c r="J401" s="162"/>
      <c r="K401" s="163"/>
      <c r="L401" s="48">
        <f>SUM(L397:L400)</f>
        <v>162774.90143339417</v>
      </c>
      <c r="M401" s="48">
        <f>SUM(M397:M400)</f>
        <v>4419.413833394159</v>
      </c>
      <c r="N401" s="50">
        <f t="shared" si="33"/>
        <v>0.027908182408919305</v>
      </c>
      <c r="O401" s="55">
        <f>L401/L403</f>
        <v>0.8849557522123893</v>
      </c>
      <c r="P401" s="4"/>
    </row>
    <row r="402" spans="2:16" ht="17.25" customHeight="1" thickBot="1">
      <c r="B402" s="3"/>
      <c r="C402" s="6"/>
      <c r="D402" s="6"/>
      <c r="E402" s="6"/>
      <c r="F402" s="72" t="s">
        <v>28</v>
      </c>
      <c r="G402" s="69"/>
      <c r="H402" s="73">
        <f>H379</f>
        <v>0.13</v>
      </c>
      <c r="I402" s="74">
        <f>I401*H402</f>
        <v>20586.213388</v>
      </c>
      <c r="J402" s="69"/>
      <c r="K402" s="73">
        <f>K379</f>
        <v>0.13</v>
      </c>
      <c r="L402" s="75">
        <f>L401*K402</f>
        <v>21160.737186341245</v>
      </c>
      <c r="M402" s="66">
        <f>+L402-I402</f>
        <v>574.5237983412444</v>
      </c>
      <c r="N402" s="67">
        <f t="shared" si="33"/>
        <v>0.027908182408919485</v>
      </c>
      <c r="O402" s="68">
        <f>L402/L403</f>
        <v>0.11504424778761062</v>
      </c>
      <c r="P402" s="4"/>
    </row>
    <row r="403" spans="2:16" ht="17.25" customHeight="1" thickBot="1">
      <c r="B403" s="3"/>
      <c r="C403" s="6"/>
      <c r="D403" s="6"/>
      <c r="E403" s="100"/>
      <c r="F403" s="136" t="s">
        <v>29</v>
      </c>
      <c r="G403" s="162"/>
      <c r="H403" s="163"/>
      <c r="I403" s="48">
        <f>I401+I402</f>
        <v>178941.700988</v>
      </c>
      <c r="J403" s="162"/>
      <c r="K403" s="163"/>
      <c r="L403" s="48">
        <f>L401+L402</f>
        <v>183935.63861973543</v>
      </c>
      <c r="M403" s="48">
        <f>M401+M402</f>
        <v>4993.937631735404</v>
      </c>
      <c r="N403" s="50">
        <f t="shared" si="33"/>
        <v>0.027908182408919326</v>
      </c>
      <c r="O403" s="51">
        <f>O401+O402</f>
        <v>0.9999999999999999</v>
      </c>
      <c r="P403" s="4"/>
    </row>
    <row r="404" spans="2:16" ht="17.25" customHeight="1" thickBot="1">
      <c r="B404" s="85"/>
      <c r="C404" s="103"/>
      <c r="D404" s="103"/>
      <c r="E404" s="103"/>
      <c r="F404" s="104"/>
      <c r="G404" s="105"/>
      <c r="H404" s="106"/>
      <c r="I404" s="107"/>
      <c r="J404" s="105"/>
      <c r="K404" s="108"/>
      <c r="L404" s="107"/>
      <c r="M404" s="137"/>
      <c r="N404" s="110"/>
      <c r="O404" s="111"/>
      <c r="P404" s="86"/>
    </row>
    <row r="405" spans="2:16" ht="17.25" customHeight="1">
      <c r="B405" s="88"/>
      <c r="C405" s="6"/>
      <c r="D405" s="6"/>
      <c r="E405" s="6"/>
      <c r="F405" s="112"/>
      <c r="G405" s="113"/>
      <c r="H405" s="114"/>
      <c r="I405" s="115"/>
      <c r="J405" s="113"/>
      <c r="K405" s="116"/>
      <c r="L405" s="115"/>
      <c r="M405" s="138"/>
      <c r="N405" s="118"/>
      <c r="O405" s="119"/>
      <c r="P405" s="88"/>
    </row>
    <row r="406" spans="2:16" ht="17.25" customHeight="1" thickBot="1">
      <c r="B406" s="88"/>
      <c r="C406" s="6"/>
      <c r="D406" s="6"/>
      <c r="E406" s="6"/>
      <c r="F406" s="112"/>
      <c r="G406" s="113"/>
      <c r="H406" s="114"/>
      <c r="I406" s="115"/>
      <c r="J406" s="113"/>
      <c r="K406" s="116"/>
      <c r="L406" s="115"/>
      <c r="M406" s="138"/>
      <c r="N406" s="118"/>
      <c r="O406" s="119"/>
      <c r="P406" s="88"/>
    </row>
    <row r="407" spans="2:16" ht="17.25" customHeight="1">
      <c r="B407" s="1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2"/>
    </row>
    <row r="408" spans="2:16" ht="23.25">
      <c r="B408" s="3"/>
      <c r="C408" s="155" t="s">
        <v>39</v>
      </c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4"/>
    </row>
    <row r="409" spans="2:17" ht="17.25" customHeight="1" thickBot="1">
      <c r="B409" s="3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4"/>
      <c r="Q409" s="88"/>
    </row>
    <row r="410" spans="2:17" ht="17.25" customHeight="1" thickBot="1">
      <c r="B410" s="3"/>
      <c r="C410" s="5"/>
      <c r="D410" s="5"/>
      <c r="E410" s="6"/>
      <c r="F410" s="124"/>
      <c r="G410" s="156" t="str">
        <f>$G$10</f>
        <v>2011 BILL</v>
      </c>
      <c r="H410" s="157"/>
      <c r="I410" s="158"/>
      <c r="J410" s="156" t="str">
        <f>$J$10</f>
        <v>2012 BILL</v>
      </c>
      <c r="K410" s="157"/>
      <c r="L410" s="158"/>
      <c r="M410" s="156" t="s">
        <v>6</v>
      </c>
      <c r="N410" s="157"/>
      <c r="O410" s="158"/>
      <c r="P410" s="4"/>
      <c r="Q410" s="88"/>
    </row>
    <row r="411" spans="2:17" ht="26.25" thickBot="1">
      <c r="B411" s="3"/>
      <c r="C411" s="6"/>
      <c r="D411" s="6"/>
      <c r="E411" s="8"/>
      <c r="F411" s="125"/>
      <c r="G411" s="126" t="s">
        <v>0</v>
      </c>
      <c r="H411" s="127" t="s">
        <v>7</v>
      </c>
      <c r="I411" s="128" t="s">
        <v>8</v>
      </c>
      <c r="J411" s="129" t="s">
        <v>0</v>
      </c>
      <c r="K411" s="127" t="s">
        <v>7</v>
      </c>
      <c r="L411" s="128" t="s">
        <v>8</v>
      </c>
      <c r="M411" s="92" t="s">
        <v>9</v>
      </c>
      <c r="N411" s="93" t="s">
        <v>10</v>
      </c>
      <c r="O411" s="94" t="s">
        <v>11</v>
      </c>
      <c r="P411" s="4"/>
      <c r="Q411" s="88"/>
    </row>
    <row r="412" spans="2:17" ht="17.25" customHeight="1" thickBot="1">
      <c r="B412" s="3"/>
      <c r="C412" s="164" t="s">
        <v>40</v>
      </c>
      <c r="D412" s="165"/>
      <c r="E412" s="6"/>
      <c r="F412" s="130" t="s">
        <v>13</v>
      </c>
      <c r="G412" s="131">
        <f>C413</f>
        <v>6677</v>
      </c>
      <c r="H412" s="132">
        <v>8.13</v>
      </c>
      <c r="I412" s="29">
        <f>+G412*H412</f>
        <v>54284.01</v>
      </c>
      <c r="J412" s="131">
        <f>G412</f>
        <v>6677</v>
      </c>
      <c r="K412" s="132">
        <v>11.1037</v>
      </c>
      <c r="L412" s="29">
        <f>+J412*K412</f>
        <v>74139.4049</v>
      </c>
      <c r="M412" s="61">
        <f>+L412-I412</f>
        <v>19855.394899999992</v>
      </c>
      <c r="N412" s="62">
        <f aca="true" t="shared" si="34" ref="N412:N425">+M412/I412</f>
        <v>0.3657687576875767</v>
      </c>
      <c r="O412" s="34">
        <f>L412/L425</f>
        <v>0.1739327436294306</v>
      </c>
      <c r="P412" s="4"/>
      <c r="Q412" s="88"/>
    </row>
    <row r="413" spans="2:17" ht="17.25" customHeight="1" thickBot="1">
      <c r="B413" s="3"/>
      <c r="C413" s="95">
        <v>6677</v>
      </c>
      <c r="D413" s="96" t="s">
        <v>41</v>
      </c>
      <c r="E413" s="6"/>
      <c r="F413" s="134" t="s">
        <v>35</v>
      </c>
      <c r="G413" s="135">
        <f>C415</f>
        <v>6800</v>
      </c>
      <c r="H413" s="28">
        <v>10.0266</v>
      </c>
      <c r="I413" s="29">
        <f>+G413*H413</f>
        <v>68180.88</v>
      </c>
      <c r="J413" s="27">
        <f>G413</f>
        <v>6800</v>
      </c>
      <c r="K413" s="30">
        <v>13.694</v>
      </c>
      <c r="L413" s="29">
        <f>+J413*K413</f>
        <v>93119.20000000001</v>
      </c>
      <c r="M413" s="61">
        <f>+L413-I413</f>
        <v>24938.320000000007</v>
      </c>
      <c r="N413" s="62">
        <f t="shared" si="34"/>
        <v>0.36576705962140715</v>
      </c>
      <c r="O413" s="34">
        <f>L413/L425</f>
        <v>0.21845977806840577</v>
      </c>
      <c r="P413" s="4"/>
      <c r="Q413" s="88"/>
    </row>
    <row r="414" spans="2:16" ht="17.25" customHeight="1" thickBot="1">
      <c r="B414" s="3"/>
      <c r="C414" s="95">
        <v>2400000</v>
      </c>
      <c r="D414" s="96" t="s">
        <v>1</v>
      </c>
      <c r="E414" s="6"/>
      <c r="F414" s="26" t="s">
        <v>15</v>
      </c>
      <c r="G414" s="17"/>
      <c r="H414" s="18"/>
      <c r="I414" s="19">
        <v>0</v>
      </c>
      <c r="J414" s="17"/>
      <c r="K414" s="18"/>
      <c r="L414" s="31">
        <f>+J414*K414</f>
        <v>0</v>
      </c>
      <c r="M414" s="61">
        <f>+L414-I414</f>
        <v>0</v>
      </c>
      <c r="N414" s="62" t="e">
        <f t="shared" si="34"/>
        <v>#DIV/0!</v>
      </c>
      <c r="O414" s="34">
        <f>L414/L425</f>
        <v>0</v>
      </c>
      <c r="P414" s="4"/>
    </row>
    <row r="415" spans="2:16" ht="17.25" customHeight="1" thickBot="1">
      <c r="B415" s="3"/>
      <c r="C415" s="95">
        <v>6800</v>
      </c>
      <c r="D415" s="96" t="s">
        <v>2</v>
      </c>
      <c r="E415" s="6"/>
      <c r="F415" s="26" t="s">
        <v>36</v>
      </c>
      <c r="G415" s="27">
        <f>G414</f>
        <v>0</v>
      </c>
      <c r="H415" s="28"/>
      <c r="I415" s="29">
        <f>+G415*H415</f>
        <v>0</v>
      </c>
      <c r="J415" s="27">
        <f>G415</f>
        <v>0</v>
      </c>
      <c r="K415" s="30">
        <v>0</v>
      </c>
      <c r="L415" s="31">
        <f>+J415*K415</f>
        <v>0</v>
      </c>
      <c r="M415" s="61">
        <f>+L415-I415</f>
        <v>0</v>
      </c>
      <c r="N415" s="62" t="e">
        <f t="shared" si="34"/>
        <v>#DIV/0!</v>
      </c>
      <c r="O415" s="34">
        <f>L415/L425</f>
        <v>0</v>
      </c>
      <c r="P415" s="4"/>
    </row>
    <row r="416" spans="2:16" ht="17.25" customHeight="1" thickBot="1">
      <c r="B416" s="3"/>
      <c r="C416" s="37"/>
      <c r="D416" s="38"/>
      <c r="E416" s="6"/>
      <c r="F416" s="44" t="s">
        <v>37</v>
      </c>
      <c r="G416" s="27">
        <f>G415</f>
        <v>0</v>
      </c>
      <c r="H416" s="28">
        <v>-0.5742</v>
      </c>
      <c r="I416" s="29">
        <f>+G416*H416</f>
        <v>0</v>
      </c>
      <c r="J416" s="27">
        <f>J415</f>
        <v>0</v>
      </c>
      <c r="K416" s="30">
        <v>0</v>
      </c>
      <c r="L416" s="31">
        <f>+J416*K416</f>
        <v>0</v>
      </c>
      <c r="M416" s="61">
        <f>+L416-I416</f>
        <v>0</v>
      </c>
      <c r="N416" s="62" t="e">
        <f t="shared" si="34"/>
        <v>#DIV/0!</v>
      </c>
      <c r="O416" s="34">
        <f>L416/L425</f>
        <v>0</v>
      </c>
      <c r="P416" s="4"/>
    </row>
    <row r="417" spans="2:16" ht="17.25" customHeight="1" thickBot="1">
      <c r="B417" s="3"/>
      <c r="C417" s="6"/>
      <c r="D417" s="6"/>
      <c r="E417" s="6"/>
      <c r="F417" s="47" t="s">
        <v>21</v>
      </c>
      <c r="G417" s="162"/>
      <c r="H417" s="163"/>
      <c r="I417" s="48">
        <f>SUM(I412:I416)</f>
        <v>122464.89000000001</v>
      </c>
      <c r="J417" s="162"/>
      <c r="K417" s="163"/>
      <c r="L417" s="48">
        <f>SUM(L412:L416)</f>
        <v>167258.6049</v>
      </c>
      <c r="M417" s="49">
        <f>SUM(M412:M416)</f>
        <v>44793.7149</v>
      </c>
      <c r="N417" s="50">
        <f t="shared" si="34"/>
        <v>0.36576781230930755</v>
      </c>
      <c r="O417" s="51">
        <f>SUM(O412:O416)</f>
        <v>0.39239252169783634</v>
      </c>
      <c r="P417" s="4"/>
    </row>
    <row r="418" spans="2:16" ht="17.25" customHeight="1" thickBot="1">
      <c r="B418" s="3"/>
      <c r="C418" s="6"/>
      <c r="D418" s="6"/>
      <c r="E418" s="6"/>
      <c r="F418" s="26" t="s">
        <v>38</v>
      </c>
      <c r="G418" s="52">
        <f>G416</f>
        <v>0</v>
      </c>
      <c r="H418" s="53">
        <v>2.6233</v>
      </c>
      <c r="I418" s="29">
        <f>+G418*H418</f>
        <v>0</v>
      </c>
      <c r="J418" s="52">
        <f>G418</f>
        <v>0</v>
      </c>
      <c r="K418" s="53">
        <v>2.685700427603952</v>
      </c>
      <c r="L418" s="29">
        <f>+J418*K418</f>
        <v>0</v>
      </c>
      <c r="M418" s="54">
        <f>+L418-I418</f>
        <v>0</v>
      </c>
      <c r="N418" s="22" t="e">
        <f t="shared" si="34"/>
        <v>#DIV/0!</v>
      </c>
      <c r="O418" s="34">
        <f>L418/L425</f>
        <v>0</v>
      </c>
      <c r="P418" s="4"/>
    </row>
    <row r="419" spans="2:16" ht="17.25" customHeight="1" thickBot="1">
      <c r="B419" s="3"/>
      <c r="C419" s="6"/>
      <c r="D419" s="6"/>
      <c r="E419" s="6"/>
      <c r="F419" s="47" t="s">
        <v>23</v>
      </c>
      <c r="G419" s="162"/>
      <c r="H419" s="163"/>
      <c r="I419" s="48">
        <f>I417+I418</f>
        <v>122464.89000000001</v>
      </c>
      <c r="J419" s="162"/>
      <c r="K419" s="163"/>
      <c r="L419" s="48">
        <f>L417+L418</f>
        <v>167258.6049</v>
      </c>
      <c r="M419" s="48">
        <f>M417+M418</f>
        <v>44793.7149</v>
      </c>
      <c r="N419" s="50">
        <f t="shared" si="34"/>
        <v>0.36576781230930755</v>
      </c>
      <c r="O419" s="55">
        <f>L419/L425</f>
        <v>0.3923925216978364</v>
      </c>
      <c r="P419" s="4"/>
    </row>
    <row r="420" spans="2:16" ht="17.25" customHeight="1">
      <c r="B420" s="3"/>
      <c r="C420" s="6"/>
      <c r="D420" s="6"/>
      <c r="E420" s="6"/>
      <c r="F420" s="98" t="s">
        <v>24</v>
      </c>
      <c r="G420" s="57">
        <v>2580720</v>
      </c>
      <c r="H420" s="58">
        <v>0.013009811215474752</v>
      </c>
      <c r="I420" s="59">
        <f>+G420*H420</f>
        <v>33574.68</v>
      </c>
      <c r="J420" s="57">
        <v>2586804.6001298446</v>
      </c>
      <c r="K420" s="58">
        <v>0.012794499043011106</v>
      </c>
      <c r="L420" s="60">
        <f>+J420*K420</f>
        <v>33096.86898081802</v>
      </c>
      <c r="M420" s="61">
        <f>+L420-I420</f>
        <v>-477.81101918197965</v>
      </c>
      <c r="N420" s="62">
        <f t="shared" si="34"/>
        <v>-0.014231290340875316</v>
      </c>
      <c r="O420" s="34">
        <f>L420/L425</f>
        <v>0.07764601341408224</v>
      </c>
      <c r="P420" s="4"/>
    </row>
    <row r="421" spans="2:16" ht="17.25" customHeight="1">
      <c r="B421" s="3"/>
      <c r="C421" s="6"/>
      <c r="D421" s="6"/>
      <c r="E421" s="6"/>
      <c r="F421" s="98" t="s">
        <v>25</v>
      </c>
      <c r="G421" s="57">
        <f>G420</f>
        <v>2580720</v>
      </c>
      <c r="H421" s="58">
        <v>0.06837</v>
      </c>
      <c r="I421" s="59">
        <f>+G421*H421</f>
        <v>176443.8264</v>
      </c>
      <c r="J421" s="57">
        <f>J420</f>
        <v>2586804.6001298446</v>
      </c>
      <c r="K421" s="58">
        <v>0.06837</v>
      </c>
      <c r="L421" s="60">
        <f>+J421*K421</f>
        <v>176859.83051087748</v>
      </c>
      <c r="M421" s="61">
        <f>+L421-I421</f>
        <v>416.00411087748944</v>
      </c>
      <c r="N421" s="62">
        <f t="shared" si="34"/>
        <v>0.002357714176603741</v>
      </c>
      <c r="O421" s="34">
        <f>L421/L425</f>
        <v>0.4149172171004707</v>
      </c>
      <c r="P421" s="4"/>
    </row>
    <row r="422" spans="2:16" ht="18" customHeight="1" thickBot="1">
      <c r="B422" s="3"/>
      <c r="C422" s="6"/>
      <c r="D422" s="6"/>
      <c r="E422" s="6"/>
      <c r="F422" s="26" t="s">
        <v>26</v>
      </c>
      <c r="G422" s="69">
        <f>G421</f>
        <v>2580720</v>
      </c>
      <c r="H422" s="58">
        <v>0</v>
      </c>
      <c r="I422" s="41">
        <f>+G422*H422</f>
        <v>0</v>
      </c>
      <c r="J422" s="69">
        <f>G422</f>
        <v>2580720</v>
      </c>
      <c r="K422" s="58">
        <f>H422</f>
        <v>0</v>
      </c>
      <c r="L422" s="43">
        <f>+J422*K422</f>
        <v>0</v>
      </c>
      <c r="M422" s="66">
        <f>+L422-I422</f>
        <v>0</v>
      </c>
      <c r="N422" s="67" t="e">
        <f t="shared" si="34"/>
        <v>#DIV/0!</v>
      </c>
      <c r="O422" s="68">
        <f>L422/L425</f>
        <v>0</v>
      </c>
      <c r="P422" s="4"/>
    </row>
    <row r="423" spans="2:16" ht="17.25" customHeight="1" thickBot="1">
      <c r="B423" s="3"/>
      <c r="C423" s="6"/>
      <c r="D423" s="6"/>
      <c r="E423" s="6"/>
      <c r="F423" s="47" t="s">
        <v>27</v>
      </c>
      <c r="G423" s="162"/>
      <c r="H423" s="163"/>
      <c r="I423" s="48">
        <f>SUM(I419:I422)</f>
        <v>332483.39639999997</v>
      </c>
      <c r="J423" s="162"/>
      <c r="K423" s="163"/>
      <c r="L423" s="48">
        <f>SUM(L419:L422)</f>
        <v>377215.30439169554</v>
      </c>
      <c r="M423" s="48">
        <f>SUM(M419:M422)</f>
        <v>44731.90799169551</v>
      </c>
      <c r="N423" s="50">
        <f t="shared" si="34"/>
        <v>0.13453877238994516</v>
      </c>
      <c r="O423" s="55">
        <f>L423/L425</f>
        <v>0.8849557522123894</v>
      </c>
      <c r="P423" s="4"/>
    </row>
    <row r="424" spans="2:16" ht="17.25" customHeight="1" thickBot="1">
      <c r="B424" s="3"/>
      <c r="C424" s="6"/>
      <c r="D424" s="6"/>
      <c r="E424" s="6"/>
      <c r="F424" s="72" t="s">
        <v>28</v>
      </c>
      <c r="G424" s="69"/>
      <c r="H424" s="73">
        <v>0.13</v>
      </c>
      <c r="I424" s="74">
        <f>I423*H424</f>
        <v>43222.841532</v>
      </c>
      <c r="J424" s="69"/>
      <c r="K424" s="73">
        <v>0.13</v>
      </c>
      <c r="L424" s="75">
        <f>L423*K424</f>
        <v>49037.98957092042</v>
      </c>
      <c r="M424" s="66">
        <f>+L424-I424</f>
        <v>5815.148038920423</v>
      </c>
      <c r="N424" s="67">
        <f t="shared" si="34"/>
        <v>0.1345387723899453</v>
      </c>
      <c r="O424" s="68">
        <f>L424/L425</f>
        <v>0.11504424778761062</v>
      </c>
      <c r="P424" s="4"/>
    </row>
    <row r="425" spans="2:16" ht="17.25" customHeight="1" thickBot="1">
      <c r="B425" s="3"/>
      <c r="C425" s="6"/>
      <c r="D425" s="6"/>
      <c r="E425" s="100"/>
      <c r="F425" s="139" t="s">
        <v>29</v>
      </c>
      <c r="G425" s="160"/>
      <c r="H425" s="161"/>
      <c r="I425" s="140">
        <f>I423+I424</f>
        <v>375706.23793199996</v>
      </c>
      <c r="J425" s="160"/>
      <c r="K425" s="161"/>
      <c r="L425" s="140">
        <f>L423+L424</f>
        <v>426253.29396261595</v>
      </c>
      <c r="M425" s="140">
        <f>M423+M424</f>
        <v>50547.05603061593</v>
      </c>
      <c r="N425" s="141">
        <f t="shared" si="34"/>
        <v>0.1345387723899452</v>
      </c>
      <c r="O425" s="142">
        <f>O423+O424</f>
        <v>1</v>
      </c>
      <c r="P425" s="4"/>
    </row>
    <row r="426" spans="2:16" ht="17.25" customHeight="1" thickBot="1">
      <c r="B426" s="85"/>
      <c r="C426" s="103"/>
      <c r="D426" s="103"/>
      <c r="E426" s="103"/>
      <c r="F426" s="143"/>
      <c r="G426" s="144"/>
      <c r="H426" s="145"/>
      <c r="I426" s="146"/>
      <c r="J426" s="144"/>
      <c r="K426" s="147"/>
      <c r="L426" s="146"/>
      <c r="M426" s="148"/>
      <c r="N426" s="149"/>
      <c r="O426" s="150"/>
      <c r="P426" s="86"/>
    </row>
    <row r="427" spans="2:16" ht="17.25" customHeight="1" thickBot="1">
      <c r="B427" s="88"/>
      <c r="C427" s="6"/>
      <c r="D427" s="6"/>
      <c r="E427" s="6"/>
      <c r="F427" s="112"/>
      <c r="G427" s="113"/>
      <c r="H427" s="114"/>
      <c r="I427" s="115"/>
      <c r="J427" s="113"/>
      <c r="K427" s="116"/>
      <c r="L427" s="115"/>
      <c r="M427" s="138"/>
      <c r="N427" s="118"/>
      <c r="O427" s="119"/>
      <c r="P427" s="88"/>
    </row>
    <row r="428" spans="2:16" ht="17.25" customHeight="1">
      <c r="B428" s="1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2"/>
    </row>
    <row r="429" spans="2:16" ht="23.25">
      <c r="B429" s="3"/>
      <c r="C429" s="155" t="s">
        <v>39</v>
      </c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4"/>
    </row>
    <row r="430" spans="2:17" ht="17.25" customHeight="1" thickBot="1">
      <c r="B430" s="3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4"/>
      <c r="Q430" s="88"/>
    </row>
    <row r="431" spans="2:17" ht="17.25" customHeight="1" thickBot="1">
      <c r="B431" s="3"/>
      <c r="C431" s="5"/>
      <c r="D431" s="5"/>
      <c r="E431" s="6"/>
      <c r="F431" s="124"/>
      <c r="G431" s="156" t="str">
        <f>$G$10</f>
        <v>2011 BILL</v>
      </c>
      <c r="H431" s="157"/>
      <c r="I431" s="158"/>
      <c r="J431" s="156" t="str">
        <f>$J$10</f>
        <v>2012 BILL</v>
      </c>
      <c r="K431" s="157"/>
      <c r="L431" s="158"/>
      <c r="M431" s="156" t="s">
        <v>6</v>
      </c>
      <c r="N431" s="157"/>
      <c r="O431" s="158"/>
      <c r="P431" s="4"/>
      <c r="Q431" s="88"/>
    </row>
    <row r="432" spans="2:17" ht="26.25" thickBot="1">
      <c r="B432" s="3"/>
      <c r="C432" s="6"/>
      <c r="D432" s="6"/>
      <c r="E432" s="8"/>
      <c r="F432" s="125"/>
      <c r="G432" s="126" t="s">
        <v>0</v>
      </c>
      <c r="H432" s="127" t="s">
        <v>7</v>
      </c>
      <c r="I432" s="128" t="s">
        <v>8</v>
      </c>
      <c r="J432" s="129" t="s">
        <v>0</v>
      </c>
      <c r="K432" s="127" t="s">
        <v>7</v>
      </c>
      <c r="L432" s="128" t="s">
        <v>8</v>
      </c>
      <c r="M432" s="92" t="s">
        <v>9</v>
      </c>
      <c r="N432" s="93" t="s">
        <v>10</v>
      </c>
      <c r="O432" s="94" t="s">
        <v>11</v>
      </c>
      <c r="P432" s="4"/>
      <c r="Q432" s="88"/>
    </row>
    <row r="433" spans="2:17" ht="17.25" customHeight="1" thickBot="1">
      <c r="B433" s="3"/>
      <c r="C433" s="164" t="s">
        <v>40</v>
      </c>
      <c r="D433" s="165"/>
      <c r="E433" s="6"/>
      <c r="F433" s="130" t="s">
        <v>13</v>
      </c>
      <c r="G433" s="131">
        <f>C434</f>
        <v>1</v>
      </c>
      <c r="H433" s="132">
        <v>8.13</v>
      </c>
      <c r="I433" s="29">
        <f>+G433*H433</f>
        <v>8.13</v>
      </c>
      <c r="J433" s="131">
        <f>G433</f>
        <v>1</v>
      </c>
      <c r="K433" s="132">
        <v>11.1037</v>
      </c>
      <c r="L433" s="29">
        <f>+J433*K433</f>
        <v>11.1037</v>
      </c>
      <c r="M433" s="61">
        <f>+L433-I433</f>
        <v>2.973699999999999</v>
      </c>
      <c r="N433" s="62">
        <f aca="true" t="shared" si="35" ref="N433:N446">+M433/I433</f>
        <v>0.3657687576875767</v>
      </c>
      <c r="O433" s="34">
        <f>L433/L446</f>
        <v>0.5200005644080617</v>
      </c>
      <c r="P433" s="4"/>
      <c r="Q433" s="88"/>
    </row>
    <row r="434" spans="2:17" ht="17.25" customHeight="1" thickBot="1">
      <c r="B434" s="3"/>
      <c r="C434" s="95">
        <v>1</v>
      </c>
      <c r="D434" s="96" t="s">
        <v>41</v>
      </c>
      <c r="E434" s="6"/>
      <c r="F434" s="134" t="s">
        <v>35</v>
      </c>
      <c r="G434" s="135">
        <f>C436</f>
        <v>0.17</v>
      </c>
      <c r="H434" s="28">
        <v>10.0266</v>
      </c>
      <c r="I434" s="29">
        <f>+G434*H434</f>
        <v>1.704522</v>
      </c>
      <c r="J434" s="27">
        <f>G434</f>
        <v>0.17</v>
      </c>
      <c r="K434" s="30">
        <v>13.694</v>
      </c>
      <c r="L434" s="29">
        <f>+J434*K434</f>
        <v>2.32798</v>
      </c>
      <c r="M434" s="61">
        <f>+L434-I434</f>
        <v>0.6234580000000001</v>
      </c>
      <c r="N434" s="62">
        <f t="shared" si="35"/>
        <v>0.3657670596214071</v>
      </c>
      <c r="O434" s="34">
        <f>L434/L446</f>
        <v>0.10902230012794652</v>
      </c>
      <c r="P434" s="4"/>
      <c r="Q434" s="88"/>
    </row>
    <row r="435" spans="2:16" ht="17.25" customHeight="1" thickBot="1">
      <c r="B435" s="3"/>
      <c r="C435" s="151">
        <v>62.47</v>
      </c>
      <c r="D435" s="96" t="s">
        <v>1</v>
      </c>
      <c r="E435" s="6"/>
      <c r="F435" s="26" t="s">
        <v>15</v>
      </c>
      <c r="G435" s="17"/>
      <c r="H435" s="18"/>
      <c r="I435" s="19">
        <v>0</v>
      </c>
      <c r="J435" s="17"/>
      <c r="K435" s="18"/>
      <c r="L435" s="31">
        <f>+J435*K435</f>
        <v>0</v>
      </c>
      <c r="M435" s="61">
        <f>+L435-I435</f>
        <v>0</v>
      </c>
      <c r="N435" s="62" t="e">
        <f t="shared" si="35"/>
        <v>#DIV/0!</v>
      </c>
      <c r="O435" s="34">
        <f>L435/L446</f>
        <v>0</v>
      </c>
      <c r="P435" s="4"/>
    </row>
    <row r="436" spans="2:16" ht="17.25" customHeight="1" thickBot="1">
      <c r="B436" s="3"/>
      <c r="C436" s="151">
        <v>0.17</v>
      </c>
      <c r="D436" s="96" t="s">
        <v>2</v>
      </c>
      <c r="E436" s="6"/>
      <c r="F436" s="26" t="s">
        <v>36</v>
      </c>
      <c r="G436" s="27">
        <f>G435</f>
        <v>0</v>
      </c>
      <c r="H436" s="28"/>
      <c r="I436" s="29">
        <f>+G436*H436</f>
        <v>0</v>
      </c>
      <c r="J436" s="27">
        <f>G436</f>
        <v>0</v>
      </c>
      <c r="K436" s="30">
        <v>0</v>
      </c>
      <c r="L436" s="31">
        <f>+J436*K436</f>
        <v>0</v>
      </c>
      <c r="M436" s="61">
        <f>+L436-I436</f>
        <v>0</v>
      </c>
      <c r="N436" s="62" t="e">
        <f t="shared" si="35"/>
        <v>#DIV/0!</v>
      </c>
      <c r="O436" s="34">
        <f>L436/L446</f>
        <v>0</v>
      </c>
      <c r="P436" s="4"/>
    </row>
    <row r="437" spans="2:16" ht="17.25" customHeight="1" thickBot="1">
      <c r="B437" s="3"/>
      <c r="C437" s="37"/>
      <c r="D437" s="38"/>
      <c r="E437" s="6"/>
      <c r="F437" s="44" t="s">
        <v>37</v>
      </c>
      <c r="G437" s="27">
        <f>G436</f>
        <v>0</v>
      </c>
      <c r="H437" s="28">
        <v>-0.5742</v>
      </c>
      <c r="I437" s="29">
        <f>+G437*H437</f>
        <v>0</v>
      </c>
      <c r="J437" s="27">
        <f>J436</f>
        <v>0</v>
      </c>
      <c r="K437" s="30">
        <v>0</v>
      </c>
      <c r="L437" s="31">
        <f>+J437*K437</f>
        <v>0</v>
      </c>
      <c r="M437" s="61">
        <f>+L437-I437</f>
        <v>0</v>
      </c>
      <c r="N437" s="62" t="e">
        <f t="shared" si="35"/>
        <v>#DIV/0!</v>
      </c>
      <c r="O437" s="34">
        <f>L437/L446</f>
        <v>0</v>
      </c>
      <c r="P437" s="4"/>
    </row>
    <row r="438" spans="2:16" ht="17.25" customHeight="1" thickBot="1">
      <c r="B438" s="3"/>
      <c r="C438" s="6"/>
      <c r="D438" s="6"/>
      <c r="E438" s="6"/>
      <c r="F438" s="47" t="s">
        <v>21</v>
      </c>
      <c r="G438" s="162"/>
      <c r="H438" s="163"/>
      <c r="I438" s="48">
        <f>SUM(I433:I437)</f>
        <v>9.834522000000002</v>
      </c>
      <c r="J438" s="162"/>
      <c r="K438" s="163"/>
      <c r="L438" s="48">
        <f>SUM(L433:L437)</f>
        <v>13.43168</v>
      </c>
      <c r="M438" s="49">
        <f>SUM(M433:M437)</f>
        <v>3.5971579999999994</v>
      </c>
      <c r="N438" s="50">
        <f t="shared" si="35"/>
        <v>0.36576846337829116</v>
      </c>
      <c r="O438" s="51">
        <f>SUM(O433:O437)</f>
        <v>0.6290228645360083</v>
      </c>
      <c r="P438" s="4"/>
    </row>
    <row r="439" spans="2:16" ht="17.25" customHeight="1" thickBot="1">
      <c r="B439" s="3"/>
      <c r="C439" s="6"/>
      <c r="D439" s="6"/>
      <c r="E439" s="6"/>
      <c r="F439" s="26" t="s">
        <v>38</v>
      </c>
      <c r="G439" s="52">
        <f>G437</f>
        <v>0</v>
      </c>
      <c r="H439" s="53">
        <v>2.6233</v>
      </c>
      <c r="I439" s="29">
        <f>+G439*H439</f>
        <v>0</v>
      </c>
      <c r="J439" s="52">
        <f>G439</f>
        <v>0</v>
      </c>
      <c r="K439" s="53">
        <v>2.685700427603952</v>
      </c>
      <c r="L439" s="29">
        <f>+J439*K439</f>
        <v>0</v>
      </c>
      <c r="M439" s="54">
        <f>+L439-I439</f>
        <v>0</v>
      </c>
      <c r="N439" s="22" t="e">
        <f t="shared" si="35"/>
        <v>#DIV/0!</v>
      </c>
      <c r="O439" s="34">
        <f>L439/L446</f>
        <v>0</v>
      </c>
      <c r="P439" s="4"/>
    </row>
    <row r="440" spans="2:16" ht="17.25" customHeight="1" thickBot="1">
      <c r="B440" s="3"/>
      <c r="C440" s="6"/>
      <c r="D440" s="6"/>
      <c r="E440" s="6"/>
      <c r="F440" s="47" t="s">
        <v>23</v>
      </c>
      <c r="G440" s="162"/>
      <c r="H440" s="163"/>
      <c r="I440" s="48">
        <f>I438+I439</f>
        <v>9.834522000000002</v>
      </c>
      <c r="J440" s="162"/>
      <c r="K440" s="163"/>
      <c r="L440" s="48">
        <f>L438+L439</f>
        <v>13.43168</v>
      </c>
      <c r="M440" s="48">
        <f>M438+M439</f>
        <v>3.5971579999999994</v>
      </c>
      <c r="N440" s="50">
        <f t="shared" si="35"/>
        <v>0.36576846337829116</v>
      </c>
      <c r="O440" s="55">
        <f>L440/L446</f>
        <v>0.6290228645360083</v>
      </c>
      <c r="P440" s="4"/>
    </row>
    <row r="441" spans="2:16" ht="17.25" customHeight="1">
      <c r="B441" s="3"/>
      <c r="C441" s="6"/>
      <c r="D441" s="6"/>
      <c r="E441" s="6"/>
      <c r="F441" s="98" t="s">
        <v>24</v>
      </c>
      <c r="G441" s="57">
        <v>67.173991</v>
      </c>
      <c r="H441" s="58">
        <v>0.013009811215474752</v>
      </c>
      <c r="I441" s="59">
        <f>+G441*H441</f>
        <v>0.8739209415000001</v>
      </c>
      <c r="J441" s="57">
        <v>67.33236807087975</v>
      </c>
      <c r="K441" s="58">
        <v>0.012794499043011106</v>
      </c>
      <c r="L441" s="60">
        <f>+J441*K441</f>
        <v>0.8614839188465425</v>
      </c>
      <c r="M441" s="61">
        <f>+L441-I441</f>
        <v>-0.012437022653457586</v>
      </c>
      <c r="N441" s="62">
        <f t="shared" si="35"/>
        <v>-0.014231290340875283</v>
      </c>
      <c r="O441" s="34">
        <f>L441/L446</f>
        <v>0.040344400877965994</v>
      </c>
      <c r="P441" s="4"/>
    </row>
    <row r="442" spans="2:16" ht="17.25" customHeight="1">
      <c r="B442" s="3"/>
      <c r="C442" s="6"/>
      <c r="D442" s="6"/>
      <c r="E442" s="6"/>
      <c r="F442" s="98" t="s">
        <v>25</v>
      </c>
      <c r="G442" s="57">
        <f>G441</f>
        <v>67.173991</v>
      </c>
      <c r="H442" s="58">
        <v>0.06837</v>
      </c>
      <c r="I442" s="59">
        <f>+G442*H442</f>
        <v>4.59268576467</v>
      </c>
      <c r="J442" s="57">
        <f>J441</f>
        <v>67.33236807087975</v>
      </c>
      <c r="K442" s="58">
        <v>0.06837</v>
      </c>
      <c r="L442" s="60">
        <f>+J442*K442</f>
        <v>4.603514005006049</v>
      </c>
      <c r="M442" s="61">
        <f>+L442-I442</f>
        <v>0.0108282403360489</v>
      </c>
      <c r="N442" s="62">
        <f t="shared" si="35"/>
        <v>0.0023577141766037953</v>
      </c>
      <c r="O442" s="34">
        <f>L442/L446</f>
        <v>0.21558848679841514</v>
      </c>
      <c r="P442" s="4"/>
    </row>
    <row r="443" spans="2:16" ht="18" customHeight="1" thickBot="1">
      <c r="B443" s="3"/>
      <c r="C443" s="6"/>
      <c r="D443" s="6"/>
      <c r="E443" s="6"/>
      <c r="F443" s="26" t="s">
        <v>26</v>
      </c>
      <c r="G443" s="69">
        <f>G442</f>
        <v>67.173991</v>
      </c>
      <c r="H443" s="58">
        <v>0</v>
      </c>
      <c r="I443" s="41">
        <f>+G443*H443</f>
        <v>0</v>
      </c>
      <c r="J443" s="69">
        <f>G443</f>
        <v>67.173991</v>
      </c>
      <c r="K443" s="58">
        <f>H443</f>
        <v>0</v>
      </c>
      <c r="L443" s="43">
        <f>+J443*K443</f>
        <v>0</v>
      </c>
      <c r="M443" s="66">
        <f>+L443-I443</f>
        <v>0</v>
      </c>
      <c r="N443" s="67" t="e">
        <f t="shared" si="35"/>
        <v>#DIV/0!</v>
      </c>
      <c r="O443" s="68">
        <f>L443/L446</f>
        <v>0</v>
      </c>
      <c r="P443" s="4"/>
    </row>
    <row r="444" spans="2:16" ht="17.25" customHeight="1" thickBot="1">
      <c r="B444" s="3"/>
      <c r="C444" s="6"/>
      <c r="D444" s="6"/>
      <c r="E444" s="6"/>
      <c r="F444" s="47" t="s">
        <v>27</v>
      </c>
      <c r="G444" s="162"/>
      <c r="H444" s="163"/>
      <c r="I444" s="48">
        <f>SUM(I440:I443)</f>
        <v>15.301128706170001</v>
      </c>
      <c r="J444" s="162"/>
      <c r="K444" s="163"/>
      <c r="L444" s="48">
        <f>SUM(L440:L443)</f>
        <v>18.89667792385259</v>
      </c>
      <c r="M444" s="48">
        <f>SUM(M440:M443)</f>
        <v>3.5955492176825907</v>
      </c>
      <c r="N444" s="50">
        <f t="shared" si="35"/>
        <v>0.23498588154694286</v>
      </c>
      <c r="O444" s="55">
        <f>L444/L446</f>
        <v>0.8849557522123893</v>
      </c>
      <c r="P444" s="4"/>
    </row>
    <row r="445" spans="2:16" ht="17.25" customHeight="1" thickBot="1">
      <c r="B445" s="3"/>
      <c r="C445" s="6"/>
      <c r="D445" s="6"/>
      <c r="E445" s="6"/>
      <c r="F445" s="72" t="s">
        <v>28</v>
      </c>
      <c r="G445" s="69"/>
      <c r="H445" s="73">
        <v>0.13</v>
      </c>
      <c r="I445" s="74">
        <f>I444*H445</f>
        <v>1.9891467318021</v>
      </c>
      <c r="J445" s="69"/>
      <c r="K445" s="73">
        <v>0.13</v>
      </c>
      <c r="L445" s="75">
        <f>L444*K445</f>
        <v>2.4565681301008366</v>
      </c>
      <c r="M445" s="66">
        <f>+L445-I445</f>
        <v>0.4674213982987365</v>
      </c>
      <c r="N445" s="67">
        <f t="shared" si="35"/>
        <v>0.23498588154694272</v>
      </c>
      <c r="O445" s="68">
        <f>L445/L446</f>
        <v>0.11504424778761062</v>
      </c>
      <c r="P445" s="4"/>
    </row>
    <row r="446" spans="2:16" ht="17.25" customHeight="1" thickBot="1">
      <c r="B446" s="3"/>
      <c r="C446" s="6"/>
      <c r="D446" s="6"/>
      <c r="E446" s="100"/>
      <c r="F446" s="139" t="s">
        <v>29</v>
      </c>
      <c r="G446" s="160"/>
      <c r="H446" s="161"/>
      <c r="I446" s="140">
        <f>I444+I445</f>
        <v>17.290275437972102</v>
      </c>
      <c r="J446" s="160"/>
      <c r="K446" s="161"/>
      <c r="L446" s="140">
        <f>L444+L445</f>
        <v>21.353246053953427</v>
      </c>
      <c r="M446" s="140">
        <f>M444+M445</f>
        <v>4.062970615981327</v>
      </c>
      <c r="N446" s="141">
        <f t="shared" si="35"/>
        <v>0.2349858815469428</v>
      </c>
      <c r="O446" s="142">
        <f>O444+O445</f>
        <v>0.9999999999999999</v>
      </c>
      <c r="P446" s="4"/>
    </row>
    <row r="447" spans="2:16" ht="17.25" customHeight="1" thickBot="1">
      <c r="B447" s="85"/>
      <c r="C447" s="103"/>
      <c r="D447" s="103"/>
      <c r="E447" s="103"/>
      <c r="F447" s="143"/>
      <c r="G447" s="144"/>
      <c r="H447" s="145"/>
      <c r="I447" s="146"/>
      <c r="J447" s="144"/>
      <c r="K447" s="147"/>
      <c r="L447" s="146"/>
      <c r="M447" s="148"/>
      <c r="N447" s="149"/>
      <c r="O447" s="150"/>
      <c r="P447" s="86"/>
    </row>
    <row r="448" spans="2:16" ht="17.25" customHeight="1">
      <c r="B448" s="88"/>
      <c r="C448" s="6"/>
      <c r="D448" s="6"/>
      <c r="E448" s="6"/>
      <c r="F448" s="112"/>
      <c r="G448" s="113"/>
      <c r="H448" s="114"/>
      <c r="I448" s="115"/>
      <c r="J448" s="113"/>
      <c r="K448" s="116"/>
      <c r="L448" s="115"/>
      <c r="M448" s="138"/>
      <c r="N448" s="118"/>
      <c r="O448" s="119"/>
      <c r="P448" s="88"/>
    </row>
    <row r="449" ht="17.25" customHeight="1"/>
    <row r="451" ht="17.25" customHeight="1"/>
    <row r="452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8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3" ht="17.25" customHeight="1"/>
    <row r="474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8" customHeight="1"/>
    <row r="488" ht="17.25" customHeight="1"/>
    <row r="489" ht="17.25" customHeight="1"/>
    <row r="490" ht="17.25" customHeight="1"/>
    <row r="491" ht="17.25" customHeight="1"/>
    <row r="492" ht="17.25" customHeight="1"/>
    <row r="493" ht="21.75" customHeight="1"/>
    <row r="494" ht="21.75" customHeight="1"/>
    <row r="495" ht="21.75" customHeight="1"/>
    <row r="497" ht="21.75" customHeight="1"/>
    <row r="498" ht="21.75" customHeight="1"/>
    <row r="499" ht="21.75" customHeight="1"/>
    <row r="500" ht="21.75" customHeight="1"/>
    <row r="501" ht="17.2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18" customHeight="1"/>
    <row r="509" ht="21.75" customHeight="1"/>
    <row r="510" ht="21.75" customHeight="1"/>
    <row r="511" ht="21.75" customHeight="1"/>
    <row r="512" ht="10.5" customHeight="1"/>
    <row r="513" ht="17.25" customHeight="1"/>
    <row r="514" ht="21.75" customHeight="1"/>
    <row r="515" ht="21.75" customHeight="1"/>
    <row r="516" ht="21.75" customHeight="1"/>
    <row r="518" ht="21.75" customHeight="1"/>
    <row r="519" ht="21.75" customHeight="1"/>
    <row r="520" ht="21.75" customHeight="1"/>
    <row r="521" ht="21.75" customHeight="1"/>
    <row r="522" ht="17.2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18" customHeight="1"/>
    <row r="530" ht="21.75" customHeight="1"/>
    <row r="531" ht="21.75" customHeight="1"/>
    <row r="532" ht="21.75" customHeight="1"/>
    <row r="533" ht="10.5" customHeight="1"/>
    <row r="534" ht="6.75" customHeight="1"/>
    <row r="536" ht="18" customHeight="1"/>
    <row r="537" ht="18" customHeight="1"/>
    <row r="538" ht="18" customHeight="1"/>
    <row r="539" ht="18" customHeight="1"/>
    <row r="540" ht="18" customHeight="1"/>
    <row r="541" ht="6.75" customHeight="1"/>
  </sheetData>
  <sheetProtection/>
  <mergeCells count="292">
    <mergeCell ref="G286:H286"/>
    <mergeCell ref="J286:K286"/>
    <mergeCell ref="G288:H288"/>
    <mergeCell ref="J288:K288"/>
    <mergeCell ref="G281:H281"/>
    <mergeCell ref="J281:K281"/>
    <mergeCell ref="C267:O267"/>
    <mergeCell ref="C268:O268"/>
    <mergeCell ref="C269:O269"/>
    <mergeCell ref="G270:I270"/>
    <mergeCell ref="J270:L270"/>
    <mergeCell ref="M270:O270"/>
    <mergeCell ref="C272:D272"/>
    <mergeCell ref="G279:H279"/>
    <mergeCell ref="G240:H240"/>
    <mergeCell ref="J240:K240"/>
    <mergeCell ref="G264:H264"/>
    <mergeCell ref="J264:K264"/>
    <mergeCell ref="J262:K262"/>
    <mergeCell ref="J255:K255"/>
    <mergeCell ref="G257:H257"/>
    <mergeCell ref="J257:K257"/>
    <mergeCell ref="G262:H262"/>
    <mergeCell ref="J216:K216"/>
    <mergeCell ref="G233:H233"/>
    <mergeCell ref="J233:K233"/>
    <mergeCell ref="G238:H238"/>
    <mergeCell ref="J238:K238"/>
    <mergeCell ref="G216:H216"/>
    <mergeCell ref="C219:O219"/>
    <mergeCell ref="C220:O220"/>
    <mergeCell ref="C221:O221"/>
    <mergeCell ref="G222:I222"/>
    <mergeCell ref="C196:O196"/>
    <mergeCell ref="C197:O197"/>
    <mergeCell ref="G214:H214"/>
    <mergeCell ref="J214:K214"/>
    <mergeCell ref="G198:I198"/>
    <mergeCell ref="J198:L198"/>
    <mergeCell ref="M198:O198"/>
    <mergeCell ref="J159:K159"/>
    <mergeCell ref="G166:H166"/>
    <mergeCell ref="J166:K166"/>
    <mergeCell ref="G168:H168"/>
    <mergeCell ref="J168:K168"/>
    <mergeCell ref="C195:O195"/>
    <mergeCell ref="C433:D433"/>
    <mergeCell ref="G161:H161"/>
    <mergeCell ref="J161:K161"/>
    <mergeCell ref="C148:O148"/>
    <mergeCell ref="C149:O149"/>
    <mergeCell ref="G150:I150"/>
    <mergeCell ref="J150:L150"/>
    <mergeCell ref="M150:O150"/>
    <mergeCell ref="C152:D152"/>
    <mergeCell ref="G159:H159"/>
    <mergeCell ref="G440:H440"/>
    <mergeCell ref="J440:K440"/>
    <mergeCell ref="G446:H446"/>
    <mergeCell ref="J446:K446"/>
    <mergeCell ref="G444:H444"/>
    <mergeCell ref="J444:K444"/>
    <mergeCell ref="C365:D365"/>
    <mergeCell ref="G372:H372"/>
    <mergeCell ref="J372:K372"/>
    <mergeCell ref="G438:H438"/>
    <mergeCell ref="J438:K438"/>
    <mergeCell ref="G374:H374"/>
    <mergeCell ref="J374:K374"/>
    <mergeCell ref="G378:H378"/>
    <mergeCell ref="J378:K378"/>
    <mergeCell ref="G380:H380"/>
    <mergeCell ref="G334:H334"/>
    <mergeCell ref="J334:K334"/>
    <mergeCell ref="C360:O360"/>
    <mergeCell ref="C361:O361"/>
    <mergeCell ref="C362:O362"/>
    <mergeCell ref="G363:I363"/>
    <mergeCell ref="J363:L363"/>
    <mergeCell ref="M363:O363"/>
    <mergeCell ref="J309:K309"/>
    <mergeCell ref="G294:I294"/>
    <mergeCell ref="J294:L294"/>
    <mergeCell ref="G349:H349"/>
    <mergeCell ref="J349:K349"/>
    <mergeCell ref="G328:H328"/>
    <mergeCell ref="J328:K328"/>
    <mergeCell ref="J340:L340"/>
    <mergeCell ref="G332:H332"/>
    <mergeCell ref="J332:K332"/>
    <mergeCell ref="G303:H303"/>
    <mergeCell ref="J303:K303"/>
    <mergeCell ref="J317:L317"/>
    <mergeCell ref="C291:O291"/>
    <mergeCell ref="M317:O317"/>
    <mergeCell ref="C319:D319"/>
    <mergeCell ref="G317:I317"/>
    <mergeCell ref="G311:H311"/>
    <mergeCell ref="J311:K311"/>
    <mergeCell ref="G309:H309"/>
    <mergeCell ref="C124:O124"/>
    <mergeCell ref="J113:K113"/>
    <mergeCell ref="G118:H118"/>
    <mergeCell ref="J118:K118"/>
    <mergeCell ref="G120:H120"/>
    <mergeCell ref="J120:K120"/>
    <mergeCell ref="C147:O147"/>
    <mergeCell ref="C128:D128"/>
    <mergeCell ref="G126:I126"/>
    <mergeCell ref="J126:L126"/>
    <mergeCell ref="G137:H137"/>
    <mergeCell ref="J137:K137"/>
    <mergeCell ref="G142:H142"/>
    <mergeCell ref="J142:K142"/>
    <mergeCell ref="G144:H144"/>
    <mergeCell ref="J144:K144"/>
    <mergeCell ref="G88:H88"/>
    <mergeCell ref="J102:L102"/>
    <mergeCell ref="J19:K19"/>
    <mergeCell ref="G25:H25"/>
    <mergeCell ref="J25:K25"/>
    <mergeCell ref="G21:H21"/>
    <mergeCell ref="J21:K21"/>
    <mergeCell ref="G19:H19"/>
    <mergeCell ref="C5:O5"/>
    <mergeCell ref="J27:K27"/>
    <mergeCell ref="G27:H27"/>
    <mergeCell ref="G135:H135"/>
    <mergeCell ref="J135:K135"/>
    <mergeCell ref="G113:H113"/>
    <mergeCell ref="C100:O100"/>
    <mergeCell ref="C101:O101"/>
    <mergeCell ref="C104:D104"/>
    <mergeCell ref="G77:I77"/>
    <mergeCell ref="J95:K95"/>
    <mergeCell ref="C99:O99"/>
    <mergeCell ref="G93:H93"/>
    <mergeCell ref="J93:K93"/>
    <mergeCell ref="B1:O1"/>
    <mergeCell ref="B2:O2"/>
    <mergeCell ref="B3:O3"/>
    <mergeCell ref="B7:O7"/>
    <mergeCell ref="C6:O6"/>
    <mergeCell ref="C4:O4"/>
    <mergeCell ref="C79:D79"/>
    <mergeCell ref="C74:O74"/>
    <mergeCell ref="J88:K88"/>
    <mergeCell ref="G86:H86"/>
    <mergeCell ref="C123:O123"/>
    <mergeCell ref="M102:O102"/>
    <mergeCell ref="G111:H111"/>
    <mergeCell ref="J111:K111"/>
    <mergeCell ref="G102:I102"/>
    <mergeCell ref="G95:H95"/>
    <mergeCell ref="J65:K65"/>
    <mergeCell ref="G69:H69"/>
    <mergeCell ref="M294:O294"/>
    <mergeCell ref="C292:O292"/>
    <mergeCell ref="C8:O8"/>
    <mergeCell ref="C9:O9"/>
    <mergeCell ref="C12:D12"/>
    <mergeCell ref="G10:I10"/>
    <mergeCell ref="J10:L10"/>
    <mergeCell ref="M10:O10"/>
    <mergeCell ref="J77:L77"/>
    <mergeCell ref="M77:O77"/>
    <mergeCell ref="G71:H71"/>
    <mergeCell ref="J71:K71"/>
    <mergeCell ref="C75:O75"/>
    <mergeCell ref="G49:H49"/>
    <mergeCell ref="J49:K49"/>
    <mergeCell ref="C72:O72"/>
    <mergeCell ref="C76:O76"/>
    <mergeCell ref="C56:D56"/>
    <mergeCell ref="C28:O28"/>
    <mergeCell ref="J86:K86"/>
    <mergeCell ref="C316:O316"/>
    <mergeCell ref="G305:H305"/>
    <mergeCell ref="J305:K305"/>
    <mergeCell ref="C314:O314"/>
    <mergeCell ref="C315:O315"/>
    <mergeCell ref="M126:O126"/>
    <mergeCell ref="C125:O125"/>
    <mergeCell ref="C296:D296"/>
    <mergeCell ref="C176:D176"/>
    <mergeCell ref="G183:H183"/>
    <mergeCell ref="J183:K183"/>
    <mergeCell ref="C293:O293"/>
    <mergeCell ref="G357:H357"/>
    <mergeCell ref="C337:O337"/>
    <mergeCell ref="J357:K357"/>
    <mergeCell ref="G351:H351"/>
    <mergeCell ref="J351:K351"/>
    <mergeCell ref="C338:O338"/>
    <mergeCell ref="C171:O171"/>
    <mergeCell ref="C172:O172"/>
    <mergeCell ref="C173:O173"/>
    <mergeCell ref="G174:I174"/>
    <mergeCell ref="J174:L174"/>
    <mergeCell ref="M174:O174"/>
    <mergeCell ref="J69:K69"/>
    <mergeCell ref="C52:O52"/>
    <mergeCell ref="C50:O50"/>
    <mergeCell ref="C53:O53"/>
    <mergeCell ref="G54:I54"/>
    <mergeCell ref="J54:L54"/>
    <mergeCell ref="M54:O54"/>
    <mergeCell ref="G63:H63"/>
    <mergeCell ref="J63:K63"/>
    <mergeCell ref="G65:H65"/>
    <mergeCell ref="G41:H41"/>
    <mergeCell ref="J41:K41"/>
    <mergeCell ref="G47:H47"/>
    <mergeCell ref="J47:K47"/>
    <mergeCell ref="G43:H43"/>
    <mergeCell ref="J43:K43"/>
    <mergeCell ref="G190:H190"/>
    <mergeCell ref="G185:H185"/>
    <mergeCell ref="J185:K185"/>
    <mergeCell ref="J190:K190"/>
    <mergeCell ref="C30:O30"/>
    <mergeCell ref="G32:I32"/>
    <mergeCell ref="J32:L32"/>
    <mergeCell ref="M32:O32"/>
    <mergeCell ref="C31:O31"/>
    <mergeCell ref="C34:D34"/>
    <mergeCell ref="G192:H192"/>
    <mergeCell ref="J192:K192"/>
    <mergeCell ref="C224:D224"/>
    <mergeCell ref="G231:H231"/>
    <mergeCell ref="J231:K231"/>
    <mergeCell ref="C200:D200"/>
    <mergeCell ref="G207:H207"/>
    <mergeCell ref="J207:K207"/>
    <mergeCell ref="G209:H209"/>
    <mergeCell ref="J209:K209"/>
    <mergeCell ref="G397:H397"/>
    <mergeCell ref="J397:K397"/>
    <mergeCell ref="C243:O243"/>
    <mergeCell ref="C244:O244"/>
    <mergeCell ref="C245:O245"/>
    <mergeCell ref="G246:I246"/>
    <mergeCell ref="J246:L246"/>
    <mergeCell ref="M246:O246"/>
    <mergeCell ref="C342:D342"/>
    <mergeCell ref="C339:O339"/>
    <mergeCell ref="C384:O384"/>
    <mergeCell ref="C385:O385"/>
    <mergeCell ref="M386:O386"/>
    <mergeCell ref="J380:K380"/>
    <mergeCell ref="J222:L222"/>
    <mergeCell ref="M222:O222"/>
    <mergeCell ref="G340:I340"/>
    <mergeCell ref="M340:O340"/>
    <mergeCell ref="G326:H326"/>
    <mergeCell ref="J326:K326"/>
    <mergeCell ref="G401:H401"/>
    <mergeCell ref="J401:K401"/>
    <mergeCell ref="G403:H403"/>
    <mergeCell ref="J403:K403"/>
    <mergeCell ref="C248:D248"/>
    <mergeCell ref="G255:H255"/>
    <mergeCell ref="J279:K279"/>
    <mergeCell ref="G386:I386"/>
    <mergeCell ref="J386:L386"/>
    <mergeCell ref="C383:O383"/>
    <mergeCell ref="C412:D412"/>
    <mergeCell ref="G419:H419"/>
    <mergeCell ref="J419:K419"/>
    <mergeCell ref="G410:I410"/>
    <mergeCell ref="J410:L410"/>
    <mergeCell ref="G355:H355"/>
    <mergeCell ref="J355:K355"/>
    <mergeCell ref="C388:D388"/>
    <mergeCell ref="G395:H395"/>
    <mergeCell ref="J395:K395"/>
    <mergeCell ref="G425:H425"/>
    <mergeCell ref="J425:K425"/>
    <mergeCell ref="G417:H417"/>
    <mergeCell ref="J417:K417"/>
    <mergeCell ref="C407:O407"/>
    <mergeCell ref="C408:O408"/>
    <mergeCell ref="C409:O409"/>
    <mergeCell ref="G423:H423"/>
    <mergeCell ref="J423:K423"/>
    <mergeCell ref="M410:O410"/>
    <mergeCell ref="C428:O428"/>
    <mergeCell ref="C429:O429"/>
    <mergeCell ref="G431:I431"/>
    <mergeCell ref="J431:L431"/>
    <mergeCell ref="M431:O431"/>
    <mergeCell ref="C430:O430"/>
  </mergeCells>
  <printOptions/>
  <pageMargins left="0.75" right="0.75" top="1" bottom="1" header="0.5" footer="0.5"/>
  <pageSetup fitToHeight="6" horizontalDpi="600" verticalDpi="600" orientation="landscape" scale="45" r:id="rId1"/>
  <headerFooter alignWithMargins="0">
    <oddHeader>&amp;C
</oddHeader>
  </headerFooter>
  <rowBreaks count="10" manualBreakCount="10">
    <brk id="50" max="255" man="1"/>
    <brk id="72" max="255" man="1"/>
    <brk id="121" max="255" man="1"/>
    <brk id="169" max="255" man="1"/>
    <brk id="217" max="255" man="1"/>
    <brk id="265" max="255" man="1"/>
    <brk id="312" max="255" man="1"/>
    <brk id="358" max="255" man="1"/>
    <brk id="404" max="255" man="1"/>
    <brk id="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Wilf Thorburn</cp:lastModifiedBy>
  <cp:lastPrinted>2012-07-13T18:55:39Z</cp:lastPrinted>
  <dcterms:created xsi:type="dcterms:W3CDTF">2007-11-22T16:04:55Z</dcterms:created>
  <dcterms:modified xsi:type="dcterms:W3CDTF">2012-07-13T21:02:07Z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