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90" windowWidth="18975" windowHeight="8130" activeTab="0"/>
  </bookViews>
  <sheets>
    <sheet name="App.2-CA_CGAAP_DepExp_2011" sheetId="1" r:id="rId1"/>
  </sheets>
  <externalReferences>
    <externalReference r:id="rId4"/>
    <externalReference r:id="rId5"/>
    <externalReference r:id="rId6"/>
  </externalReferences>
  <definedNames>
    <definedName name="HOEPMay">'[1]Hoep'!$E$7</definedName>
    <definedName name="HOEPNov">'[1]Hoep'!$E$13</definedName>
    <definedName name="HOEPOct">'[1]Hoep'!$E$12</definedName>
    <definedName name="HOEPSep">'[1]Hoep'!$E$11</definedName>
    <definedName name="LDC_LIST">'[2]lists'!$AM$1:$AM$80</definedName>
    <definedName name="LDCLIST">'[3]LDC Info'!$AA$3:$AA$80</definedName>
    <definedName name="_xlnm.Print_Area" localSheetId="0">'App.2-CA_CGAAP_DepExp_2011'!$A$1:$J$95</definedName>
  </definedNames>
  <calcPr fullCalcOnLoad="1"/>
</workbook>
</file>

<file path=xl/sharedStrings.xml><?xml version="1.0" encoding="utf-8"?>
<sst xmlns="http://schemas.openxmlformats.org/spreadsheetml/2006/main" count="109" uniqueCount="97">
  <si>
    <t>120</t>
  </si>
  <si>
    <t>Total</t>
  </si>
  <si>
    <t>Appendix 2-CA</t>
  </si>
  <si>
    <t>Depreciation and Amortization Expense</t>
  </si>
  <si>
    <r>
      <t xml:space="preserve">Assumes the applicant adopted IFRS for financial reporting purposes January 1, </t>
    </r>
    <r>
      <rPr>
        <b/>
        <sz val="10"/>
        <color indexed="10"/>
        <rFont val="Arial"/>
        <family val="2"/>
      </rPr>
      <t>2012</t>
    </r>
  </si>
  <si>
    <t>Year</t>
  </si>
  <si>
    <t>CGAAP</t>
  </si>
  <si>
    <t>Account</t>
  </si>
  <si>
    <t>Description</t>
  </si>
  <si>
    <r>
      <t xml:space="preserve">Opening NBV as at Jan 1, 2011 </t>
    </r>
    <r>
      <rPr>
        <b/>
        <vertAlign val="superscript"/>
        <sz val="10"/>
        <rFont val="Arial"/>
        <family val="2"/>
      </rPr>
      <t>1</t>
    </r>
  </si>
  <si>
    <t>Additions</t>
  </si>
  <si>
    <t>Total for Depreciation</t>
  </si>
  <si>
    <t>Years</t>
  </si>
  <si>
    <t>Depreciation Rate</t>
  </si>
  <si>
    <t>Depreciation Expense</t>
  </si>
  <si>
    <t>2011 Depreciation Expense per Appendix 2-B Fixed Assets, Columns K &amp; L
 (l)</t>
  </si>
  <si>
    <r>
      <t xml:space="preserve">Variance </t>
    </r>
    <r>
      <rPr>
        <b/>
        <vertAlign val="superscript"/>
        <sz val="10"/>
        <rFont val="Arial"/>
        <family val="2"/>
      </rPr>
      <t>3</t>
    </r>
  </si>
  <si>
    <t>(a)</t>
  </si>
  <si>
    <t>(d)</t>
  </si>
  <si>
    <r>
      <t xml:space="preserve">(e) = (a) + ½ x (d) </t>
    </r>
    <r>
      <rPr>
        <b/>
        <vertAlign val="superscript"/>
        <sz val="10"/>
        <rFont val="Arial"/>
        <family val="2"/>
      </rPr>
      <t>2</t>
    </r>
  </si>
  <si>
    <t>(f)</t>
  </si>
  <si>
    <t>(g) = 1 / (f)</t>
  </si>
  <si>
    <t>(h) = (e) / (f)</t>
  </si>
  <si>
    <t>(m) = (h) - (l)</t>
  </si>
  <si>
    <t>Land</t>
  </si>
  <si>
    <t>Land Rights (Formally known as Account 1906)</t>
  </si>
  <si>
    <t>Buildings &amp; Fixtures</t>
  </si>
  <si>
    <t>Buildings &amp; Fixtures (Improvments)</t>
  </si>
  <si>
    <t>Distribution Station Equipment &lt;50 kV</t>
  </si>
  <si>
    <t>System Supervisor Equipment (Scadamate/Reclosures)</t>
  </si>
  <si>
    <t>System Supervisor Equipment (Scada/Pro &amp; DC Systems)</t>
  </si>
  <si>
    <t>O/H Wood Pole Systems</t>
  </si>
  <si>
    <t>O/H Concrete Pole Syst</t>
  </si>
  <si>
    <t>O/H Transformer System</t>
  </si>
  <si>
    <t>O/H Switches/Fuses</t>
  </si>
  <si>
    <t>O/H Fault Indicators</t>
  </si>
  <si>
    <t>Underground Cable</t>
  </si>
  <si>
    <t>PadMounted Transformers</t>
  </si>
  <si>
    <t>Duct &amp; Foundations</t>
  </si>
  <si>
    <t>Underground Accessories</t>
  </si>
  <si>
    <t>Air Insulated Switchgear</t>
  </si>
  <si>
    <t>Solid Dielectric Switchgear</t>
  </si>
  <si>
    <t>Other Conventional Meters</t>
  </si>
  <si>
    <t>Wholesale Meters</t>
  </si>
  <si>
    <t>Meters (Smart Meters)</t>
  </si>
  <si>
    <t>Meters (Smart Meters - New)</t>
  </si>
  <si>
    <t>Meters (Smart Meters Hazardous Meters)</t>
  </si>
  <si>
    <t>Meters (Smart Meters New Condos)</t>
  </si>
  <si>
    <t>Green Energy - FIT/Micro</t>
  </si>
  <si>
    <t>Office Furniture &amp; Equipment (10 years)</t>
  </si>
  <si>
    <t>Transportation Equipment (Cars and Supervisor Vehicles)</t>
  </si>
  <si>
    <t>Transportation Equipment (Double Bucket &amp; RBDs)</t>
  </si>
  <si>
    <t>Transportation Equipment (Single Buckets, Dump trucks, &amp; Cranes)</t>
  </si>
  <si>
    <t>Transportation Equipment (Trailers)</t>
  </si>
  <si>
    <t>Transportation Equipment (Trucks &amp; Vans)</t>
  </si>
  <si>
    <t>Stores Equipment</t>
  </si>
  <si>
    <t>Major Tools</t>
  </si>
  <si>
    <t>Computer Equip - Smart Meters</t>
  </si>
  <si>
    <t>Computer Equip.-Hardware(Desktop)</t>
  </si>
  <si>
    <t>Computer Equipment - Hardware (Network)</t>
  </si>
  <si>
    <t>Computer Equipment - Hardware (Corporate)</t>
  </si>
  <si>
    <t>Computer Software (10 year)</t>
  </si>
  <si>
    <t>Computer Software (2 year)</t>
  </si>
  <si>
    <t>Computer Software (5 year)</t>
  </si>
  <si>
    <t>Computer Software (Smart Meters)</t>
  </si>
  <si>
    <t xml:space="preserve">Contributions &amp; Grants - Overhead </t>
  </si>
  <si>
    <t>Contributions &amp; Grants - Underground</t>
  </si>
  <si>
    <t>etc.</t>
  </si>
  <si>
    <t>Notes:</t>
  </si>
  <si>
    <t>NBV must exclude assets still on the books but which have been fully amortized or depreciated.</t>
  </si>
  <si>
    <t>Board policy of the "half-year" rule - the applicant must ensure that additions in the year attract a half-year depreciation expense in the first year.  Deviations from this standard practice must be supported in the application.</t>
  </si>
  <si>
    <t>The applicant must provide an explanation of material variances in evidence</t>
  </si>
  <si>
    <t>General</t>
  </si>
  <si>
    <t>Applicants must provide a breakdown of depreciation and amortization expense in the above format for all relevant accounts.  Asset Retirement Obligations (AROs), depreciation and accretion expense should be disclosed separately consistent with the Notes of historical Audited Financial Statements.</t>
  </si>
  <si>
    <t>Enersource Notes:</t>
  </si>
  <si>
    <t>The variance shown in column (m) is due to the fact that the calculation of depreciation in the column (h) takes into consideration the opening NBV of each asset category. Since the denominator does not change and the nominator would do down each year, the result calculated would be a declining balance depreciation expense for each year.  Instead the formula needs to take into the consideration the gross cost and additions of each asset category. Alternatively, the column (f) should represent the remaining useful life for each asset in the asset category in order to obtain the accurate depreciation amount. Appendix 2-B as presented in column (l) shows the actual depreciation expense calculated on an asset by asset basis.
Please see the example below that illustrates the difference in office equipment category.</t>
  </si>
  <si>
    <t>Asset Description</t>
  </si>
  <si>
    <t>Life Months</t>
  </si>
  <si>
    <t xml:space="preserve">Opening Cost
</t>
  </si>
  <si>
    <t>Opening Accumulated Depreciation</t>
  </si>
  <si>
    <t>Opening NBV</t>
  </si>
  <si>
    <t>Remaining Life Months at opening (months)</t>
  </si>
  <si>
    <t>2011 Depreciation Expense</t>
  </si>
  <si>
    <t>2001 General Office Equipment</t>
  </si>
  <si>
    <t>2002 General Office Equipment</t>
  </si>
  <si>
    <t>2003 General Office Equipment</t>
  </si>
  <si>
    <t>2004 General Office Equipment</t>
  </si>
  <si>
    <t>2005 General Office Equipment</t>
  </si>
  <si>
    <t>2006 General Office Equipment</t>
  </si>
  <si>
    <t>2007 General Office Equipment</t>
  </si>
  <si>
    <t>2008 General Office Equipment</t>
  </si>
  <si>
    <t>2009 General Office Equipment</t>
  </si>
  <si>
    <t>2010 General Office Equipment</t>
  </si>
  <si>
    <t>2011 General Office Equipment</t>
  </si>
  <si>
    <t>Total Depreciation for 2011</t>
  </si>
  <si>
    <t xml:space="preserve">
2</t>
  </si>
  <si>
    <t xml:space="preserve">For Contributions and Grants, the useful life provided in clumn (f) is an average based on the useful lives of the related Overhead and Underground distribution asset components.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</si>
</sst>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000"/>
    <numFmt numFmtId="173" formatCode="[$-1009]mmmm\ d\,\ yyyy;@"/>
    <numFmt numFmtId="174" formatCode="0_ ;\-0\ "/>
    <numFmt numFmtId="175" formatCode="_-&quot;$&quot;* #,##0_-;\-&quot;$&quot;* #,##0_-;_-&quot;$&quot;* &quot;-&quot;??_-;_-@_-"/>
    <numFmt numFmtId="176" formatCode="_(* #,##0.0_);_(* \(#,##0.0\);_(* &quot;-&quot;??_);_(@_)"/>
    <numFmt numFmtId="177" formatCode="#,##0.0"/>
    <numFmt numFmtId="178" formatCode="mm/dd/yyyy"/>
    <numFmt numFmtId="179" formatCode="0\-0"/>
    <numFmt numFmtId="180" formatCode="_(&quot;$&quot;* #,##0_);_(&quot;$&quot;* \(#,##0\);_(&quot;$&quot;* &quot;-&quot;??_);_(@_)"/>
    <numFmt numFmtId="181" formatCode="&quot;$&quot;#,##0.00"/>
    <numFmt numFmtId="182" formatCode="&quot;$&quot;#,##0\ ;\(&quot;$&quot;#,##0\)"/>
    <numFmt numFmtId="183" formatCode="0.000%"/>
    <numFmt numFmtId="184" formatCode="_([$€-2]* #,##0.00_);_([$€-2]* \(#,##0.00\);_([$€-2]* &quot;-&quot;??_)"/>
    <numFmt numFmtId="185" formatCode="##\-#"/>
    <numFmt numFmtId="186" formatCode="_(* #,##0_);_(* \(#,##0\);_(* &quot;-&quot;??_);_(@_)"/>
    <numFmt numFmtId="187" formatCode="&quot;£ &quot;#,##0.00;[Red]\-&quot;£ &quot;#,##0.00"/>
    <numFmt numFmtId="188" formatCode="[$-409]mmm\-yy;@"/>
  </numFmts>
  <fonts count="75">
    <font>
      <sz val="11"/>
      <color theme="1"/>
      <name val="Calibri"/>
      <family val="2"/>
    </font>
    <font>
      <sz val="11"/>
      <color indexed="8"/>
      <name val="Calibri"/>
      <family val="2"/>
    </font>
    <font>
      <sz val="10"/>
      <name val="Arial"/>
      <family val="2"/>
    </font>
    <font>
      <b/>
      <sz val="10"/>
      <name val="Arial"/>
      <family val="2"/>
    </font>
    <font>
      <sz val="8"/>
      <name val="Arial"/>
      <family val="2"/>
    </font>
    <font>
      <b/>
      <sz val="14"/>
      <name val="Arial"/>
      <family val="2"/>
    </font>
    <font>
      <b/>
      <sz val="10"/>
      <color indexed="10"/>
      <name val="Arial"/>
      <family val="2"/>
    </font>
    <font>
      <b/>
      <sz val="12"/>
      <name val="Arial"/>
      <family val="2"/>
    </font>
    <font>
      <b/>
      <vertAlign val="superscript"/>
      <sz val="10"/>
      <name val="Arial"/>
      <family val="2"/>
    </font>
    <font>
      <sz val="8"/>
      <name val="Microsoft Sans Serif"/>
      <family val="2"/>
    </font>
    <font>
      <b/>
      <sz val="8"/>
      <name val="Microsoft Sans Serif"/>
      <family val="2"/>
    </font>
    <font>
      <sz val="10"/>
      <color indexed="8"/>
      <name val="Tahoma"/>
      <family val="2"/>
    </font>
    <font>
      <sz val="10"/>
      <color indexed="9"/>
      <name val="Tahoma"/>
      <family val="2"/>
    </font>
    <font>
      <sz val="10"/>
      <color indexed="20"/>
      <name val="Tahoma"/>
      <family val="2"/>
    </font>
    <font>
      <b/>
      <sz val="10"/>
      <color indexed="52"/>
      <name val="Arial"/>
      <family val="2"/>
    </font>
    <font>
      <b/>
      <sz val="10"/>
      <color indexed="52"/>
      <name val="Tahoma"/>
      <family val="2"/>
    </font>
    <font>
      <b/>
      <sz val="10"/>
      <color indexed="9"/>
      <name val="Tahoma"/>
      <family val="2"/>
    </font>
    <font>
      <sz val="10"/>
      <color indexed="24"/>
      <name val="Courier New"/>
      <family val="3"/>
    </font>
    <font>
      <sz val="10"/>
      <name val="MS Sans Serif"/>
      <family val="2"/>
    </font>
    <font>
      <sz val="10"/>
      <name val="Tahoma"/>
      <family val="2"/>
    </font>
    <font>
      <i/>
      <sz val="10"/>
      <color indexed="23"/>
      <name val="Tahoma"/>
      <family val="2"/>
    </font>
    <font>
      <sz val="10"/>
      <color indexed="17"/>
      <name val="Tahoma"/>
      <family val="2"/>
    </font>
    <font>
      <b/>
      <sz val="16"/>
      <name val="Times New Roman"/>
      <family val="1"/>
    </font>
    <font>
      <b/>
      <sz val="12"/>
      <color indexed="24"/>
      <name val="Times New Roman"/>
      <family val="1"/>
    </font>
    <font>
      <sz val="10"/>
      <color indexed="24"/>
      <name val="Times New Roman"/>
      <family val="1"/>
    </font>
    <font>
      <b/>
      <sz val="11"/>
      <color indexed="56"/>
      <name val="Tahoma"/>
      <family val="2"/>
    </font>
    <font>
      <u val="single"/>
      <sz val="10"/>
      <color indexed="12"/>
      <name val="Arial"/>
      <family val="2"/>
    </font>
    <font>
      <sz val="10"/>
      <color indexed="62"/>
      <name val="Arial"/>
      <family val="2"/>
    </font>
    <font>
      <sz val="10"/>
      <color indexed="62"/>
      <name val="Tahoma"/>
      <family val="2"/>
    </font>
    <font>
      <sz val="10"/>
      <color indexed="52"/>
      <name val="Tahoma"/>
      <family val="2"/>
    </font>
    <font>
      <sz val="10"/>
      <color indexed="60"/>
      <name val="Tahoma"/>
      <family val="2"/>
    </font>
    <font>
      <b/>
      <sz val="10"/>
      <name val="Helv"/>
      <family val="0"/>
    </font>
    <font>
      <b/>
      <sz val="10"/>
      <color indexed="63"/>
      <name val="Arial"/>
      <family val="2"/>
    </font>
    <font>
      <b/>
      <sz val="10"/>
      <color indexed="63"/>
      <name val="Tahoma"/>
      <family val="2"/>
    </font>
    <font>
      <b/>
      <sz val="10"/>
      <color indexed="9"/>
      <name val="Arial"/>
      <family val="2"/>
    </font>
    <font>
      <b/>
      <sz val="10"/>
      <color indexed="8"/>
      <name val="Arial"/>
      <family val="2"/>
    </font>
    <font>
      <sz val="10"/>
      <color indexed="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0"/>
      <name val="Arial"/>
      <family val="2"/>
    </font>
    <font>
      <sz val="10"/>
      <color indexed="30"/>
      <name val="Arial"/>
      <family val="2"/>
    </font>
    <font>
      <b/>
      <sz val="8"/>
      <color indexed="8"/>
      <name val="Microsoft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Arial"/>
      <family val="2"/>
    </font>
    <font>
      <sz val="10"/>
      <color rgb="FF0070C0"/>
      <name val="Arial"/>
      <family val="2"/>
    </font>
    <font>
      <b/>
      <sz val="8"/>
      <color rgb="FF000000"/>
      <name val="Microsoft Sans Serif"/>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medium">
        <color indexed="30"/>
      </bottom>
    </border>
    <border>
      <left style="thin"/>
      <right style="thin"/>
      <top style="thin"/>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top style="double"/>
      <bottom/>
    </border>
    <border>
      <left style="thin"/>
      <right style="thin"/>
      <top style="medium"/>
      <bottom/>
    </border>
    <border>
      <left style="thin"/>
      <right style="medium"/>
      <top style="medium"/>
      <bottom/>
    </border>
    <border>
      <left style="thin"/>
      <right style="thin"/>
      <top/>
      <bottom style="thin"/>
    </border>
    <border>
      <left style="thin"/>
      <right style="medium"/>
      <top/>
      <bottom style="thin"/>
    </border>
    <border>
      <left style="thin"/>
      <right style="medium"/>
      <top style="thin"/>
      <bottom style="thin"/>
    </border>
    <border>
      <left style="medium"/>
      <right style="thin"/>
      <top style="thin"/>
      <bottom style="thin"/>
    </border>
    <border>
      <left style="medium"/>
      <right style="thin"/>
      <top style="thin"/>
      <bottom style="double"/>
    </border>
    <border>
      <left style="thin"/>
      <right style="thin"/>
      <top style="thin"/>
      <bottom style="double"/>
    </border>
    <border>
      <left style="thin"/>
      <right style="thin"/>
      <top style="thin"/>
      <bottom/>
    </border>
    <border>
      <left style="thin"/>
      <right style="medium"/>
      <top style="thin"/>
      <bottom/>
    </border>
    <border>
      <left style="medium"/>
      <right style="thin"/>
      <top/>
      <bottom style="medium"/>
    </border>
    <border>
      <left style="thin"/>
      <right style="thin"/>
      <top/>
      <bottom style="medium"/>
    </border>
    <border>
      <left style="thin"/>
      <right style="thin"/>
      <top style="double"/>
      <bottom style="medium"/>
    </border>
    <border>
      <left style="thin"/>
      <right style="thin"/>
      <top style="thin"/>
      <bottom style="medium"/>
    </border>
    <border>
      <left style="thin">
        <color rgb="FFFFFFFF"/>
      </left>
      <right style="thin">
        <color rgb="FFFFFFFF"/>
      </right>
      <top style="thin">
        <color rgb="FFFFFFFF"/>
      </top>
      <bottom style="thin"/>
    </border>
    <border>
      <left style="thin">
        <color rgb="FF808080"/>
      </left>
      <right style="thin">
        <color rgb="FF808080"/>
      </right>
      <top style="thin">
        <color rgb="FF808080"/>
      </top>
      <bottom style="thin">
        <color rgb="FF808080"/>
      </bottom>
    </border>
    <border>
      <left style="thin">
        <color rgb="FF808080"/>
      </left>
      <right style="thin">
        <color rgb="FF808080"/>
      </right>
      <top style="thin">
        <color rgb="FF808080"/>
      </top>
      <bottom/>
    </border>
    <border>
      <left/>
      <right/>
      <top/>
      <bottom style="thin">
        <color theme="0"/>
      </bottom>
    </border>
    <border>
      <left style="medium"/>
      <right style="thin"/>
      <top style="medium"/>
      <bottom/>
    </border>
    <border>
      <left style="medium"/>
      <right style="thin"/>
      <top/>
      <bottom style="thin"/>
    </border>
    <border>
      <left style="medium"/>
      <right style="medium"/>
      <top style="medium"/>
      <bottom/>
    </border>
    <border>
      <left style="medium"/>
      <right style="medium"/>
      <top/>
      <bottom style="thin"/>
    </border>
  </borders>
  <cellStyleXfs count="3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6" fontId="2" fillId="0" borderId="0">
      <alignment/>
      <protection/>
    </xf>
    <xf numFmtId="176" fontId="2" fillId="0" borderId="0">
      <alignment/>
      <protection/>
    </xf>
    <xf numFmtId="176" fontId="2" fillId="0" borderId="0">
      <alignment/>
      <protection/>
    </xf>
    <xf numFmtId="177" fontId="2" fillId="0" borderId="0">
      <alignment/>
      <protection/>
    </xf>
    <xf numFmtId="177" fontId="2" fillId="0" borderId="0">
      <alignment/>
      <protection/>
    </xf>
    <xf numFmtId="177" fontId="2" fillId="0" borderId="0">
      <alignment/>
      <protection/>
    </xf>
    <xf numFmtId="176" fontId="2" fillId="0" borderId="0">
      <alignment/>
      <protection/>
    </xf>
    <xf numFmtId="176" fontId="2" fillId="0" borderId="0">
      <alignment/>
      <protection/>
    </xf>
    <xf numFmtId="176" fontId="2" fillId="0" borderId="0">
      <alignment/>
      <protection/>
    </xf>
    <xf numFmtId="178" fontId="2" fillId="0" borderId="0">
      <alignment/>
      <protection/>
    </xf>
    <xf numFmtId="178" fontId="2" fillId="0" borderId="0">
      <alignment/>
      <protection/>
    </xf>
    <xf numFmtId="178" fontId="2" fillId="0" borderId="0">
      <alignment/>
      <protection/>
    </xf>
    <xf numFmtId="179" fontId="2" fillId="0" borderId="0">
      <alignment/>
      <protection/>
    </xf>
    <xf numFmtId="179" fontId="2" fillId="0" borderId="0">
      <alignment/>
      <protection/>
    </xf>
    <xf numFmtId="179" fontId="2" fillId="0" borderId="0">
      <alignment/>
      <protection/>
    </xf>
    <xf numFmtId="178" fontId="2" fillId="0" borderId="0">
      <alignment/>
      <protection/>
    </xf>
    <xf numFmtId="0" fontId="0" fillId="2" borderId="0" applyNumberFormat="0" applyBorder="0" applyAlignment="0" applyProtection="0"/>
    <xf numFmtId="0" fontId="0" fillId="2" borderId="0" applyNumberFormat="0" applyBorder="0" applyAlignment="0" applyProtection="0"/>
    <xf numFmtId="0" fontId="11"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1"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1"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2" fillId="2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2" fillId="1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2" fillId="19"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2" fillId="29"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2" fillId="3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2"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2" fillId="35"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2"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2" fillId="39"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2" fillId="29"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2" fillId="3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2"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13" fillId="5" borderId="0" applyNumberFormat="0" applyBorder="0" applyAlignment="0" applyProtection="0"/>
    <xf numFmtId="0" fontId="58" fillId="45" borderId="1" applyNumberFormat="0" applyAlignment="0" applyProtection="0"/>
    <xf numFmtId="0" fontId="58" fillId="45" borderId="1" applyNumberFormat="0" applyAlignment="0" applyProtection="0"/>
    <xf numFmtId="0" fontId="14" fillId="46" borderId="2" applyNumberFormat="0" applyAlignment="0" applyProtection="0"/>
    <xf numFmtId="0" fontId="15" fillId="46" borderId="2" applyNumberFormat="0" applyAlignment="0" applyProtection="0"/>
    <xf numFmtId="0" fontId="15" fillId="46" borderId="2" applyNumberFormat="0" applyAlignment="0" applyProtection="0"/>
    <xf numFmtId="0" fontId="59" fillId="47" borderId="3" applyNumberFormat="0" applyAlignment="0" applyProtection="0"/>
    <xf numFmtId="0" fontId="59" fillId="47" borderId="3" applyNumberFormat="0" applyAlignment="0" applyProtection="0"/>
    <xf numFmtId="0" fontId="16"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71" fontId="0" fillId="0" borderId="0" applyFont="0" applyFill="0" applyBorder="0" applyAlignment="0" applyProtection="0"/>
    <xf numFmtId="182" fontId="2" fillId="0" borderId="0" applyFont="0" applyFill="0" applyBorder="0" applyAlignment="0" applyProtection="0"/>
    <xf numFmtId="171" fontId="0" fillId="0" borderId="0" applyFont="0" applyFill="0" applyBorder="0" applyAlignment="0" applyProtection="0"/>
    <xf numFmtId="182" fontId="2"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1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39" fontId="2" fillId="0" borderId="0" applyFont="0" applyFill="0" applyBorder="0" applyAlignment="0" applyProtection="0"/>
    <xf numFmtId="167" fontId="18"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3"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39"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39" fontId="2" fillId="0" borderId="0" applyFont="0" applyFill="0" applyBorder="0" applyAlignment="0" applyProtection="0"/>
    <xf numFmtId="44" fontId="2" fillId="0" borderId="0" applyFont="0" applyFill="0" applyBorder="0" applyAlignment="0" applyProtection="0"/>
    <xf numFmtId="39" fontId="2" fillId="0" borderId="0" applyFont="0" applyFill="0" applyBorder="0" applyAlignment="0" applyProtection="0"/>
    <xf numFmtId="170" fontId="1"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2" fontId="17" fillId="0" borderId="0" applyFont="0" applyFill="0" applyBorder="0" applyAlignment="0" applyProtection="0"/>
    <xf numFmtId="4" fontId="19" fillId="0" borderId="0">
      <alignment/>
      <protection/>
    </xf>
    <xf numFmtId="14" fontId="2" fillId="0" borderId="0" applyFont="0" applyFill="0" applyBorder="0" applyAlignment="0" applyProtection="0"/>
    <xf numFmtId="14" fontId="2" fillId="0" borderId="0" applyFont="0" applyFill="0" applyBorder="0" applyAlignment="0" applyProtection="0"/>
    <xf numFmtId="0" fontId="1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0"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17" fillId="0" borderId="0" applyFont="0" applyFill="0" applyBorder="0" applyAlignment="0" applyProtection="0"/>
    <xf numFmtId="0" fontId="61" fillId="49" borderId="0" applyNumberFormat="0" applyBorder="0" applyAlignment="0" applyProtection="0"/>
    <xf numFmtId="0" fontId="61" fillId="49" borderId="0" applyNumberFormat="0" applyBorder="0" applyAlignment="0" applyProtection="0"/>
    <xf numFmtId="0" fontId="21" fillId="7" borderId="0" applyNumberFormat="0" applyBorder="0" applyAlignment="0" applyProtection="0"/>
    <xf numFmtId="38" fontId="4" fillId="46" borderId="0" applyNumberFormat="0" applyBorder="0" applyAlignment="0" applyProtection="0"/>
    <xf numFmtId="0" fontId="22" fillId="0" borderId="0">
      <alignment/>
      <protection/>
    </xf>
    <xf numFmtId="0" fontId="7" fillId="0" borderId="5" applyNumberFormat="0" applyAlignment="0" applyProtection="0"/>
    <xf numFmtId="0" fontId="7" fillId="0" borderId="6">
      <alignment horizontal="left" vertical="center"/>
      <protection/>
    </xf>
    <xf numFmtId="0" fontId="7" fillId="0" borderId="6">
      <alignment horizontal="left" vertical="center"/>
      <protection/>
    </xf>
    <xf numFmtId="0" fontId="7" fillId="0" borderId="6">
      <alignment horizontal="left" vertical="center"/>
      <protection/>
    </xf>
    <xf numFmtId="0" fontId="7" fillId="0" borderId="6">
      <alignment horizontal="left" vertical="center"/>
      <protection/>
    </xf>
    <xf numFmtId="0" fontId="7" fillId="0" borderId="6">
      <alignment horizontal="left" vertical="center"/>
      <protection/>
    </xf>
    <xf numFmtId="0" fontId="62" fillId="0" borderId="7" applyNumberFormat="0" applyFill="0" applyAlignment="0" applyProtection="0"/>
    <xf numFmtId="0" fontId="62" fillId="0" borderId="7" applyNumberFormat="0" applyFill="0" applyAlignment="0" applyProtection="0"/>
    <xf numFmtId="0" fontId="23" fillId="0" borderId="0" applyNumberFormat="0" applyFill="0" applyBorder="0" applyAlignment="0" applyProtection="0"/>
    <xf numFmtId="0" fontId="63" fillId="0" borderId="8" applyNumberFormat="0" applyFill="0" applyAlignment="0" applyProtection="0"/>
    <xf numFmtId="0" fontId="63" fillId="0" borderId="8" applyNumberFormat="0" applyFill="0" applyAlignment="0" applyProtection="0"/>
    <xf numFmtId="0" fontId="24" fillId="0" borderId="0" applyNumberFormat="0" applyFill="0" applyBorder="0" applyAlignment="0" applyProtection="0"/>
    <xf numFmtId="0" fontId="64" fillId="0" borderId="9" applyNumberFormat="0" applyFill="0" applyAlignment="0" applyProtection="0"/>
    <xf numFmtId="0" fontId="64" fillId="0" borderId="9" applyNumberFormat="0" applyFill="0" applyAlignment="0" applyProtection="0"/>
    <xf numFmtId="0" fontId="25" fillId="0" borderId="1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65" fillId="50" borderId="1" applyNumberFormat="0" applyAlignment="0" applyProtection="0"/>
    <xf numFmtId="10" fontId="4" fillId="51" borderId="11" applyNumberFormat="0" applyBorder="0" applyAlignment="0" applyProtection="0"/>
    <xf numFmtId="10" fontId="4" fillId="51" borderId="11" applyNumberFormat="0" applyBorder="0" applyAlignment="0" applyProtection="0"/>
    <xf numFmtId="10" fontId="4" fillId="51" borderId="11" applyNumberFormat="0" applyBorder="0" applyAlignment="0" applyProtection="0"/>
    <xf numFmtId="0" fontId="65" fillId="50" borderId="1" applyNumberFormat="0" applyAlignment="0" applyProtection="0"/>
    <xf numFmtId="0" fontId="27" fillId="13" borderId="2" applyNumberFormat="0" applyAlignment="0" applyProtection="0"/>
    <xf numFmtId="0" fontId="28" fillId="13" borderId="2" applyNumberFormat="0" applyAlignment="0" applyProtection="0"/>
    <xf numFmtId="0" fontId="28" fillId="13" borderId="2" applyNumberFormat="0" applyAlignment="0" applyProtection="0"/>
    <xf numFmtId="0" fontId="66" fillId="0" borderId="12" applyNumberFormat="0" applyFill="0" applyAlignment="0" applyProtection="0"/>
    <xf numFmtId="0" fontId="66" fillId="0" borderId="12" applyNumberFormat="0" applyFill="0" applyAlignment="0" applyProtection="0"/>
    <xf numFmtId="0" fontId="29" fillId="0" borderId="13" applyNumberFormat="0" applyFill="0" applyAlignment="0" applyProtection="0"/>
    <xf numFmtId="185" fontId="2" fillId="0" borderId="0">
      <alignment/>
      <protection/>
    </xf>
    <xf numFmtId="185" fontId="2" fillId="0" borderId="0">
      <alignment/>
      <protection/>
    </xf>
    <xf numFmtId="185" fontId="2" fillId="0" borderId="0">
      <alignment/>
      <protection/>
    </xf>
    <xf numFmtId="186" fontId="2" fillId="0" borderId="0">
      <alignment/>
      <protection/>
    </xf>
    <xf numFmtId="186" fontId="2" fillId="0" borderId="0">
      <alignment/>
      <protection/>
    </xf>
    <xf numFmtId="186" fontId="2" fillId="0" borderId="0">
      <alignment/>
      <protection/>
    </xf>
    <xf numFmtId="185" fontId="2" fillId="0" borderId="0">
      <alignment/>
      <protection/>
    </xf>
    <xf numFmtId="185" fontId="2" fillId="0" borderId="0">
      <alignment/>
      <protection/>
    </xf>
    <xf numFmtId="185" fontId="2" fillId="0" borderId="0">
      <alignment/>
      <protection/>
    </xf>
    <xf numFmtId="0" fontId="67" fillId="52" borderId="0" applyNumberFormat="0" applyBorder="0" applyAlignment="0" applyProtection="0"/>
    <xf numFmtId="0" fontId="67" fillId="52" borderId="0" applyNumberFormat="0" applyBorder="0" applyAlignment="0" applyProtection="0"/>
    <xf numFmtId="0" fontId="30" fillId="53" borderId="0" applyNumberFormat="0" applyBorder="0" applyAlignment="0" applyProtection="0"/>
    <xf numFmtId="187" fontId="2" fillId="0" borderId="0">
      <alignment/>
      <protection/>
    </xf>
    <xf numFmtId="0" fontId="2" fillId="0" borderId="0">
      <alignment/>
      <protection/>
    </xf>
    <xf numFmtId="0" fontId="2" fillId="0" borderId="0">
      <alignment/>
      <protection/>
    </xf>
    <xf numFmtId="0" fontId="2" fillId="0" borderId="0">
      <alignment/>
      <protection/>
    </xf>
    <xf numFmtId="187" fontId="2" fillId="0" borderId="0">
      <alignment/>
      <protection/>
    </xf>
    <xf numFmtId="0" fontId="2" fillId="0" borderId="0">
      <alignment/>
      <protection/>
    </xf>
    <xf numFmtId="187"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3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54" borderId="14" applyNumberFormat="0" applyFont="0" applyAlignment="0" applyProtection="0"/>
    <xf numFmtId="0" fontId="0" fillId="54" borderId="14" applyNumberFormat="0" applyFont="0" applyAlignment="0" applyProtection="0"/>
    <xf numFmtId="0" fontId="2" fillId="51" borderId="15" applyNumberFormat="0" applyFont="0" applyAlignment="0" applyProtection="0"/>
    <xf numFmtId="0" fontId="19" fillId="51" borderId="15" applyNumberFormat="0" applyFont="0" applyAlignment="0" applyProtection="0"/>
    <xf numFmtId="0" fontId="19" fillId="51" borderId="15" applyNumberFormat="0" applyFont="0" applyAlignment="0" applyProtection="0"/>
    <xf numFmtId="0" fontId="68" fillId="45" borderId="16" applyNumberFormat="0" applyAlignment="0" applyProtection="0"/>
    <xf numFmtId="0" fontId="68" fillId="45" borderId="16" applyNumberFormat="0" applyAlignment="0" applyProtection="0"/>
    <xf numFmtId="0" fontId="32" fillId="46" borderId="17" applyNumberFormat="0" applyAlignment="0" applyProtection="0"/>
    <xf numFmtId="0" fontId="33" fillId="46" borderId="17" applyNumberFormat="0" applyAlignment="0" applyProtection="0"/>
    <xf numFmtId="0" fontId="33" fillId="46" borderId="17" applyNumberFormat="0" applyAlignment="0" applyProtection="0"/>
    <xf numFmtId="0" fontId="34" fillId="55" borderId="0">
      <alignment/>
      <protection/>
    </xf>
    <xf numFmtId="9" fontId="0"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18" applyNumberFormat="0" applyFill="0" applyAlignment="0" applyProtection="0"/>
    <xf numFmtId="0" fontId="70" fillId="0" borderId="18" applyNumberFormat="0" applyFill="0" applyAlignment="0" applyProtection="0"/>
    <xf numFmtId="0" fontId="35" fillId="0" borderId="19" applyNumberFormat="0" applyFill="0" applyAlignment="0" applyProtection="0"/>
    <xf numFmtId="0" fontId="17" fillId="0" borderId="20" applyNumberFormat="0" applyFon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6" fillId="0" borderId="0" applyNumberFormat="0" applyFill="0" applyBorder="0" applyAlignment="0" applyProtection="0"/>
  </cellStyleXfs>
  <cellXfs count="85">
    <xf numFmtId="0" fontId="0" fillId="0" borderId="0" xfId="0" applyFont="1" applyAlignment="1">
      <alignment/>
    </xf>
    <xf numFmtId="0" fontId="2" fillId="0" borderId="0" xfId="265">
      <alignment/>
      <protection/>
    </xf>
    <xf numFmtId="0" fontId="2" fillId="0" borderId="0" xfId="265" applyFill="1">
      <alignment/>
      <protection/>
    </xf>
    <xf numFmtId="0" fontId="3" fillId="0" borderId="0" xfId="265" applyFont="1" applyFill="1">
      <alignment/>
      <protection/>
    </xf>
    <xf numFmtId="0" fontId="3" fillId="0" borderId="0" xfId="265" applyFont="1">
      <alignment/>
      <protection/>
    </xf>
    <xf numFmtId="173" fontId="2" fillId="0" borderId="0" xfId="265" applyNumberFormat="1" applyFill="1">
      <alignment/>
      <protection/>
    </xf>
    <xf numFmtId="0" fontId="5" fillId="0" borderId="0" xfId="265" applyFont="1" applyAlignment="1">
      <alignment horizontal="center"/>
      <protection/>
    </xf>
    <xf numFmtId="0" fontId="7" fillId="0" borderId="0" xfId="265" applyFont="1" applyAlignment="1">
      <alignment horizontal="center"/>
      <protection/>
    </xf>
    <xf numFmtId="174" fontId="2" fillId="6" borderId="11" xfId="168" applyNumberFormat="1" applyFill="1" applyBorder="1" applyAlignment="1">
      <alignment/>
    </xf>
    <xf numFmtId="0" fontId="3" fillId="56" borderId="21" xfId="265" applyFont="1" applyFill="1" applyBorder="1" applyAlignment="1">
      <alignment horizontal="center" vertical="center" wrapText="1"/>
      <protection/>
    </xf>
    <xf numFmtId="0" fontId="3" fillId="56" borderId="22" xfId="265" applyFont="1" applyFill="1" applyBorder="1" applyAlignment="1">
      <alignment horizontal="center" vertical="center" wrapText="1"/>
      <protection/>
    </xf>
    <xf numFmtId="0" fontId="3" fillId="56" borderId="23" xfId="265" applyFont="1" applyFill="1" applyBorder="1" applyAlignment="1" quotePrefix="1">
      <alignment horizontal="center"/>
      <protection/>
    </xf>
    <xf numFmtId="0" fontId="3" fillId="56" borderId="23" xfId="265" applyFont="1" applyFill="1" applyBorder="1" applyAlignment="1" quotePrefix="1">
      <alignment horizontal="center" wrapText="1"/>
      <protection/>
    </xf>
    <xf numFmtId="0" fontId="3" fillId="56" borderId="24" xfId="265" applyFont="1" applyFill="1" applyBorder="1" applyAlignment="1" quotePrefix="1">
      <alignment horizontal="center"/>
      <protection/>
    </xf>
    <xf numFmtId="0" fontId="2" fillId="0" borderId="11" xfId="265" applyFill="1" applyBorder="1" applyAlignment="1">
      <alignment horizontal="center" vertical="center"/>
      <protection/>
    </xf>
    <xf numFmtId="0" fontId="2" fillId="0" borderId="11" xfId="265" applyFill="1" applyBorder="1" applyAlignment="1">
      <alignment vertical="center" wrapText="1"/>
      <protection/>
    </xf>
    <xf numFmtId="175" fontId="2" fillId="6" borderId="11" xfId="168" applyNumberFormat="1" applyFill="1" applyBorder="1" applyAlignment="1">
      <alignment/>
    </xf>
    <xf numFmtId="175" fontId="2" fillId="0" borderId="11" xfId="168" applyNumberFormat="1" applyBorder="1" applyAlignment="1">
      <alignment/>
    </xf>
    <xf numFmtId="43" fontId="2" fillId="6" borderId="11" xfId="125" applyNumberFormat="1" applyFill="1" applyBorder="1" applyAlignment="1">
      <alignment/>
    </xf>
    <xf numFmtId="10" fontId="2" fillId="0" borderId="11" xfId="319" applyNumberFormat="1" applyBorder="1" applyAlignment="1">
      <alignment/>
    </xf>
    <xf numFmtId="175" fontId="2" fillId="0" borderId="25" xfId="168" applyNumberFormat="1" applyBorder="1" applyAlignment="1">
      <alignment/>
    </xf>
    <xf numFmtId="175" fontId="2" fillId="0" borderId="0" xfId="265" applyNumberFormat="1">
      <alignment/>
      <protection/>
    </xf>
    <xf numFmtId="0" fontId="2" fillId="0" borderId="11" xfId="265" applyFont="1" applyFill="1" applyBorder="1" applyAlignment="1">
      <alignment vertical="center" wrapText="1"/>
      <protection/>
    </xf>
    <xf numFmtId="0" fontId="2" fillId="0" borderId="11" xfId="265" applyBorder="1" applyAlignment="1">
      <alignment horizontal="center" vertical="center"/>
      <protection/>
    </xf>
    <xf numFmtId="0" fontId="2" fillId="0" borderId="11" xfId="265" applyBorder="1" applyAlignment="1">
      <alignment vertical="center" wrapText="1"/>
      <protection/>
    </xf>
    <xf numFmtId="0" fontId="2" fillId="0" borderId="11" xfId="265" applyFont="1" applyBorder="1" applyAlignment="1">
      <alignment vertical="center" wrapText="1"/>
      <protection/>
    </xf>
    <xf numFmtId="0" fontId="2" fillId="0" borderId="11" xfId="265" applyBorder="1">
      <alignment/>
      <protection/>
    </xf>
    <xf numFmtId="0" fontId="2" fillId="0" borderId="11" xfId="265" applyFont="1" applyFill="1" applyBorder="1" applyAlignment="1">
      <alignment horizontal="center" vertical="center"/>
      <protection/>
    </xf>
    <xf numFmtId="0" fontId="2" fillId="0" borderId="11" xfId="265" applyBorder="1" applyAlignment="1">
      <alignment horizontal="center"/>
      <protection/>
    </xf>
    <xf numFmtId="0" fontId="2" fillId="0" borderId="26" xfId="265" applyFont="1" applyBorder="1" applyAlignment="1">
      <alignment horizontal="center"/>
      <protection/>
    </xf>
    <xf numFmtId="0" fontId="2" fillId="0" borderId="11" xfId="265" applyFont="1" applyBorder="1">
      <alignment/>
      <protection/>
    </xf>
    <xf numFmtId="175" fontId="2" fillId="0" borderId="25" xfId="168" applyNumberFormat="1" applyFont="1" applyBorder="1" applyAlignment="1">
      <alignment/>
    </xf>
    <xf numFmtId="0" fontId="2" fillId="0" borderId="27" xfId="265" applyFont="1" applyBorder="1" applyAlignment="1">
      <alignment horizontal="center"/>
      <protection/>
    </xf>
    <xf numFmtId="0" fontId="2" fillId="0" borderId="28" xfId="265" applyFont="1" applyBorder="1">
      <alignment/>
      <protection/>
    </xf>
    <xf numFmtId="175" fontId="2" fillId="6" borderId="28" xfId="168" applyNumberFormat="1" applyFill="1" applyBorder="1" applyAlignment="1">
      <alignment/>
    </xf>
    <xf numFmtId="43" fontId="2" fillId="6" borderId="28" xfId="125" applyNumberFormat="1" applyFill="1" applyBorder="1" applyAlignment="1">
      <alignment/>
    </xf>
    <xf numFmtId="10" fontId="2" fillId="0" borderId="29" xfId="319" applyNumberFormat="1" applyBorder="1" applyAlignment="1">
      <alignment/>
    </xf>
    <xf numFmtId="175" fontId="2" fillId="0" borderId="30" xfId="168" applyNumberFormat="1" applyFont="1" applyBorder="1" applyAlignment="1">
      <alignment/>
    </xf>
    <xf numFmtId="0" fontId="2" fillId="0" borderId="31" xfId="265" applyFont="1" applyBorder="1" applyAlignment="1">
      <alignment horizontal="center"/>
      <protection/>
    </xf>
    <xf numFmtId="0" fontId="3" fillId="0" borderId="32" xfId="265" applyFont="1" applyBorder="1">
      <alignment/>
      <protection/>
    </xf>
    <xf numFmtId="175" fontId="2" fillId="0" borderId="32" xfId="168" applyNumberFormat="1" applyBorder="1" applyAlignment="1">
      <alignment/>
    </xf>
    <xf numFmtId="10" fontId="2" fillId="0" borderId="32" xfId="319" applyNumberFormat="1" applyBorder="1" applyAlignment="1">
      <alignment/>
    </xf>
    <xf numFmtId="44" fontId="2" fillId="0" borderId="33" xfId="168" applyNumberFormat="1" applyBorder="1" applyAlignment="1">
      <alignment/>
    </xf>
    <xf numFmtId="175" fontId="2" fillId="0" borderId="34" xfId="168" applyNumberFormat="1" applyFont="1" applyBorder="1" applyAlignment="1">
      <alignment/>
    </xf>
    <xf numFmtId="0" fontId="3" fillId="0" borderId="0" xfId="265" applyFont="1" applyAlignment="1">
      <alignment horizontal="center" vertical="center"/>
      <protection/>
    </xf>
    <xf numFmtId="0" fontId="2" fillId="0" borderId="0" xfId="265" applyFont="1">
      <alignment/>
      <protection/>
    </xf>
    <xf numFmtId="0" fontId="2" fillId="0" borderId="0" xfId="265" applyAlignment="1">
      <alignment horizontal="center"/>
      <protection/>
    </xf>
    <xf numFmtId="0" fontId="3" fillId="0" borderId="0" xfId="265" applyFont="1" applyAlignment="1">
      <alignment vertical="top" wrapText="1"/>
      <protection/>
    </xf>
    <xf numFmtId="0" fontId="72" fillId="0" borderId="0" xfId="265" applyFont="1" applyAlignment="1">
      <alignment horizontal="left" vertical="center"/>
      <protection/>
    </xf>
    <xf numFmtId="0" fontId="73" fillId="0" borderId="0" xfId="265" applyFont="1">
      <alignment/>
      <protection/>
    </xf>
    <xf numFmtId="0" fontId="73" fillId="0" borderId="0" xfId="265" applyFont="1" applyAlignment="1">
      <alignment horizontal="center" vertical="center"/>
      <protection/>
    </xf>
    <xf numFmtId="0" fontId="73" fillId="0" borderId="0" xfId="265" applyFont="1" applyAlignment="1" quotePrefix="1">
      <alignment wrapText="1"/>
      <protection/>
    </xf>
    <xf numFmtId="0" fontId="73" fillId="0" borderId="0" xfId="265" applyFont="1" applyAlignment="1">
      <alignment wrapText="1"/>
      <protection/>
    </xf>
    <xf numFmtId="0" fontId="74" fillId="57" borderId="35" xfId="301" applyFont="1" applyFill="1" applyBorder="1" applyAlignment="1">
      <alignment horizontal="center" vertical="center" wrapText="1"/>
      <protection/>
    </xf>
    <xf numFmtId="39" fontId="9" fillId="0" borderId="36" xfId="302" applyNumberFormat="1" applyFont="1" applyFill="1" applyBorder="1" applyAlignment="1">
      <alignment horizontal="left" vertical="center"/>
      <protection/>
    </xf>
    <xf numFmtId="39" fontId="9" fillId="0" borderId="36" xfId="302" applyNumberFormat="1" applyFont="1" applyFill="1" applyBorder="1" applyAlignment="1">
      <alignment horizontal="right" vertical="center"/>
      <protection/>
    </xf>
    <xf numFmtId="0" fontId="9" fillId="0" borderId="36" xfId="302" applyFont="1" applyFill="1" applyBorder="1" applyAlignment="1">
      <alignment horizontal="right" vertical="center"/>
      <protection/>
    </xf>
    <xf numFmtId="39" fontId="9" fillId="0" borderId="37" xfId="302" applyNumberFormat="1" applyFont="1" applyFill="1" applyBorder="1" applyAlignment="1">
      <alignment horizontal="left" vertical="center"/>
      <protection/>
    </xf>
    <xf numFmtId="39" fontId="9" fillId="0" borderId="37" xfId="302" applyNumberFormat="1" applyFont="1" applyFill="1" applyBorder="1" applyAlignment="1">
      <alignment horizontal="right" vertical="center"/>
      <protection/>
    </xf>
    <xf numFmtId="0" fontId="9" fillId="0" borderId="37" xfId="302" applyFont="1" applyFill="1" applyBorder="1" applyAlignment="1">
      <alignment horizontal="right" vertical="center"/>
      <protection/>
    </xf>
    <xf numFmtId="39" fontId="10" fillId="0" borderId="37" xfId="302" applyNumberFormat="1" applyFont="1" applyFill="1" applyBorder="1" applyAlignment="1">
      <alignment horizontal="left" vertical="center"/>
      <protection/>
    </xf>
    <xf numFmtId="39" fontId="10" fillId="0" borderId="37" xfId="302" applyNumberFormat="1" applyFont="1" applyFill="1" applyBorder="1" applyAlignment="1">
      <alignment horizontal="right" vertical="center"/>
      <protection/>
    </xf>
    <xf numFmtId="0" fontId="10" fillId="0" borderId="37" xfId="302" applyFont="1" applyFill="1" applyBorder="1" applyAlignment="1">
      <alignment horizontal="right" vertical="center"/>
      <protection/>
    </xf>
    <xf numFmtId="39" fontId="10" fillId="0" borderId="36" xfId="302" applyNumberFormat="1" applyFont="1" applyFill="1" applyBorder="1" applyAlignment="1">
      <alignment horizontal="right" vertical="center"/>
      <protection/>
    </xf>
    <xf numFmtId="39" fontId="9" fillId="0" borderId="2" xfId="300" applyNumberFormat="1" applyFont="1" applyBorder="1" applyAlignment="1">
      <alignment horizontal="right" vertical="center"/>
      <protection/>
    </xf>
    <xf numFmtId="39" fontId="10" fillId="0" borderId="0" xfId="300" applyNumberFormat="1" applyFont="1" applyBorder="1" applyAlignment="1">
      <alignment horizontal="right" vertical="center"/>
      <protection/>
    </xf>
    <xf numFmtId="37" fontId="9" fillId="0" borderId="0" xfId="301" applyNumberFormat="1" applyFont="1" applyFill="1" applyBorder="1" applyAlignment="1">
      <alignment horizontal="right" vertical="center"/>
      <protection/>
    </xf>
    <xf numFmtId="43" fontId="10" fillId="0" borderId="0" xfId="125" applyNumberFormat="1" applyFont="1" applyFill="1" applyBorder="1" applyAlignment="1">
      <alignment horizontal="right" vertical="center"/>
    </xf>
    <xf numFmtId="0" fontId="73" fillId="0" borderId="0" xfId="265" applyFont="1" applyAlignment="1">
      <alignment horizontal="center" vertical="center" wrapText="1"/>
      <protection/>
    </xf>
    <xf numFmtId="0" fontId="4" fillId="0" borderId="0" xfId="265" applyFont="1" applyFill="1" applyAlignment="1">
      <alignment horizontal="right" vertical="top"/>
      <protection/>
    </xf>
    <xf numFmtId="0" fontId="4" fillId="0" borderId="38" xfId="265" applyFont="1" applyFill="1" applyBorder="1" applyAlignment="1">
      <alignment horizontal="right" vertical="top"/>
      <protection/>
    </xf>
    <xf numFmtId="0" fontId="2" fillId="0" borderId="0" xfId="265" applyFont="1" applyAlignment="1">
      <alignment horizontal="left" vertical="top" wrapText="1"/>
      <protection/>
    </xf>
    <xf numFmtId="0" fontId="2" fillId="0" borderId="0" xfId="265" applyFont="1" applyAlignment="1">
      <alignment vertical="top" wrapText="1"/>
      <protection/>
    </xf>
    <xf numFmtId="0" fontId="3" fillId="0" borderId="0" xfId="265" applyFont="1" applyAlignment="1">
      <alignment horizontal="left" vertical="top" wrapText="1"/>
      <protection/>
    </xf>
    <xf numFmtId="0" fontId="73" fillId="0" borderId="0" xfId="265" applyFont="1" applyAlignment="1" quotePrefix="1">
      <alignment wrapText="1"/>
      <protection/>
    </xf>
    <xf numFmtId="0" fontId="73" fillId="0" borderId="0" xfId="265" applyFont="1" applyAlignment="1">
      <alignment wrapText="1"/>
      <protection/>
    </xf>
    <xf numFmtId="0" fontId="5" fillId="0" borderId="0" xfId="265" applyFont="1" applyAlignment="1">
      <alignment horizontal="center"/>
      <protection/>
    </xf>
    <xf numFmtId="0" fontId="3" fillId="0" borderId="0" xfId="265" applyFont="1" applyAlignment="1">
      <alignment horizontal="center" vertical="center"/>
      <protection/>
    </xf>
    <xf numFmtId="0" fontId="3" fillId="56" borderId="39" xfId="265" applyFont="1" applyFill="1" applyBorder="1" applyAlignment="1">
      <alignment vertical="center"/>
      <protection/>
    </xf>
    <xf numFmtId="0" fontId="3" fillId="56" borderId="40" xfId="265" applyFont="1" applyFill="1" applyBorder="1" applyAlignment="1">
      <alignment vertical="center"/>
      <protection/>
    </xf>
    <xf numFmtId="0" fontId="3" fillId="56" borderId="21" xfId="265" applyFont="1" applyFill="1" applyBorder="1" applyAlignment="1">
      <alignment vertical="center"/>
      <protection/>
    </xf>
    <xf numFmtId="0" fontId="3" fillId="56" borderId="23" xfId="265" applyFont="1" applyFill="1" applyBorder="1" applyAlignment="1">
      <alignment vertical="center"/>
      <protection/>
    </xf>
    <xf numFmtId="0" fontId="3" fillId="56" borderId="41" xfId="265" applyFont="1" applyFill="1" applyBorder="1" applyAlignment="1">
      <alignment horizontal="center" vertical="center" wrapText="1"/>
      <protection/>
    </xf>
    <xf numFmtId="0" fontId="2" fillId="0" borderId="42" xfId="265" applyBorder="1" applyAlignment="1">
      <alignment horizontal="center" wrapText="1"/>
      <protection/>
    </xf>
    <xf numFmtId="0" fontId="2" fillId="0" borderId="0" xfId="265" applyFont="1" applyAlignment="1">
      <alignment wrapText="1"/>
      <protection/>
    </xf>
  </cellXfs>
  <cellStyles count="325">
    <cellStyle name="Normal" xfId="0"/>
    <cellStyle name="$" xfId="15"/>
    <cellStyle name="$ 2" xfId="16"/>
    <cellStyle name="$ 3" xfId="17"/>
    <cellStyle name="$.00" xfId="18"/>
    <cellStyle name="$.00 2" xfId="19"/>
    <cellStyle name="$.00 3" xfId="20"/>
    <cellStyle name="$_CGAAP FA Budget Model v2 james" xfId="21"/>
    <cellStyle name="$_Oct 2010 SM PILs Recognition" xfId="22"/>
    <cellStyle name="$_Xl0000180" xfId="23"/>
    <cellStyle name="$M" xfId="24"/>
    <cellStyle name="$M 2" xfId="25"/>
    <cellStyle name="$M 3" xfId="26"/>
    <cellStyle name="$M.00" xfId="27"/>
    <cellStyle name="$M.00 2" xfId="28"/>
    <cellStyle name="$M.00 3" xfId="29"/>
    <cellStyle name="$M_CGAAP FA Budget Model v2 james" xfId="30"/>
    <cellStyle name="20% - Accent1" xfId="31"/>
    <cellStyle name="20% - Accent1 2" xfId="32"/>
    <cellStyle name="20% - Accent1 3" xfId="33"/>
    <cellStyle name="20% - Accent2" xfId="34"/>
    <cellStyle name="20% - Accent2 2" xfId="35"/>
    <cellStyle name="20% - Accent2 3" xfId="36"/>
    <cellStyle name="20% - Accent3" xfId="37"/>
    <cellStyle name="20% - Accent3 2" xfId="38"/>
    <cellStyle name="20% - Accent3 3" xfId="39"/>
    <cellStyle name="20% - Accent4" xfId="40"/>
    <cellStyle name="20% - Accent4 2" xfId="41"/>
    <cellStyle name="20% - Accent4 3" xfId="42"/>
    <cellStyle name="20% - Accent5" xfId="43"/>
    <cellStyle name="20% - Accent5 2" xfId="44"/>
    <cellStyle name="20% - Accent5 3" xfId="45"/>
    <cellStyle name="20% - Accent6" xfId="46"/>
    <cellStyle name="20% - Accent6 2" xfId="47"/>
    <cellStyle name="20% - Accent6 3" xfId="48"/>
    <cellStyle name="40% - Accent1" xfId="49"/>
    <cellStyle name="40% - Accent1 2" xfId="50"/>
    <cellStyle name="40% - Accent1 3" xfId="51"/>
    <cellStyle name="40% - Accent2" xfId="52"/>
    <cellStyle name="40% - Accent2 2" xfId="53"/>
    <cellStyle name="40% - Accent2 3" xfId="54"/>
    <cellStyle name="40% - Accent3" xfId="55"/>
    <cellStyle name="40% - Accent3 2" xfId="56"/>
    <cellStyle name="40% - Accent3 3" xfId="57"/>
    <cellStyle name="40% - Accent4" xfId="58"/>
    <cellStyle name="40% - Accent4 2" xfId="59"/>
    <cellStyle name="40% - Accent4 3" xfId="60"/>
    <cellStyle name="40% - Accent5" xfId="61"/>
    <cellStyle name="40% - Accent5 2" xfId="62"/>
    <cellStyle name="40% - Accent5 3" xfId="63"/>
    <cellStyle name="40% - Accent6" xfId="64"/>
    <cellStyle name="40% - Accent6 2" xfId="65"/>
    <cellStyle name="40% - Accent6 3" xfId="66"/>
    <cellStyle name="60% - Accent1" xfId="67"/>
    <cellStyle name="60% - Accent1 2" xfId="68"/>
    <cellStyle name="60% - Accent1 3" xfId="69"/>
    <cellStyle name="60% - Accent2" xfId="70"/>
    <cellStyle name="60% - Accent2 2" xfId="71"/>
    <cellStyle name="60% - Accent2 3" xfId="72"/>
    <cellStyle name="60% - Accent3" xfId="73"/>
    <cellStyle name="60% - Accent3 2" xfId="74"/>
    <cellStyle name="60% - Accent3 3" xfId="75"/>
    <cellStyle name="60% - Accent4" xfId="76"/>
    <cellStyle name="60% - Accent4 2" xfId="77"/>
    <cellStyle name="60% - Accent4 3" xfId="78"/>
    <cellStyle name="60% - Accent5" xfId="79"/>
    <cellStyle name="60% - Accent5 2" xfId="80"/>
    <cellStyle name="60% - Accent5 3" xfId="81"/>
    <cellStyle name="60% - Accent6" xfId="82"/>
    <cellStyle name="60% - Accent6 2" xfId="83"/>
    <cellStyle name="60% - Accent6 3" xfId="84"/>
    <cellStyle name="Accent1" xfId="85"/>
    <cellStyle name="Accent1 2" xfId="86"/>
    <cellStyle name="Accent1 3" xfId="87"/>
    <cellStyle name="Accent2" xfId="88"/>
    <cellStyle name="Accent2 2" xfId="89"/>
    <cellStyle name="Accent2 3" xfId="90"/>
    <cellStyle name="Accent3" xfId="91"/>
    <cellStyle name="Accent3 2" xfId="92"/>
    <cellStyle name="Accent3 3" xfId="93"/>
    <cellStyle name="Accent4" xfId="94"/>
    <cellStyle name="Accent4 2" xfId="95"/>
    <cellStyle name="Accent4 3" xfId="96"/>
    <cellStyle name="Accent5" xfId="97"/>
    <cellStyle name="Accent5 2" xfId="98"/>
    <cellStyle name="Accent5 3" xfId="99"/>
    <cellStyle name="Accent6" xfId="100"/>
    <cellStyle name="Accent6 2" xfId="101"/>
    <cellStyle name="Accent6 3" xfId="102"/>
    <cellStyle name="Bad" xfId="103"/>
    <cellStyle name="Bad 2" xfId="104"/>
    <cellStyle name="Bad 3" xfId="105"/>
    <cellStyle name="Calculation" xfId="106"/>
    <cellStyle name="Calculation 2" xfId="107"/>
    <cellStyle name="Calculation 2 2" xfId="108"/>
    <cellStyle name="Calculation 3" xfId="109"/>
    <cellStyle name="Calculation 4" xfId="110"/>
    <cellStyle name="Check Cell" xfId="111"/>
    <cellStyle name="Check Cell 2" xfId="112"/>
    <cellStyle name="Check Cell 3" xfId="113"/>
    <cellStyle name="Comma" xfId="114"/>
    <cellStyle name="Comma [0]" xfId="115"/>
    <cellStyle name="Comma 10" xfId="116"/>
    <cellStyle name="Comma 10 2" xfId="117"/>
    <cellStyle name="Comma 11" xfId="118"/>
    <cellStyle name="Comma 11 2" xfId="119"/>
    <cellStyle name="Comma 12" xfId="120"/>
    <cellStyle name="Comma 13" xfId="121"/>
    <cellStyle name="Comma 14" xfId="122"/>
    <cellStyle name="Comma 15" xfId="123"/>
    <cellStyle name="Comma 16" xfId="124"/>
    <cellStyle name="Comma 2" xfId="125"/>
    <cellStyle name="Comma 2 10" xfId="126"/>
    <cellStyle name="Comma 2 11" xfId="127"/>
    <cellStyle name="Comma 2 12" xfId="128"/>
    <cellStyle name="Comma 2 2" xfId="129"/>
    <cellStyle name="Comma 2 2 2" xfId="130"/>
    <cellStyle name="Comma 2 3" xfId="131"/>
    <cellStyle name="Comma 2 4" xfId="132"/>
    <cellStyle name="Comma 2 5" xfId="133"/>
    <cellStyle name="Comma 2 6" xfId="134"/>
    <cellStyle name="Comma 2 7" xfId="135"/>
    <cellStyle name="Comma 2 8" xfId="136"/>
    <cellStyle name="Comma 2 9" xfId="137"/>
    <cellStyle name="Comma 3" xfId="138"/>
    <cellStyle name="Comma 3 2" xfId="139"/>
    <cellStyle name="Comma 3 2 2" xfId="140"/>
    <cellStyle name="Comma 3 3" xfId="141"/>
    <cellStyle name="Comma 3 4" xfId="142"/>
    <cellStyle name="Comma 3 5" xfId="143"/>
    <cellStyle name="Comma 3 6" xfId="144"/>
    <cellStyle name="Comma 3 7" xfId="145"/>
    <cellStyle name="Comma 4" xfId="146"/>
    <cellStyle name="Comma 4 2" xfId="147"/>
    <cellStyle name="Comma 4 2 2" xfId="148"/>
    <cellStyle name="Comma 4 2 3" xfId="149"/>
    <cellStyle name="Comma 4 3" xfId="150"/>
    <cellStyle name="Comma 5" xfId="151"/>
    <cellStyle name="Comma 5 2" xfId="152"/>
    <cellStyle name="Comma 5 2 2" xfId="153"/>
    <cellStyle name="Comma 5 3" xfId="154"/>
    <cellStyle name="Comma 6" xfId="155"/>
    <cellStyle name="Comma 6 2" xfId="156"/>
    <cellStyle name="Comma 7" xfId="157"/>
    <cellStyle name="Comma 7 2" xfId="158"/>
    <cellStyle name="Comma 8" xfId="159"/>
    <cellStyle name="Comma 8 2" xfId="160"/>
    <cellStyle name="Comma 9" xfId="161"/>
    <cellStyle name="Comma 9 2" xfId="162"/>
    <cellStyle name="Comma0" xfId="163"/>
    <cellStyle name="Comma0 2" xfId="164"/>
    <cellStyle name="Comma0 3" xfId="165"/>
    <cellStyle name="Currency" xfId="166"/>
    <cellStyle name="Currency [0]" xfId="167"/>
    <cellStyle name="Currency 2" xfId="168"/>
    <cellStyle name="Currency 2 2" xfId="169"/>
    <cellStyle name="Currency 2 2 2" xfId="170"/>
    <cellStyle name="Currency 2 3" xfId="171"/>
    <cellStyle name="Currency 2 3 2" xfId="172"/>
    <cellStyle name="Currency 2 3 3" xfId="173"/>
    <cellStyle name="Currency 3" xfId="174"/>
    <cellStyle name="Currency 3 2" xfId="175"/>
    <cellStyle name="Currency 3 3" xfId="176"/>
    <cellStyle name="Currency 4" xfId="177"/>
    <cellStyle name="Currency 4 2" xfId="178"/>
    <cellStyle name="Currency 4 3" xfId="179"/>
    <cellStyle name="Currency 5" xfId="180"/>
    <cellStyle name="Currency 5 2" xfId="181"/>
    <cellStyle name="Currency 5 3" xfId="182"/>
    <cellStyle name="Currency 6" xfId="183"/>
    <cellStyle name="Currency 7" xfId="184"/>
    <cellStyle name="Currency0" xfId="185"/>
    <cellStyle name="Currency0 2" xfId="186"/>
    <cellStyle name="Currency0 3" xfId="187"/>
    <cellStyle name="custom" xfId="188"/>
    <cellStyle name="Date" xfId="189"/>
    <cellStyle name="Date 2" xfId="190"/>
    <cellStyle name="Date 3" xfId="191"/>
    <cellStyle name="Euro" xfId="192"/>
    <cellStyle name="Euro 2" xfId="193"/>
    <cellStyle name="Explanatory Text" xfId="194"/>
    <cellStyle name="Explanatory Text 2" xfId="195"/>
    <cellStyle name="Explanatory Text 3" xfId="196"/>
    <cellStyle name="Fixed" xfId="197"/>
    <cellStyle name="Fixed 2" xfId="198"/>
    <cellStyle name="Fixed 3" xfId="199"/>
    <cellStyle name="Good" xfId="200"/>
    <cellStyle name="Good 2" xfId="201"/>
    <cellStyle name="Good 3" xfId="202"/>
    <cellStyle name="Grey" xfId="203"/>
    <cellStyle name="header" xfId="204"/>
    <cellStyle name="Header1" xfId="205"/>
    <cellStyle name="Header2" xfId="206"/>
    <cellStyle name="Header2 2" xfId="207"/>
    <cellStyle name="Header2 2 2" xfId="208"/>
    <cellStyle name="Header2 3" xfId="209"/>
    <cellStyle name="Header2 3 2" xfId="210"/>
    <cellStyle name="Heading 1" xfId="211"/>
    <cellStyle name="Heading 1 2" xfId="212"/>
    <cellStyle name="Heading 1 3" xfId="213"/>
    <cellStyle name="Heading 2" xfId="214"/>
    <cellStyle name="Heading 2 2" xfId="215"/>
    <cellStyle name="Heading 2 3" xfId="216"/>
    <cellStyle name="Heading 3" xfId="217"/>
    <cellStyle name="Heading 3 2" xfId="218"/>
    <cellStyle name="Heading 3 3" xfId="219"/>
    <cellStyle name="Heading 4" xfId="220"/>
    <cellStyle name="Heading 4 2" xfId="221"/>
    <cellStyle name="Heading 4 3" xfId="222"/>
    <cellStyle name="Hyperlink 2" xfId="223"/>
    <cellStyle name="Input" xfId="224"/>
    <cellStyle name="Input [yellow]" xfId="225"/>
    <cellStyle name="Input [yellow] 2" xfId="226"/>
    <cellStyle name="Input [yellow] 2 2" xfId="227"/>
    <cellStyle name="Input 2" xfId="228"/>
    <cellStyle name="Input 2 2" xfId="229"/>
    <cellStyle name="Input 3" xfId="230"/>
    <cellStyle name="Input 4" xfId="231"/>
    <cellStyle name="Linked Cell" xfId="232"/>
    <cellStyle name="Linked Cell 2" xfId="233"/>
    <cellStyle name="Linked Cell 3" xfId="234"/>
    <cellStyle name="M" xfId="235"/>
    <cellStyle name="M 2" xfId="236"/>
    <cellStyle name="M 3" xfId="237"/>
    <cellStyle name="M.00" xfId="238"/>
    <cellStyle name="M.00 2" xfId="239"/>
    <cellStyle name="M.00 3" xfId="240"/>
    <cellStyle name="M_CGAAP FA Budget Model v2 james" xfId="241"/>
    <cellStyle name="M_Oct 2010 SM PILs Recognition" xfId="242"/>
    <cellStyle name="M_Xl0000180" xfId="243"/>
    <cellStyle name="Neutral" xfId="244"/>
    <cellStyle name="Neutral 2" xfId="245"/>
    <cellStyle name="Neutral 3" xfId="246"/>
    <cellStyle name="Normal - Style1" xfId="247"/>
    <cellStyle name="Normal - Style1 2" xfId="248"/>
    <cellStyle name="Normal - Style1 2 2" xfId="249"/>
    <cellStyle name="Normal - Style1 3" xfId="250"/>
    <cellStyle name="Normal - Style1 4" xfId="251"/>
    <cellStyle name="Normal - Style1 5" xfId="252"/>
    <cellStyle name="Normal - Style1_1595 FIT Support" xfId="253"/>
    <cellStyle name="Normal 10" xfId="254"/>
    <cellStyle name="Normal 10 2" xfId="255"/>
    <cellStyle name="Normal 11" xfId="256"/>
    <cellStyle name="Normal 12" xfId="257"/>
    <cellStyle name="Normal 13" xfId="258"/>
    <cellStyle name="Normal 14" xfId="259"/>
    <cellStyle name="Normal 15" xfId="260"/>
    <cellStyle name="Normal 16" xfId="261"/>
    <cellStyle name="Normal 17" xfId="262"/>
    <cellStyle name="Normal 18" xfId="263"/>
    <cellStyle name="Normal 19" xfId="264"/>
    <cellStyle name="Normal 2" xfId="265"/>
    <cellStyle name="Normal 2 2" xfId="266"/>
    <cellStyle name="Normal 2 2 2" xfId="267"/>
    <cellStyle name="Normal 2 2 3" xfId="268"/>
    <cellStyle name="Normal 2 2 4" xfId="269"/>
    <cellStyle name="Normal 2 2 5" xfId="270"/>
    <cellStyle name="Normal 2 3" xfId="271"/>
    <cellStyle name="Normal 3" xfId="272"/>
    <cellStyle name="Normal 3 2" xfId="273"/>
    <cellStyle name="Normal 3 2 2" xfId="274"/>
    <cellStyle name="Normal 3 2 3" xfId="275"/>
    <cellStyle name="Normal 3 2 4" xfId="276"/>
    <cellStyle name="Normal 3 2 5" xfId="277"/>
    <cellStyle name="Normal 3 3" xfId="278"/>
    <cellStyle name="Normal 3 4" xfId="279"/>
    <cellStyle name="Normal 3 5" xfId="280"/>
    <cellStyle name="Normal 3 6" xfId="281"/>
    <cellStyle name="Normal 4" xfId="282"/>
    <cellStyle name="Normal 4 2" xfId="283"/>
    <cellStyle name="Normal 4 3" xfId="284"/>
    <cellStyle name="Normal 4 4" xfId="285"/>
    <cellStyle name="Normal 4 5" xfId="286"/>
    <cellStyle name="Normal 4 6" xfId="287"/>
    <cellStyle name="Normal 5" xfId="288"/>
    <cellStyle name="Normal 5 2" xfId="289"/>
    <cellStyle name="Normal 5 3" xfId="290"/>
    <cellStyle name="Normal 5 4" xfId="291"/>
    <cellStyle name="Normal 5 5" xfId="292"/>
    <cellStyle name="Normal 5 6" xfId="293"/>
    <cellStyle name="Normal 6" xfId="294"/>
    <cellStyle name="Normal 7" xfId="295"/>
    <cellStyle name="Normal 7 2" xfId="296"/>
    <cellStyle name="Normal 8" xfId="297"/>
    <cellStyle name="Normal 8 2" xfId="298"/>
    <cellStyle name="Normal 9" xfId="299"/>
    <cellStyle name="Normal_DEC (2)" xfId="300"/>
    <cellStyle name="Normal_JAN" xfId="301"/>
    <cellStyle name="Normal_Sheet1" xfId="302"/>
    <cellStyle name="Note" xfId="303"/>
    <cellStyle name="Note 2" xfId="304"/>
    <cellStyle name="Note 2 2" xfId="305"/>
    <cellStyle name="Note 3" xfId="306"/>
    <cellStyle name="Note 4" xfId="307"/>
    <cellStyle name="Output" xfId="308"/>
    <cellStyle name="Output 2" xfId="309"/>
    <cellStyle name="Output 2 2" xfId="310"/>
    <cellStyle name="Output 3" xfId="311"/>
    <cellStyle name="Output 4" xfId="312"/>
    <cellStyle name="Output Line Items" xfId="313"/>
    <cellStyle name="Percent" xfId="314"/>
    <cellStyle name="Percent [2]" xfId="315"/>
    <cellStyle name="Percent [2] 2" xfId="316"/>
    <cellStyle name="Percent [2] 3" xfId="317"/>
    <cellStyle name="Percent [2] 4" xfId="318"/>
    <cellStyle name="Percent 2" xfId="319"/>
    <cellStyle name="Percent 2 2" xfId="320"/>
    <cellStyle name="Percent 3" xfId="321"/>
    <cellStyle name="Percent 3 2" xfId="322"/>
    <cellStyle name="Percent 3 3" xfId="323"/>
    <cellStyle name="Percent 4" xfId="324"/>
    <cellStyle name="Percent 4 2" xfId="325"/>
    <cellStyle name="Percent 5" xfId="326"/>
    <cellStyle name="Percent 6" xfId="327"/>
    <cellStyle name="Percent 7" xfId="328"/>
    <cellStyle name="Percent 8" xfId="329"/>
    <cellStyle name="Title" xfId="330"/>
    <cellStyle name="Title 2" xfId="331"/>
    <cellStyle name="Total" xfId="332"/>
    <cellStyle name="Total 2" xfId="333"/>
    <cellStyle name="Total 2 2" xfId="334"/>
    <cellStyle name="Total 3" xfId="335"/>
    <cellStyle name="Warning Text" xfId="336"/>
    <cellStyle name="Warning Text 2" xfId="337"/>
    <cellStyle name="Warning Text 3" xfId="3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search:9096/users$\ramar\My%20Documents\BY%20APPLICATION\EXCEL\RATES\2004\2004%20Budget%20rev.%20before%204_1_04%20Adj\2004%20Det%20Bud%20Calend%20BEFORE4_1%20Adj.%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psearch:9096/Finance\2013%20COS%20Application\Interrogatories\Board%20Staff\Response%20draft\5.%20Filing%20Requirements\Capital%20appendices\Filing_Requirements_Chapter2_Appendices%20completed%20copy%20no%20link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Monthly inputs"/>
      <sheetName val="Sheet3"/>
      <sheetName val="InputSheet"/>
      <sheetName val="Grouping"/>
      <sheetName val="Upload"/>
      <sheetName val="Hoep"/>
      <sheetName val="Customer Allocation"/>
      <sheetName val="MODEL"/>
    </sheetNames>
    <sheetDataSet>
      <sheetData sheetId="7">
        <row r="7">
          <cell r="E7">
            <v>0.046186384399659976</v>
          </cell>
        </row>
        <row r="11">
          <cell r="E11">
            <v>0.06108752422346377</v>
          </cell>
        </row>
        <row r="12">
          <cell r="E12">
            <v>0.06108752422346377</v>
          </cell>
        </row>
        <row r="13">
          <cell r="E13">
            <v>0.053984779069158426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DC Info"/>
      <sheetName val="Index"/>
      <sheetName val="App.2-A_Capital Projects"/>
      <sheetName val="App.2-B_Fixed Asset Continuity"/>
      <sheetName val="App.2-CA_CGAAP_DepExp_2011"/>
      <sheetName val="App.2-CB_MIFRS_DepExp_2011"/>
      <sheetName val="App.2-CC_MIFRS_DepExp_2012"/>
      <sheetName val="App.2-CD_MIFRS_DepExp_2013"/>
      <sheetName val="App.2-CE_CGAAP_DepExp_2011"/>
      <sheetName val="App.2-CF_CGAAP_DepExp_2012"/>
      <sheetName val="App.2-CG_MIFRS_DepExp_2012"/>
      <sheetName val="App.2-CH_MIFRS_DepExp_2013"/>
      <sheetName val="App.2-CI_AltAccStd_DepExp"/>
      <sheetName val="App.2-D_Overhead"/>
      <sheetName val="App.2-EA_PP&amp;E Deferral Account"/>
      <sheetName val="App.2-EB_PP&amp;E Deferral Account"/>
      <sheetName val="App.2-F_Other_Oper_Rev"/>
      <sheetName val="App.2-G_Detailed_OM&amp;A_Expenses"/>
      <sheetName val="App.2-H_OM&amp;A_Detailed_Analysis"/>
      <sheetName val="App.2-I_OM&amp;A_Summary_Analys"/>
      <sheetName val="App.2-J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_1592_Tax_Variance"/>
      <sheetName val="App.2-U_IFRS Transition Costs"/>
      <sheetName val="App.2-V_Rev_Reconciliation"/>
      <sheetName val="App.2-W_Bill Impacts"/>
      <sheetName val="App.2-X_CoS_Flowchart"/>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AA26" t="str">
            <v>Greater Sudbury Hydro Inc.</v>
          </cell>
        </row>
        <row r="27">
          <cell r="AA27" t="str">
            <v>Grimsby Power Inc.</v>
          </cell>
        </row>
        <row r="28">
          <cell r="AA28" t="str">
            <v>Guelph Hydro Electric Systems Inc.</v>
          </cell>
        </row>
        <row r="29">
          <cell r="AA29" t="str">
            <v>Haldimand County Hydro Inc.</v>
          </cell>
        </row>
        <row r="30">
          <cell r="AA30" t="str">
            <v>Guelph Hydro Electric Systems Inc.</v>
          </cell>
        </row>
        <row r="31">
          <cell r="AA31" t="str">
            <v>Halton Hills Hydro Inc.</v>
          </cell>
        </row>
        <row r="32">
          <cell r="AA32" t="str">
            <v>Hearst Power Distribution Co. Ltd.</v>
          </cell>
        </row>
        <row r="33">
          <cell r="AA33" t="str">
            <v>Horizon Utilities Corporation</v>
          </cell>
        </row>
        <row r="34">
          <cell r="AA34" t="str">
            <v>Hydro 2000 Inc.</v>
          </cell>
        </row>
        <row r="35">
          <cell r="AA35" t="str">
            <v>Hydro Hawkesbury Inc.</v>
          </cell>
        </row>
        <row r="36">
          <cell r="AA36" t="str">
            <v>Hydro One Brampton Networks Inc.</v>
          </cell>
        </row>
        <row r="37">
          <cell r="AA37" t="str">
            <v>Hydro One Networks Inc.</v>
          </cell>
        </row>
        <row r="38">
          <cell r="AA38" t="str">
            <v>Hydro One Remote Communities Inc.</v>
          </cell>
        </row>
        <row r="39">
          <cell r="AA39" t="str">
            <v>Hydro Ottawa Limited</v>
          </cell>
        </row>
        <row r="40">
          <cell r="AA40" t="str">
            <v>Innisfil Hydro Dist. Systems Limited</v>
          </cell>
        </row>
        <row r="41">
          <cell r="AA41" t="str">
            <v>Kashechewan Power Corporation</v>
          </cell>
        </row>
        <row r="42">
          <cell r="AA42" t="str">
            <v>Kenora Hydro Electric Corporation Ltd.</v>
          </cell>
        </row>
        <row r="43">
          <cell r="AA43" t="str">
            <v>Kingston Hydro Corporation</v>
          </cell>
        </row>
        <row r="44">
          <cell r="AA44" t="str">
            <v>Kitchener-Wilmot Hydro Inc.</v>
          </cell>
        </row>
        <row r="45">
          <cell r="AA45" t="str">
            <v>Lakefront Utilities Inc.</v>
          </cell>
        </row>
        <row r="46">
          <cell r="AA46" t="str">
            <v>Lakeland Power Distribution Ltd.</v>
          </cell>
        </row>
        <row r="47">
          <cell r="AA47" t="str">
            <v>London Hydro Inc.</v>
          </cell>
        </row>
        <row r="48">
          <cell r="AA48" t="str">
            <v>Midland Power Utility Corporation</v>
          </cell>
        </row>
        <row r="49">
          <cell r="AA49" t="str">
            <v>Milton Hydro Distribution Inc.</v>
          </cell>
        </row>
        <row r="50">
          <cell r="AA50" t="str">
            <v>Newmarket – Tay Power Distribution Ltd.</v>
          </cell>
        </row>
        <row r="51">
          <cell r="AA51" t="str">
            <v>Niagara Peninsula Energy Inc.</v>
          </cell>
        </row>
        <row r="52">
          <cell r="AA52" t="str">
            <v>Niagara-on-the-Lake Hydro Inc.</v>
          </cell>
        </row>
        <row r="53">
          <cell r="AA53" t="str">
            <v>Norfolk Power Distribution Ltd.</v>
          </cell>
        </row>
        <row r="54">
          <cell r="AA54" t="str">
            <v>North Bay Hydro Distribution Limited</v>
          </cell>
        </row>
        <row r="55">
          <cell r="AA55" t="str">
            <v>Northern Ontario Wires Inc.</v>
          </cell>
        </row>
        <row r="56">
          <cell r="AA56" t="str">
            <v>Oakville Hydro Distribution Inc.</v>
          </cell>
        </row>
        <row r="57">
          <cell r="AA57" t="str">
            <v>Orangeville Hydro Limited</v>
          </cell>
        </row>
        <row r="58">
          <cell r="AA58" t="str">
            <v>Orillia Power Distribution Corp.</v>
          </cell>
        </row>
        <row r="59">
          <cell r="AA59" t="str">
            <v>Oshawa PUC Networks Inc.</v>
          </cell>
        </row>
        <row r="60">
          <cell r="AA60" t="str">
            <v>Ottawa River Power Corporation</v>
          </cell>
        </row>
        <row r="61">
          <cell r="AA61" t="str">
            <v>Parry Sound Power Corporation</v>
          </cell>
        </row>
        <row r="62">
          <cell r="AA62" t="str">
            <v>Peterborough Distribution Inc.</v>
          </cell>
        </row>
        <row r="63">
          <cell r="AA63" t="str">
            <v>PowerStream Inc.</v>
          </cell>
        </row>
        <row r="64">
          <cell r="AA64" t="str">
            <v>PUC Distribution Inc.</v>
          </cell>
        </row>
        <row r="65">
          <cell r="AA65" t="str">
            <v>Renfrew Hydro Inc.</v>
          </cell>
        </row>
        <row r="66">
          <cell r="AA66" t="str">
            <v>Rideau St. Lawrence Distribution Inc.</v>
          </cell>
        </row>
        <row r="67">
          <cell r="AA67" t="str">
            <v>St. Thomas Energy Inc.</v>
          </cell>
        </row>
        <row r="68">
          <cell r="AA68" t="str">
            <v>Sioux Lookout Hydro Inc.</v>
          </cell>
        </row>
        <row r="69">
          <cell r="AA69" t="str">
            <v>Thunder Bay Hydro Electricity Distribution</v>
          </cell>
        </row>
        <row r="70">
          <cell r="AA70" t="str">
            <v>Tillsonburg Hydro Inc.</v>
          </cell>
        </row>
        <row r="71">
          <cell r="AA71" t="str">
            <v>Toronto Hydro-Electric System Limited</v>
          </cell>
        </row>
        <row r="72">
          <cell r="AA72" t="str">
            <v>Veridian Connections Inc.</v>
          </cell>
        </row>
        <row r="73">
          <cell r="AA73" t="str">
            <v>Wasaga Distribution Inc.</v>
          </cell>
        </row>
        <row r="74">
          <cell r="AA74" t="str">
            <v>Waterloo North Hydro Inc.</v>
          </cell>
        </row>
        <row r="75">
          <cell r="AA75" t="str">
            <v>Welland Hydro Electric System Corp.</v>
          </cell>
        </row>
        <row r="76">
          <cell r="AA76" t="str">
            <v>Wellington North Power Inc.</v>
          </cell>
        </row>
        <row r="77">
          <cell r="AA77" t="str">
            <v>West Coast Huron Energy Inc.</v>
          </cell>
        </row>
        <row r="78">
          <cell r="AA78" t="str">
            <v>Westario Power Inc.</v>
          </cell>
        </row>
        <row r="79">
          <cell r="AA79" t="str">
            <v>Whitby Hydro Electric Corporation</v>
          </cell>
        </row>
        <row r="80">
          <cell r="AA80"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M95"/>
  <sheetViews>
    <sheetView showGridLines="0" tabSelected="1" zoomScalePageLayoutView="0" workbookViewId="0" topLeftCell="A1">
      <selection activeCell="E6" sqref="E6"/>
    </sheetView>
  </sheetViews>
  <sheetFormatPr defaultColWidth="2.7109375" defaultRowHeight="15"/>
  <cols>
    <col min="1" max="1" width="9.421875" style="1" bestFit="1" customWidth="1"/>
    <col min="2" max="2" width="42.00390625" style="1" customWidth="1"/>
    <col min="3" max="3" width="14.8515625" style="1" bestFit="1" customWidth="1"/>
    <col min="4" max="4" width="14.00390625" style="1" bestFit="1" customWidth="1"/>
    <col min="5" max="5" width="19.421875" style="1" customWidth="1"/>
    <col min="6" max="6" width="12.57421875" style="1" bestFit="1" customWidth="1"/>
    <col min="7" max="7" width="16.28125" style="1" customWidth="1"/>
    <col min="8" max="8" width="12.7109375" style="1" customWidth="1"/>
    <col min="9" max="9" width="17.28125" style="1" customWidth="1"/>
    <col min="10" max="10" width="14.7109375" style="1" customWidth="1"/>
    <col min="11" max="11" width="11.140625" style="1" customWidth="1"/>
    <col min="12" max="255" width="9.140625" style="1" customWidth="1"/>
    <col min="256" max="16384" width="2.7109375" style="1" customWidth="1"/>
  </cols>
  <sheetData>
    <row r="1" spans="5:11" ht="12.75">
      <c r="E1" s="2"/>
      <c r="F1" s="3"/>
      <c r="G1" s="2"/>
      <c r="H1" s="2"/>
      <c r="I1" s="3"/>
      <c r="J1" s="69"/>
      <c r="K1" s="2"/>
    </row>
    <row r="2" spans="5:11" ht="12.75">
      <c r="E2" s="2"/>
      <c r="F2" s="3"/>
      <c r="G2" s="2"/>
      <c r="H2" s="2"/>
      <c r="I2" s="3"/>
      <c r="J2" s="70"/>
      <c r="K2" s="2"/>
    </row>
    <row r="3" spans="5:11" ht="12.75">
      <c r="E3" s="2"/>
      <c r="F3" s="3"/>
      <c r="G3" s="2"/>
      <c r="H3" s="2"/>
      <c r="I3" s="3"/>
      <c r="J3" s="70"/>
      <c r="K3" s="2"/>
    </row>
    <row r="4" spans="5:11" ht="12.75">
      <c r="E4" s="2"/>
      <c r="F4" s="3"/>
      <c r="G4" s="2"/>
      <c r="H4" s="2"/>
      <c r="I4" s="3"/>
      <c r="J4" s="70"/>
      <c r="K4" s="2"/>
    </row>
    <row r="5" spans="5:11" ht="12.75">
      <c r="E5" s="2"/>
      <c r="F5" s="3"/>
      <c r="G5" s="2"/>
      <c r="H5" s="2"/>
      <c r="I5" s="3"/>
      <c r="J5" s="69"/>
      <c r="K5" s="2"/>
    </row>
    <row r="6" spans="5:11" ht="12.75">
      <c r="E6" s="2"/>
      <c r="F6" s="3"/>
      <c r="G6" s="2"/>
      <c r="H6" s="2"/>
      <c r="I6" s="3"/>
      <c r="J6" s="69"/>
      <c r="K6" s="2"/>
    </row>
    <row r="7" spans="5:11" ht="12.75">
      <c r="E7" s="2"/>
      <c r="F7" s="3"/>
      <c r="G7" s="2"/>
      <c r="H7" s="5"/>
      <c r="I7" s="3"/>
      <c r="J7" s="69"/>
      <c r="K7" s="5"/>
    </row>
    <row r="8" spans="9:10" ht="12.75">
      <c r="I8" s="2"/>
      <c r="J8" s="2"/>
    </row>
    <row r="9" spans="1:10" ht="18">
      <c r="A9" s="76" t="s">
        <v>2</v>
      </c>
      <c r="B9" s="76"/>
      <c r="C9" s="76"/>
      <c r="D9" s="76"/>
      <c r="E9" s="76"/>
      <c r="F9" s="76"/>
      <c r="G9" s="76"/>
      <c r="H9" s="76"/>
      <c r="I9" s="76"/>
      <c r="J9" s="76"/>
    </row>
    <row r="10" spans="1:10" ht="18">
      <c r="A10" s="76" t="s">
        <v>3</v>
      </c>
      <c r="B10" s="76"/>
      <c r="C10" s="76"/>
      <c r="D10" s="76"/>
      <c r="E10" s="76"/>
      <c r="F10" s="76"/>
      <c r="G10" s="76"/>
      <c r="H10" s="76"/>
      <c r="I10" s="76"/>
      <c r="J10" s="76"/>
    </row>
    <row r="11" spans="1:10" ht="22.5" customHeight="1">
      <c r="A11" s="77" t="s">
        <v>4</v>
      </c>
      <c r="B11" s="77"/>
      <c r="C11" s="77"/>
      <c r="D11" s="77"/>
      <c r="E11" s="77"/>
      <c r="F11" s="77"/>
      <c r="G11" s="77"/>
      <c r="H11" s="77"/>
      <c r="I11" s="77"/>
      <c r="J11" s="77"/>
    </row>
    <row r="12" spans="1:8" ht="13.5" customHeight="1">
      <c r="A12" s="6"/>
      <c r="B12" s="6"/>
      <c r="C12" s="7" t="s">
        <v>5</v>
      </c>
      <c r="D12" s="8">
        <v>2011</v>
      </c>
      <c r="E12" s="7" t="s">
        <v>6</v>
      </c>
      <c r="F12" s="6"/>
      <c r="G12" s="6"/>
      <c r="H12" s="6"/>
    </row>
    <row r="13" ht="15" customHeight="1" thickBot="1"/>
    <row r="14" spans="1:10" ht="61.5" customHeight="1">
      <c r="A14" s="78" t="s">
        <v>7</v>
      </c>
      <c r="B14" s="80" t="s">
        <v>8</v>
      </c>
      <c r="C14" s="9" t="s">
        <v>9</v>
      </c>
      <c r="D14" s="9" t="s">
        <v>10</v>
      </c>
      <c r="E14" s="9" t="s">
        <v>11</v>
      </c>
      <c r="F14" s="9" t="s">
        <v>12</v>
      </c>
      <c r="G14" s="9" t="s">
        <v>13</v>
      </c>
      <c r="H14" s="10" t="s">
        <v>14</v>
      </c>
      <c r="I14" s="82" t="s">
        <v>15</v>
      </c>
      <c r="J14" s="10" t="s">
        <v>16</v>
      </c>
    </row>
    <row r="15" spans="1:10" ht="25.5" customHeight="1">
      <c r="A15" s="79"/>
      <c r="B15" s="81"/>
      <c r="C15" s="11" t="s">
        <v>17</v>
      </c>
      <c r="D15" s="11" t="s">
        <v>18</v>
      </c>
      <c r="E15" s="12" t="s">
        <v>19</v>
      </c>
      <c r="F15" s="11" t="s">
        <v>20</v>
      </c>
      <c r="G15" s="11" t="s">
        <v>21</v>
      </c>
      <c r="H15" s="13" t="s">
        <v>22</v>
      </c>
      <c r="I15" s="83"/>
      <c r="J15" s="13" t="s">
        <v>23</v>
      </c>
    </row>
    <row r="16" spans="1:13" ht="12.75">
      <c r="A16" s="14">
        <v>1905</v>
      </c>
      <c r="B16" s="15" t="s">
        <v>24</v>
      </c>
      <c r="C16" s="16">
        <v>4070367.11</v>
      </c>
      <c r="D16" s="16">
        <v>0</v>
      </c>
      <c r="E16" s="17">
        <f>C16+0.5*D16</f>
        <v>4070367.11</v>
      </c>
      <c r="F16" s="18"/>
      <c r="G16" s="19">
        <f>IF(F16=0,0,1/F16)</f>
        <v>0</v>
      </c>
      <c r="H16" s="20">
        <f>IF(F16=0,0,E16/F16)</f>
        <v>0</v>
      </c>
      <c r="I16" s="16">
        <v>0</v>
      </c>
      <c r="J16" s="20">
        <f>IF(ISERROR(+H16-I16),0,+H16-I16)</f>
        <v>0</v>
      </c>
      <c r="M16" s="21"/>
    </row>
    <row r="17" spans="1:13" ht="12.75">
      <c r="A17" s="14">
        <v>1612</v>
      </c>
      <c r="B17" s="22" t="s">
        <v>25</v>
      </c>
      <c r="C17" s="16">
        <v>35545.95</v>
      </c>
      <c r="D17" s="16">
        <v>296669.08</v>
      </c>
      <c r="E17" s="17">
        <f>C17+0.5*D17</f>
        <v>183880.49</v>
      </c>
      <c r="F17" s="18"/>
      <c r="G17" s="19">
        <f>IF(F17=0,0,1/F17)</f>
        <v>0</v>
      </c>
      <c r="H17" s="20">
        <f>IF(F17=0,0,E17/F17)</f>
        <v>0</v>
      </c>
      <c r="I17" s="16">
        <v>0</v>
      </c>
      <c r="J17" s="20">
        <f>IF(ISERROR(+H17-I17),0,+H17-I17)</f>
        <v>0</v>
      </c>
      <c r="M17" s="21"/>
    </row>
    <row r="18" spans="1:13" ht="12.75">
      <c r="A18" s="23">
        <v>1808</v>
      </c>
      <c r="B18" s="24" t="s">
        <v>26</v>
      </c>
      <c r="C18" s="16">
        <v>8798017.430000002</v>
      </c>
      <c r="D18" s="16">
        <v>531470.63</v>
      </c>
      <c r="E18" s="17">
        <f>C18+0.5*D18</f>
        <v>9063752.745000001</v>
      </c>
      <c r="F18" s="18">
        <v>60</v>
      </c>
      <c r="G18" s="19">
        <f>IF(F18=0,0,1/F18)</f>
        <v>0.016666666666666666</v>
      </c>
      <c r="H18" s="20">
        <f>IF(F18=0,0,E18/F18)</f>
        <v>151062.54575000002</v>
      </c>
      <c r="I18" s="16">
        <v>221225.18999999997</v>
      </c>
      <c r="J18" s="20">
        <f>IF(ISERROR(+H18-I18),0,+H18-I18)</f>
        <v>-70162.64424999995</v>
      </c>
      <c r="M18" s="21"/>
    </row>
    <row r="19" spans="1:13" ht="12.75">
      <c r="A19" s="23">
        <v>1808</v>
      </c>
      <c r="B19" s="24" t="s">
        <v>27</v>
      </c>
      <c r="C19" s="16">
        <v>3653295.7699999996</v>
      </c>
      <c r="D19" s="16">
        <v>1868178.56</v>
      </c>
      <c r="E19" s="17">
        <f>C19+0.5*D19</f>
        <v>4587385.05</v>
      </c>
      <c r="F19" s="18">
        <v>20</v>
      </c>
      <c r="G19" s="19">
        <f>IF(F19=0,0,1/F19)</f>
        <v>0.05</v>
      </c>
      <c r="H19" s="20">
        <f>IF(F19=0,0,E19/F19)</f>
        <v>229369.2525</v>
      </c>
      <c r="I19" s="16">
        <v>310898.61</v>
      </c>
      <c r="J19" s="20">
        <f>IF(ISERROR(+H19-I19),0,+H19-I19)</f>
        <v>-81529.35749999998</v>
      </c>
      <c r="M19" s="21"/>
    </row>
    <row r="20" spans="1:13" ht="12.75">
      <c r="A20" s="23">
        <v>1820</v>
      </c>
      <c r="B20" s="25" t="s">
        <v>28</v>
      </c>
      <c r="C20" s="16">
        <v>49454351.58</v>
      </c>
      <c r="D20" s="16">
        <v>4773591.91</v>
      </c>
      <c r="E20" s="17">
        <f>C20+0.5*D20</f>
        <v>51841147.535</v>
      </c>
      <c r="F20" s="18">
        <v>40</v>
      </c>
      <c r="G20" s="19">
        <f>IF(F20=0,0,1/F20)</f>
        <v>0.025</v>
      </c>
      <c r="H20" s="20">
        <f>IF(F20=0,0,E20/F20)</f>
        <v>1296028.688375</v>
      </c>
      <c r="I20" s="16">
        <v>2530001.8343544505</v>
      </c>
      <c r="J20" s="20">
        <f>IF(ISERROR(+H20-I20),0,+H20-I20)</f>
        <v>-1233973.1459794505</v>
      </c>
      <c r="M20" s="21"/>
    </row>
    <row r="21" spans="1:13" ht="12.75">
      <c r="A21" s="23"/>
      <c r="B21" s="25"/>
      <c r="C21" s="16"/>
      <c r="D21" s="16"/>
      <c r="E21" s="17"/>
      <c r="F21" s="18"/>
      <c r="G21" s="19"/>
      <c r="H21" s="20"/>
      <c r="I21" s="16">
        <v>0</v>
      </c>
      <c r="J21" s="20"/>
      <c r="M21" s="21"/>
    </row>
    <row r="22" spans="1:13" ht="12.75">
      <c r="A22" s="23">
        <v>1980</v>
      </c>
      <c r="B22" s="26" t="s">
        <v>29</v>
      </c>
      <c r="C22" s="16">
        <v>6434862.11</v>
      </c>
      <c r="D22" s="16">
        <v>136767.01</v>
      </c>
      <c r="E22" s="17">
        <f>C22+0.5*D22</f>
        <v>6503245.615</v>
      </c>
      <c r="F22" s="18">
        <v>25</v>
      </c>
      <c r="G22" s="19">
        <f>IF(F22=0,0,1/F22)</f>
        <v>0.04</v>
      </c>
      <c r="H22" s="20">
        <f>IF(F22=0,0,E22/F22)</f>
        <v>260129.82460000002</v>
      </c>
      <c r="I22" s="16">
        <v>405516.17</v>
      </c>
      <c r="J22" s="20">
        <f>IF(ISERROR(+H22-I22),0,+H22-I22)</f>
        <v>-145386.34539999996</v>
      </c>
      <c r="M22" s="21"/>
    </row>
    <row r="23" spans="1:13" ht="12.75">
      <c r="A23" s="23">
        <v>1980</v>
      </c>
      <c r="B23" s="26" t="s">
        <v>30</v>
      </c>
      <c r="C23" s="16">
        <v>4423747.2700000005</v>
      </c>
      <c r="D23" s="16">
        <v>1242259.86</v>
      </c>
      <c r="E23" s="17">
        <f aca="true" t="shared" si="0" ref="E23:E41">C23+0.5*D23</f>
        <v>5044877.2</v>
      </c>
      <c r="F23" s="18">
        <v>15</v>
      </c>
      <c r="G23" s="19">
        <f aca="true" t="shared" si="1" ref="G23:G41">IF(F23=0,0,1/F23)</f>
        <v>0.06666666666666667</v>
      </c>
      <c r="H23" s="20">
        <f aca="true" t="shared" si="2" ref="H23:H41">IF(F23=0,0,E23/F23)</f>
        <v>336325.14666666667</v>
      </c>
      <c r="I23" s="16">
        <v>1015038.9200000002</v>
      </c>
      <c r="J23" s="20">
        <f aca="true" t="shared" si="3" ref="J23:J41">IF(ISERROR(+H23-I23),0,+H23-I23)</f>
        <v>-678713.7733333334</v>
      </c>
      <c r="M23" s="21"/>
    </row>
    <row r="24" spans="1:13" ht="12.75">
      <c r="A24" s="23">
        <v>1830</v>
      </c>
      <c r="B24" s="26" t="s">
        <v>31</v>
      </c>
      <c r="C24" s="16">
        <v>25837730.44000002</v>
      </c>
      <c r="D24" s="16">
        <v>1177318.33</v>
      </c>
      <c r="E24" s="17">
        <f t="shared" si="0"/>
        <v>26426389.60500002</v>
      </c>
      <c r="F24" s="18">
        <v>45</v>
      </c>
      <c r="G24" s="19">
        <f t="shared" si="1"/>
        <v>0.022222222222222223</v>
      </c>
      <c r="H24" s="20">
        <f t="shared" si="2"/>
        <v>587253.1023333338</v>
      </c>
      <c r="I24" s="16">
        <v>1528537.5816034544</v>
      </c>
      <c r="J24" s="20">
        <f t="shared" si="3"/>
        <v>-941284.4792701206</v>
      </c>
      <c r="M24" s="21"/>
    </row>
    <row r="25" spans="1:13" ht="12.75">
      <c r="A25" s="23">
        <v>1830</v>
      </c>
      <c r="B25" s="26" t="s">
        <v>32</v>
      </c>
      <c r="C25" s="16">
        <v>63150358.254</v>
      </c>
      <c r="D25" s="16">
        <v>6601844.199999999</v>
      </c>
      <c r="E25" s="17">
        <f t="shared" si="0"/>
        <v>66451280.354</v>
      </c>
      <c r="F25" s="18">
        <v>55</v>
      </c>
      <c r="G25" s="19">
        <f t="shared" si="1"/>
        <v>0.01818181818181818</v>
      </c>
      <c r="H25" s="20">
        <f t="shared" si="2"/>
        <v>1208205.0973454546</v>
      </c>
      <c r="I25" s="16">
        <v>3018924.226752354</v>
      </c>
      <c r="J25" s="20">
        <f t="shared" si="3"/>
        <v>-1810719.1294068992</v>
      </c>
      <c r="M25" s="21"/>
    </row>
    <row r="26" spans="1:13" ht="12.75">
      <c r="A26" s="23">
        <v>1850</v>
      </c>
      <c r="B26" s="26" t="s">
        <v>33</v>
      </c>
      <c r="C26" s="16">
        <v>8999822.730000004</v>
      </c>
      <c r="D26" s="16">
        <v>1089780.62</v>
      </c>
      <c r="E26" s="17">
        <f t="shared" si="0"/>
        <v>9544713.040000005</v>
      </c>
      <c r="F26" s="18">
        <v>45</v>
      </c>
      <c r="G26" s="19">
        <f t="shared" si="1"/>
        <v>0.022222222222222223</v>
      </c>
      <c r="H26" s="20">
        <f t="shared" si="2"/>
        <v>212104.73422222232</v>
      </c>
      <c r="I26" s="16">
        <v>571919.9467906797</v>
      </c>
      <c r="J26" s="20">
        <f t="shared" si="3"/>
        <v>-359815.21256845735</v>
      </c>
      <c r="M26" s="21"/>
    </row>
    <row r="27" spans="1:13" ht="12.75">
      <c r="A27" s="23">
        <v>1835</v>
      </c>
      <c r="B27" s="26" t="s">
        <v>34</v>
      </c>
      <c r="C27" s="16">
        <v>13954466.550000003</v>
      </c>
      <c r="D27" s="16">
        <v>1388493.37</v>
      </c>
      <c r="E27" s="17">
        <f t="shared" si="0"/>
        <v>14648713.235000003</v>
      </c>
      <c r="F27" s="18">
        <v>40</v>
      </c>
      <c r="G27" s="19">
        <f t="shared" si="1"/>
        <v>0.025</v>
      </c>
      <c r="H27" s="20">
        <f t="shared" si="2"/>
        <v>366217.8308750001</v>
      </c>
      <c r="I27" s="16">
        <v>969516.8605332519</v>
      </c>
      <c r="J27" s="20">
        <f t="shared" si="3"/>
        <v>-603299.0296582518</v>
      </c>
      <c r="M27" s="21"/>
    </row>
    <row r="28" spans="1:13" ht="12.75">
      <c r="A28" s="23">
        <v>1835</v>
      </c>
      <c r="B28" s="26" t="s">
        <v>35</v>
      </c>
      <c r="C28" s="16">
        <v>460267.27999999997</v>
      </c>
      <c r="D28" s="16">
        <v>88733.84</v>
      </c>
      <c r="E28" s="17">
        <f t="shared" si="0"/>
        <v>504634.19999999995</v>
      </c>
      <c r="F28" s="18">
        <v>10</v>
      </c>
      <c r="G28" s="19">
        <f t="shared" si="1"/>
        <v>0.1</v>
      </c>
      <c r="H28" s="20">
        <f t="shared" si="2"/>
        <v>50463.42</v>
      </c>
      <c r="I28" s="16">
        <v>489963.605218656</v>
      </c>
      <c r="J28" s="20">
        <f t="shared" si="3"/>
        <v>-439500.185218656</v>
      </c>
      <c r="M28" s="21"/>
    </row>
    <row r="29" spans="1:13" ht="12.75">
      <c r="A29" s="23">
        <v>1845</v>
      </c>
      <c r="B29" s="24" t="s">
        <v>36</v>
      </c>
      <c r="C29" s="16">
        <v>180562640.886</v>
      </c>
      <c r="D29" s="16">
        <v>12929969.670000002</v>
      </c>
      <c r="E29" s="17">
        <f t="shared" si="0"/>
        <v>187027625.72100002</v>
      </c>
      <c r="F29" s="18">
        <v>40</v>
      </c>
      <c r="G29" s="19">
        <f t="shared" si="1"/>
        <v>0.025</v>
      </c>
      <c r="H29" s="20">
        <f t="shared" si="2"/>
        <v>4675690.643025001</v>
      </c>
      <c r="I29" s="16">
        <v>10859152.79865708</v>
      </c>
      <c r="J29" s="20">
        <f t="shared" si="3"/>
        <v>-6183462.15563208</v>
      </c>
      <c r="M29" s="21"/>
    </row>
    <row r="30" spans="1:13" ht="12.75">
      <c r="A30" s="23">
        <v>1850</v>
      </c>
      <c r="B30" s="24" t="s">
        <v>37</v>
      </c>
      <c r="C30" s="16">
        <v>41307648.150000006</v>
      </c>
      <c r="D30" s="16">
        <v>2192640.56</v>
      </c>
      <c r="E30" s="17">
        <f t="shared" si="0"/>
        <v>42403968.43000001</v>
      </c>
      <c r="F30" s="18">
        <v>35</v>
      </c>
      <c r="G30" s="19">
        <f t="shared" si="1"/>
        <v>0.02857142857142857</v>
      </c>
      <c r="H30" s="20">
        <f t="shared" si="2"/>
        <v>1211541.9551428573</v>
      </c>
      <c r="I30" s="16">
        <v>4061260.0079108793</v>
      </c>
      <c r="J30" s="20">
        <f t="shared" si="3"/>
        <v>-2849718.052768022</v>
      </c>
      <c r="M30" s="21"/>
    </row>
    <row r="31" spans="1:13" ht="12.75">
      <c r="A31" s="23">
        <v>1840</v>
      </c>
      <c r="B31" s="24" t="s">
        <v>38</v>
      </c>
      <c r="C31" s="16">
        <v>31261780.770000003</v>
      </c>
      <c r="D31" s="16">
        <v>2569608.85</v>
      </c>
      <c r="E31" s="17">
        <f t="shared" si="0"/>
        <v>32546585.195000004</v>
      </c>
      <c r="F31" s="18">
        <v>50</v>
      </c>
      <c r="G31" s="19">
        <f t="shared" si="1"/>
        <v>0.02</v>
      </c>
      <c r="H31" s="20">
        <f t="shared" si="2"/>
        <v>650931.7039000001</v>
      </c>
      <c r="I31" s="16">
        <v>1327262.7152783514</v>
      </c>
      <c r="J31" s="20">
        <f t="shared" si="3"/>
        <v>-676331.0113783514</v>
      </c>
      <c r="M31" s="21"/>
    </row>
    <row r="32" spans="1:13" ht="12.75">
      <c r="A32" s="23">
        <v>1845</v>
      </c>
      <c r="B32" s="24" t="s">
        <v>39</v>
      </c>
      <c r="C32" s="16">
        <v>7943945.490000002</v>
      </c>
      <c r="D32" s="16">
        <v>360085.08</v>
      </c>
      <c r="E32" s="17">
        <f t="shared" si="0"/>
        <v>8123988.030000002</v>
      </c>
      <c r="F32" s="18">
        <v>20</v>
      </c>
      <c r="G32" s="19">
        <f t="shared" si="1"/>
        <v>0.05</v>
      </c>
      <c r="H32" s="20">
        <f t="shared" si="2"/>
        <v>406199.4015000001</v>
      </c>
      <c r="I32" s="16">
        <v>2871886.6494409144</v>
      </c>
      <c r="J32" s="20">
        <f t="shared" si="3"/>
        <v>-2465687.2479409142</v>
      </c>
      <c r="M32" s="21"/>
    </row>
    <row r="33" spans="1:13" ht="12.75">
      <c r="A33" s="23">
        <v>1845</v>
      </c>
      <c r="B33" s="24" t="s">
        <v>40</v>
      </c>
      <c r="C33" s="16">
        <v>2063948.0900000003</v>
      </c>
      <c r="D33" s="16">
        <v>231585.74</v>
      </c>
      <c r="E33" s="17">
        <f t="shared" si="0"/>
        <v>2179740.9600000004</v>
      </c>
      <c r="F33" s="18">
        <v>25</v>
      </c>
      <c r="G33" s="19">
        <f t="shared" si="1"/>
        <v>0.04</v>
      </c>
      <c r="H33" s="20">
        <f t="shared" si="2"/>
        <v>87189.63840000001</v>
      </c>
      <c r="I33" s="16">
        <v>258814.5</v>
      </c>
      <c r="J33" s="20">
        <f t="shared" si="3"/>
        <v>-171624.8616</v>
      </c>
      <c r="M33" s="21"/>
    </row>
    <row r="34" spans="1:13" ht="12.75">
      <c r="A34" s="23">
        <v>1845</v>
      </c>
      <c r="B34" s="24" t="s">
        <v>41</v>
      </c>
      <c r="C34" s="16">
        <v>260342.86</v>
      </c>
      <c r="D34" s="16">
        <v>377070.27</v>
      </c>
      <c r="E34" s="17">
        <f t="shared" si="0"/>
        <v>448877.995</v>
      </c>
      <c r="F34" s="18">
        <v>35</v>
      </c>
      <c r="G34" s="19">
        <f t="shared" si="1"/>
        <v>0.02857142857142857</v>
      </c>
      <c r="H34" s="20">
        <f t="shared" si="2"/>
        <v>12825.085571428572</v>
      </c>
      <c r="I34" s="16">
        <v>13158.15</v>
      </c>
      <c r="J34" s="20">
        <f t="shared" si="3"/>
        <v>-333.0644285714279</v>
      </c>
      <c r="M34" s="21"/>
    </row>
    <row r="35" spans="1:13" ht="12.75">
      <c r="A35" s="14">
        <v>1860</v>
      </c>
      <c r="B35" s="15" t="s">
        <v>42</v>
      </c>
      <c r="C35" s="16">
        <v>3510463.6999999993</v>
      </c>
      <c r="D35" s="16">
        <v>502741.4500000002</v>
      </c>
      <c r="E35" s="17">
        <f t="shared" si="0"/>
        <v>3761834.4249999993</v>
      </c>
      <c r="F35" s="18">
        <v>25</v>
      </c>
      <c r="G35" s="19">
        <f t="shared" si="1"/>
        <v>0.04</v>
      </c>
      <c r="H35" s="20">
        <f t="shared" si="2"/>
        <v>150473.37699999998</v>
      </c>
      <c r="I35" s="16">
        <v>1370010.8000000003</v>
      </c>
      <c r="J35" s="20">
        <f t="shared" si="3"/>
        <v>-1219537.4230000004</v>
      </c>
      <c r="M35" s="21"/>
    </row>
    <row r="36" spans="1:13" ht="12.75">
      <c r="A36" s="14">
        <v>1860</v>
      </c>
      <c r="B36" s="15" t="s">
        <v>43</v>
      </c>
      <c r="C36" s="16">
        <v>2581893.46</v>
      </c>
      <c r="D36" s="16">
        <v>700354.83</v>
      </c>
      <c r="E36" s="17">
        <f t="shared" si="0"/>
        <v>2932070.875</v>
      </c>
      <c r="F36" s="18">
        <v>25</v>
      </c>
      <c r="G36" s="19">
        <f t="shared" si="1"/>
        <v>0.04</v>
      </c>
      <c r="H36" s="20">
        <f t="shared" si="2"/>
        <v>117282.835</v>
      </c>
      <c r="I36" s="16">
        <v>130805.15</v>
      </c>
      <c r="J36" s="20">
        <f t="shared" si="3"/>
        <v>-13522.314999999988</v>
      </c>
      <c r="M36" s="21"/>
    </row>
    <row r="37" spans="1:13" ht="12.75">
      <c r="A37" s="14">
        <v>1555</v>
      </c>
      <c r="B37" s="15" t="s">
        <v>44</v>
      </c>
      <c r="C37" s="16">
        <v>23339464.509999998</v>
      </c>
      <c r="D37" s="16">
        <v>1898001.44</v>
      </c>
      <c r="E37" s="17">
        <f t="shared" si="0"/>
        <v>24288465.229999997</v>
      </c>
      <c r="F37" s="18">
        <v>15</v>
      </c>
      <c r="G37" s="19">
        <f t="shared" si="1"/>
        <v>0.06666666666666667</v>
      </c>
      <c r="H37" s="20">
        <f t="shared" si="2"/>
        <v>1619231.015333333</v>
      </c>
      <c r="I37" s="16">
        <v>1863356.72</v>
      </c>
      <c r="J37" s="20">
        <f t="shared" si="3"/>
        <v>-244125.70466666692</v>
      </c>
      <c r="M37" s="21"/>
    </row>
    <row r="38" spans="1:13" ht="12.75">
      <c r="A38" s="14">
        <v>1860</v>
      </c>
      <c r="B38" s="15" t="s">
        <v>45</v>
      </c>
      <c r="C38" s="16">
        <v>0</v>
      </c>
      <c r="D38" s="16">
        <v>194441.87</v>
      </c>
      <c r="E38" s="17">
        <f t="shared" si="0"/>
        <v>97220.935</v>
      </c>
      <c r="F38" s="18">
        <v>15</v>
      </c>
      <c r="G38" s="19">
        <f t="shared" si="1"/>
        <v>0.06666666666666667</v>
      </c>
      <c r="H38" s="20">
        <f t="shared" si="2"/>
        <v>6481.395666666666</v>
      </c>
      <c r="I38" s="16">
        <v>6481.4</v>
      </c>
      <c r="J38" s="20">
        <f t="shared" si="3"/>
        <v>-0.004333333333306655</v>
      </c>
      <c r="M38" s="21"/>
    </row>
    <row r="39" spans="1:13" ht="12.75">
      <c r="A39" s="14">
        <v>1555</v>
      </c>
      <c r="B39" s="15" t="s">
        <v>46</v>
      </c>
      <c r="C39" s="16">
        <v>910478.9400000001</v>
      </c>
      <c r="D39" s="16">
        <v>65680.75</v>
      </c>
      <c r="E39" s="17">
        <f t="shared" si="0"/>
        <v>943319.3150000001</v>
      </c>
      <c r="F39" s="18">
        <v>15</v>
      </c>
      <c r="G39" s="19">
        <f t="shared" si="1"/>
        <v>0.06666666666666667</v>
      </c>
      <c r="H39" s="20">
        <f t="shared" si="2"/>
        <v>62887.954333333335</v>
      </c>
      <c r="I39" s="16">
        <v>64981.01</v>
      </c>
      <c r="J39" s="20">
        <f t="shared" si="3"/>
        <v>-2093.055666666667</v>
      </c>
      <c r="M39" s="21"/>
    </row>
    <row r="40" spans="1:13" ht="12.75">
      <c r="A40" s="14">
        <v>1860</v>
      </c>
      <c r="B40" s="15" t="s">
        <v>47</v>
      </c>
      <c r="C40" s="16">
        <v>2907775.2199999997</v>
      </c>
      <c r="D40" s="16">
        <v>734760.74</v>
      </c>
      <c r="E40" s="17">
        <f t="shared" si="0"/>
        <v>3275155.59</v>
      </c>
      <c r="F40" s="18">
        <v>15</v>
      </c>
      <c r="G40" s="19">
        <f t="shared" si="1"/>
        <v>0.06666666666666667</v>
      </c>
      <c r="H40" s="20">
        <f t="shared" si="2"/>
        <v>218343.70599999998</v>
      </c>
      <c r="I40" s="16">
        <v>242202.82</v>
      </c>
      <c r="J40" s="20">
        <f t="shared" si="3"/>
        <v>-23859.11400000003</v>
      </c>
      <c r="M40" s="21"/>
    </row>
    <row r="41" spans="1:13" ht="12.75">
      <c r="A41" s="14">
        <v>1860</v>
      </c>
      <c r="B41" s="15" t="s">
        <v>48</v>
      </c>
      <c r="C41" s="16">
        <v>22220.71</v>
      </c>
      <c r="D41" s="16">
        <v>103453.13</v>
      </c>
      <c r="E41" s="17">
        <f t="shared" si="0"/>
        <v>73947.275</v>
      </c>
      <c r="F41" s="18">
        <v>15</v>
      </c>
      <c r="G41" s="19">
        <f t="shared" si="1"/>
        <v>0.06666666666666667</v>
      </c>
      <c r="H41" s="20">
        <f t="shared" si="2"/>
        <v>4929.818333333333</v>
      </c>
      <c r="I41" s="16">
        <v>4980.9</v>
      </c>
      <c r="J41" s="20">
        <f t="shared" si="3"/>
        <v>-51.08166666666693</v>
      </c>
      <c r="M41" s="21"/>
    </row>
    <row r="42" spans="1:13" ht="12.75">
      <c r="A42" s="23">
        <v>1915</v>
      </c>
      <c r="B42" s="24" t="s">
        <v>49</v>
      </c>
      <c r="C42" s="16">
        <v>3698710.7000000007</v>
      </c>
      <c r="D42" s="16">
        <v>221256.73</v>
      </c>
      <c r="E42" s="17">
        <f aca="true" t="shared" si="4" ref="E42:E48">C42+0.5*D42</f>
        <v>3809339.065000001</v>
      </c>
      <c r="F42" s="18">
        <v>10</v>
      </c>
      <c r="G42" s="19">
        <f aca="true" t="shared" si="5" ref="G42:G48">IF(F42=0,0,1/F42)</f>
        <v>0.1</v>
      </c>
      <c r="H42" s="20">
        <f aca="true" t="shared" si="6" ref="H42:H48">IF(F42=0,0,E42/F42)</f>
        <v>380933.9065000001</v>
      </c>
      <c r="I42" s="16">
        <v>680182.21</v>
      </c>
      <c r="J42" s="20">
        <f aca="true" t="shared" si="7" ref="J42:J48">IF(ISERROR(+H42-I42),0,+H42-I42)</f>
        <v>-299248.30349999986</v>
      </c>
      <c r="M42" s="21"/>
    </row>
    <row r="43" spans="1:13" ht="25.5">
      <c r="A43" s="14">
        <v>1930</v>
      </c>
      <c r="B43" s="15" t="s">
        <v>50</v>
      </c>
      <c r="C43" s="16">
        <v>205960.28000000003</v>
      </c>
      <c r="D43" s="16">
        <v>265541.49</v>
      </c>
      <c r="E43" s="17">
        <f t="shared" si="4"/>
        <v>338731.025</v>
      </c>
      <c r="F43" s="18">
        <v>4</v>
      </c>
      <c r="G43" s="19">
        <f t="shared" si="5"/>
        <v>0.25</v>
      </c>
      <c r="H43" s="20">
        <f t="shared" si="6"/>
        <v>84682.75625</v>
      </c>
      <c r="I43" s="16">
        <v>105925.42999999998</v>
      </c>
      <c r="J43" s="20">
        <f t="shared" si="7"/>
        <v>-21242.673749999973</v>
      </c>
      <c r="M43" s="21"/>
    </row>
    <row r="44" spans="1:13" ht="25.5">
      <c r="A44" s="14">
        <v>1930</v>
      </c>
      <c r="B44" s="15" t="s">
        <v>51</v>
      </c>
      <c r="C44" s="16">
        <v>1573108.5600000005</v>
      </c>
      <c r="D44" s="16">
        <v>935799.25</v>
      </c>
      <c r="E44" s="17">
        <f t="shared" si="4"/>
        <v>2041008.1850000005</v>
      </c>
      <c r="F44" s="18">
        <v>12</v>
      </c>
      <c r="G44" s="19">
        <f t="shared" si="5"/>
        <v>0.08333333333333333</v>
      </c>
      <c r="H44" s="20">
        <f t="shared" si="6"/>
        <v>170084.01541666672</v>
      </c>
      <c r="I44" s="16">
        <v>227337.86</v>
      </c>
      <c r="J44" s="20">
        <f t="shared" si="7"/>
        <v>-57253.844583333266</v>
      </c>
      <c r="M44" s="21"/>
    </row>
    <row r="45" spans="1:13" ht="25.5">
      <c r="A45" s="14">
        <v>1930</v>
      </c>
      <c r="B45" s="15" t="s">
        <v>52</v>
      </c>
      <c r="C45" s="16">
        <v>3074311.7200000007</v>
      </c>
      <c r="D45" s="16">
        <v>410413.07</v>
      </c>
      <c r="E45" s="17">
        <f t="shared" si="4"/>
        <v>3279518.255000001</v>
      </c>
      <c r="F45" s="18">
        <v>8</v>
      </c>
      <c r="G45" s="19">
        <f t="shared" si="5"/>
        <v>0.125</v>
      </c>
      <c r="H45" s="20">
        <f t="shared" si="6"/>
        <v>409939.7818750001</v>
      </c>
      <c r="I45" s="16">
        <v>701200.69</v>
      </c>
      <c r="J45" s="20">
        <f t="shared" si="7"/>
        <v>-291260.90812499984</v>
      </c>
      <c r="M45" s="21"/>
    </row>
    <row r="46" spans="1:13" ht="12.75">
      <c r="A46" s="14">
        <v>1930</v>
      </c>
      <c r="B46" s="15" t="s">
        <v>53</v>
      </c>
      <c r="C46" s="16">
        <v>582237.6399999999</v>
      </c>
      <c r="D46" s="16">
        <v>127015</v>
      </c>
      <c r="E46" s="17">
        <f t="shared" si="4"/>
        <v>645745.1399999999</v>
      </c>
      <c r="F46" s="18">
        <v>15</v>
      </c>
      <c r="G46" s="19">
        <f t="shared" si="5"/>
        <v>0.06666666666666667</v>
      </c>
      <c r="H46" s="20">
        <f t="shared" si="6"/>
        <v>43049.67599999999</v>
      </c>
      <c r="I46" s="16">
        <v>54576.23999999999</v>
      </c>
      <c r="J46" s="20">
        <f t="shared" si="7"/>
        <v>-11526.563999999998</v>
      </c>
      <c r="M46" s="21"/>
    </row>
    <row r="47" spans="1:13" ht="12.75">
      <c r="A47" s="14">
        <v>1930</v>
      </c>
      <c r="B47" s="15" t="s">
        <v>54</v>
      </c>
      <c r="C47" s="16">
        <v>375084.8500000001</v>
      </c>
      <c r="D47" s="16">
        <v>52387</v>
      </c>
      <c r="E47" s="17">
        <f t="shared" si="4"/>
        <v>401278.3500000001</v>
      </c>
      <c r="F47" s="18">
        <v>5</v>
      </c>
      <c r="G47" s="19">
        <f t="shared" si="5"/>
        <v>0.2</v>
      </c>
      <c r="H47" s="20">
        <f t="shared" si="6"/>
        <v>80255.67000000001</v>
      </c>
      <c r="I47" s="16">
        <v>197473.95999999996</v>
      </c>
      <c r="J47" s="20">
        <f t="shared" si="7"/>
        <v>-117218.28999999995</v>
      </c>
      <c r="M47" s="21"/>
    </row>
    <row r="48" spans="1:13" ht="12.75">
      <c r="A48" s="23">
        <v>1935</v>
      </c>
      <c r="B48" s="24" t="s">
        <v>55</v>
      </c>
      <c r="C48" s="16">
        <v>0</v>
      </c>
      <c r="D48" s="16">
        <v>0</v>
      </c>
      <c r="E48" s="17">
        <f t="shared" si="4"/>
        <v>0</v>
      </c>
      <c r="F48" s="18"/>
      <c r="G48" s="19">
        <f t="shared" si="5"/>
        <v>0</v>
      </c>
      <c r="H48" s="20">
        <f t="shared" si="6"/>
        <v>0</v>
      </c>
      <c r="I48" s="16">
        <v>0</v>
      </c>
      <c r="J48" s="20">
        <f t="shared" si="7"/>
        <v>0</v>
      </c>
      <c r="M48" s="21"/>
    </row>
    <row r="49" spans="1:13" ht="12.75">
      <c r="A49" s="23">
        <v>1940</v>
      </c>
      <c r="B49" s="24" t="s">
        <v>56</v>
      </c>
      <c r="C49" s="16">
        <v>946796.0100000001</v>
      </c>
      <c r="D49" s="16">
        <v>277653.48</v>
      </c>
      <c r="E49" s="17">
        <f aca="true" t="shared" si="8" ref="E49:E58">C49+0.5*D49</f>
        <v>1085622.75</v>
      </c>
      <c r="F49" s="18">
        <v>10</v>
      </c>
      <c r="G49" s="19">
        <f aca="true" t="shared" si="9" ref="G49:G58">IF(F49=0,0,1/F49)</f>
        <v>0.1</v>
      </c>
      <c r="H49" s="20">
        <f aca="true" t="shared" si="10" ref="H49:H58">IF(F49=0,0,E49/F49)</f>
        <v>108562.275</v>
      </c>
      <c r="I49" s="16">
        <v>183544.72</v>
      </c>
      <c r="J49" s="20">
        <f aca="true" t="shared" si="11" ref="J49:J58">IF(ISERROR(+H49-I49),0,+H49-I49)</f>
        <v>-74982.445</v>
      </c>
      <c r="M49" s="21"/>
    </row>
    <row r="50" spans="1:13" ht="12.75">
      <c r="A50" s="27">
        <v>1555</v>
      </c>
      <c r="B50" s="22" t="s">
        <v>57</v>
      </c>
      <c r="C50" s="16">
        <v>358378.1900000002</v>
      </c>
      <c r="D50" s="16">
        <v>0</v>
      </c>
      <c r="E50" s="17">
        <f t="shared" si="8"/>
        <v>358378.1900000002</v>
      </c>
      <c r="F50" s="18">
        <v>5</v>
      </c>
      <c r="G50" s="19">
        <f t="shared" si="9"/>
        <v>0.2</v>
      </c>
      <c r="H50" s="20">
        <f t="shared" si="10"/>
        <v>71675.63800000004</v>
      </c>
      <c r="I50" s="16">
        <v>152804.86000000002</v>
      </c>
      <c r="J50" s="20">
        <f t="shared" si="11"/>
        <v>-81129.22199999998</v>
      </c>
      <c r="M50" s="21"/>
    </row>
    <row r="51" spans="1:13" ht="12.75">
      <c r="A51" s="27">
        <v>1920</v>
      </c>
      <c r="B51" s="22" t="s">
        <v>58</v>
      </c>
      <c r="C51" s="16">
        <v>430925.11000000004</v>
      </c>
      <c r="D51" s="16">
        <v>320846.25</v>
      </c>
      <c r="E51" s="17">
        <f t="shared" si="8"/>
        <v>591348.2350000001</v>
      </c>
      <c r="F51" s="18">
        <v>3</v>
      </c>
      <c r="G51" s="19">
        <f t="shared" si="9"/>
        <v>0.3333333333333333</v>
      </c>
      <c r="H51" s="20">
        <f t="shared" si="10"/>
        <v>197116.07833333337</v>
      </c>
      <c r="I51" s="16">
        <v>413331.81</v>
      </c>
      <c r="J51" s="20">
        <f t="shared" si="11"/>
        <v>-216215.73166666663</v>
      </c>
      <c r="M51" s="21"/>
    </row>
    <row r="52" spans="1:13" ht="12.75">
      <c r="A52" s="27">
        <v>1920</v>
      </c>
      <c r="B52" s="22" t="s">
        <v>59</v>
      </c>
      <c r="C52" s="16">
        <v>2597485.0200000005</v>
      </c>
      <c r="D52" s="16">
        <v>1195698.52</v>
      </c>
      <c r="E52" s="17">
        <f t="shared" si="8"/>
        <v>3195334.2800000003</v>
      </c>
      <c r="F52" s="18">
        <v>5</v>
      </c>
      <c r="G52" s="19">
        <f t="shared" si="9"/>
        <v>0.2</v>
      </c>
      <c r="H52" s="20">
        <f t="shared" si="10"/>
        <v>639066.856</v>
      </c>
      <c r="I52" s="16">
        <v>894966.03</v>
      </c>
      <c r="J52" s="20">
        <f t="shared" si="11"/>
        <v>-255899.174</v>
      </c>
      <c r="M52" s="21"/>
    </row>
    <row r="53" spans="1:13" ht="12.75">
      <c r="A53" s="27">
        <v>1920</v>
      </c>
      <c r="B53" s="22" t="s">
        <v>60</v>
      </c>
      <c r="C53" s="16">
        <v>221283.91000000003</v>
      </c>
      <c r="D53" s="16">
        <v>10788.78</v>
      </c>
      <c r="E53" s="17">
        <f t="shared" si="8"/>
        <v>226678.30000000005</v>
      </c>
      <c r="F53" s="18">
        <v>10</v>
      </c>
      <c r="G53" s="19">
        <f t="shared" si="9"/>
        <v>0.1</v>
      </c>
      <c r="H53" s="20">
        <f t="shared" si="10"/>
        <v>22667.830000000005</v>
      </c>
      <c r="I53" s="16">
        <v>35566.02</v>
      </c>
      <c r="J53" s="20">
        <f t="shared" si="11"/>
        <v>-12898.189999999991</v>
      </c>
      <c r="M53" s="21"/>
    </row>
    <row r="54" spans="1:13" ht="12.75">
      <c r="A54" s="27">
        <v>1611</v>
      </c>
      <c r="B54" s="22" t="s">
        <v>61</v>
      </c>
      <c r="C54" s="16">
        <v>12402563.490000002</v>
      </c>
      <c r="D54" s="16">
        <v>3813123.57</v>
      </c>
      <c r="E54" s="17">
        <f t="shared" si="8"/>
        <v>14309125.275000002</v>
      </c>
      <c r="F54" s="18">
        <v>10</v>
      </c>
      <c r="G54" s="19">
        <f t="shared" si="9"/>
        <v>0.1</v>
      </c>
      <c r="H54" s="20">
        <f t="shared" si="10"/>
        <v>1430912.5275000003</v>
      </c>
      <c r="I54" s="16">
        <v>1716171.73</v>
      </c>
      <c r="J54" s="20">
        <f t="shared" si="11"/>
        <v>-285259.20249999966</v>
      </c>
      <c r="M54" s="21"/>
    </row>
    <row r="55" spans="1:13" ht="12.75">
      <c r="A55" s="27">
        <v>1611</v>
      </c>
      <c r="B55" s="22" t="s">
        <v>62</v>
      </c>
      <c r="C55" s="16">
        <v>173360.8899999999</v>
      </c>
      <c r="D55" s="16">
        <v>24245.51</v>
      </c>
      <c r="E55" s="17">
        <f t="shared" si="8"/>
        <v>185483.6449999999</v>
      </c>
      <c r="F55" s="18">
        <v>2</v>
      </c>
      <c r="G55" s="19">
        <f t="shared" si="9"/>
        <v>0.5</v>
      </c>
      <c r="H55" s="20">
        <f t="shared" si="10"/>
        <v>92741.82249999995</v>
      </c>
      <c r="I55" s="16">
        <v>154545.73</v>
      </c>
      <c r="J55" s="20">
        <f t="shared" si="11"/>
        <v>-61803.90750000006</v>
      </c>
      <c r="M55" s="21"/>
    </row>
    <row r="56" spans="1:13" ht="12.75">
      <c r="A56" s="27">
        <v>1611</v>
      </c>
      <c r="B56" s="22" t="s">
        <v>63</v>
      </c>
      <c r="C56" s="16">
        <v>452227.98</v>
      </c>
      <c r="D56" s="16">
        <v>364427.42</v>
      </c>
      <c r="E56" s="17">
        <f t="shared" si="8"/>
        <v>634441.69</v>
      </c>
      <c r="F56" s="18">
        <v>5</v>
      </c>
      <c r="G56" s="19">
        <f t="shared" si="9"/>
        <v>0.2</v>
      </c>
      <c r="H56" s="20">
        <f t="shared" si="10"/>
        <v>126888.33799999999</v>
      </c>
      <c r="I56" s="16">
        <v>136678.74</v>
      </c>
      <c r="J56" s="20">
        <f t="shared" si="11"/>
        <v>-9790.402000000002</v>
      </c>
      <c r="M56" s="21"/>
    </row>
    <row r="57" spans="1:13" ht="12.75">
      <c r="A57" s="27">
        <v>1555</v>
      </c>
      <c r="B57" s="22" t="s">
        <v>64</v>
      </c>
      <c r="C57" s="16">
        <v>714816.2</v>
      </c>
      <c r="D57" s="16"/>
      <c r="E57" s="17">
        <f t="shared" si="8"/>
        <v>714816.2</v>
      </c>
      <c r="F57" s="18">
        <v>10</v>
      </c>
      <c r="G57" s="19">
        <f t="shared" si="9"/>
        <v>0.1</v>
      </c>
      <c r="H57" s="20">
        <f t="shared" si="10"/>
        <v>71481.62</v>
      </c>
      <c r="I57" s="16">
        <v>84064.73529411765</v>
      </c>
      <c r="J57" s="20">
        <f t="shared" si="11"/>
        <v>-12583.115294117655</v>
      </c>
      <c r="M57" s="21"/>
    </row>
    <row r="58" spans="1:13" ht="12.75">
      <c r="A58" s="27">
        <v>1556</v>
      </c>
      <c r="B58" s="22" t="s">
        <v>64</v>
      </c>
      <c r="C58" s="16"/>
      <c r="D58" s="16">
        <v>2172192.25</v>
      </c>
      <c r="E58" s="17">
        <f t="shared" si="8"/>
        <v>1086096.125</v>
      </c>
      <c r="F58" s="18">
        <v>5</v>
      </c>
      <c r="G58" s="19">
        <f t="shared" si="9"/>
        <v>0.2</v>
      </c>
      <c r="H58" s="20">
        <f t="shared" si="10"/>
        <v>217219.225</v>
      </c>
      <c r="I58" s="16">
        <v>217219.22470588237</v>
      </c>
      <c r="J58" s="20">
        <f t="shared" si="11"/>
        <v>0.00029411763534881175</v>
      </c>
      <c r="M58" s="21"/>
    </row>
    <row r="59" spans="1:13" ht="12.75">
      <c r="A59" s="27"/>
      <c r="B59" s="22"/>
      <c r="C59" s="16"/>
      <c r="D59" s="16"/>
      <c r="E59" s="17"/>
      <c r="F59" s="18"/>
      <c r="G59" s="19"/>
      <c r="H59" s="20"/>
      <c r="I59" s="16"/>
      <c r="J59" s="20"/>
      <c r="M59" s="21"/>
    </row>
    <row r="60" spans="1:13" ht="12.75">
      <c r="A60" s="28">
        <v>1995</v>
      </c>
      <c r="B60" s="26" t="s">
        <v>65</v>
      </c>
      <c r="C60" s="16">
        <v>-9048033.614</v>
      </c>
      <c r="D60" s="16">
        <v>-1705460.31</v>
      </c>
      <c r="E60" s="17">
        <f>C60+0.5*D60</f>
        <v>-9900763.769</v>
      </c>
      <c r="F60" s="18">
        <v>40</v>
      </c>
      <c r="G60" s="19">
        <f>IF(F60=0,0,1/F60)</f>
        <v>0.025</v>
      </c>
      <c r="H60" s="20">
        <f>IF(F60=0,0,E60/F60)</f>
        <v>-247519.09422499998</v>
      </c>
      <c r="I60" s="16">
        <v>-490364.09456</v>
      </c>
      <c r="J60" s="20">
        <f>IF(ISERROR(+H60-I60),0,+H60-I60)</f>
        <v>242845.00033500002</v>
      </c>
      <c r="M60" s="21"/>
    </row>
    <row r="61" spans="1:13" ht="12.75">
      <c r="A61" s="28">
        <v>1995</v>
      </c>
      <c r="B61" s="26" t="s">
        <v>66</v>
      </c>
      <c r="C61" s="16">
        <v>-51650686.80600001</v>
      </c>
      <c r="D61" s="16">
        <v>-1897250.22</v>
      </c>
      <c r="E61" s="17">
        <f>C61+0.5*D61</f>
        <v>-52599311.91600001</v>
      </c>
      <c r="F61" s="18">
        <v>40</v>
      </c>
      <c r="G61" s="19">
        <f>IF(F61=0,0,1/F61)</f>
        <v>0.025</v>
      </c>
      <c r="H61" s="20">
        <f>IF(F61=0,0,E61/F61)</f>
        <v>-1314982.7979000001</v>
      </c>
      <c r="I61" s="16">
        <v>-2829334.72984</v>
      </c>
      <c r="J61" s="20">
        <f>IF(ISERROR(+H61-I61),0,+H61-I61)</f>
        <v>1514351.93194</v>
      </c>
      <c r="M61" s="21"/>
    </row>
    <row r="62" spans="1:10" ht="12.75">
      <c r="A62" s="28"/>
      <c r="B62" s="26"/>
      <c r="C62" s="16"/>
      <c r="D62" s="16"/>
      <c r="E62" s="17"/>
      <c r="F62" s="18"/>
      <c r="G62" s="19"/>
      <c r="H62" s="20"/>
      <c r="I62" s="16"/>
      <c r="J62" s="20"/>
    </row>
    <row r="63" spans="1:10" ht="12.75">
      <c r="A63" s="29" t="s">
        <v>67</v>
      </c>
      <c r="B63" s="30"/>
      <c r="C63" s="16"/>
      <c r="D63" s="16"/>
      <c r="E63" s="17">
        <f>C63+0.5*D63</f>
        <v>0</v>
      </c>
      <c r="F63" s="18"/>
      <c r="G63" s="19">
        <f>IF(F63=0,0,1/F63)</f>
        <v>0</v>
      </c>
      <c r="H63" s="31">
        <f>IF(F63=0,0,E63/F63)</f>
        <v>0</v>
      </c>
      <c r="I63" s="16"/>
      <c r="J63" s="20">
        <f>IF(ISERROR(+H63-I63),0,+H63-I63)</f>
        <v>0</v>
      </c>
    </row>
    <row r="64" spans="1:10" ht="13.5" thickBot="1">
      <c r="A64" s="32"/>
      <c r="B64" s="33"/>
      <c r="C64" s="34"/>
      <c r="D64" s="34"/>
      <c r="E64" s="17">
        <f>C64+0.5*D64</f>
        <v>0</v>
      </c>
      <c r="F64" s="35"/>
      <c r="G64" s="36">
        <f>IF(F64=0,0,1/F64)</f>
        <v>0</v>
      </c>
      <c r="H64" s="37">
        <f>IF(F64=0,0,E64/F64)</f>
        <v>0</v>
      </c>
      <c r="I64" s="34"/>
      <c r="J64" s="20">
        <f>IF(ISERROR(+H64-I64),0,+H64-I64)</f>
        <v>0</v>
      </c>
    </row>
    <row r="65" spans="1:10" ht="14.25" thickBot="1" thickTop="1">
      <c r="A65" s="38"/>
      <c r="B65" s="39" t="s">
        <v>1</v>
      </c>
      <c r="C65" s="40">
        <f>SUM(C16:C64)</f>
        <v>453053965.39000005</v>
      </c>
      <c r="D65" s="40">
        <f>SUM(D16:D64)</f>
        <v>48644179.580000006</v>
      </c>
      <c r="E65" s="40">
        <f>SUM(E16:E64)</f>
        <v>477376055.18</v>
      </c>
      <c r="F65" s="41"/>
      <c r="G65" s="42"/>
      <c r="H65" s="43">
        <f>SUM(H16:H64)</f>
        <v>16505944.296123633</v>
      </c>
      <c r="I65" s="40">
        <f>SUM(I16:I64)</f>
        <v>36771787.732140064</v>
      </c>
      <c r="J65" s="40">
        <f>SUM(J16:J64)</f>
        <v>-20265843.43601643</v>
      </c>
    </row>
    <row r="66" ht="7.5" customHeight="1"/>
    <row r="67" spans="1:10" ht="12.75">
      <c r="A67" s="44" t="s">
        <v>68</v>
      </c>
      <c r="B67" s="45"/>
      <c r="C67" s="45"/>
      <c r="D67" s="45"/>
      <c r="E67" s="45"/>
      <c r="F67" s="45"/>
      <c r="G67" s="45"/>
      <c r="H67" s="45"/>
      <c r="J67" s="21"/>
    </row>
    <row r="68" spans="1:9" ht="12.75">
      <c r="A68" s="45"/>
      <c r="B68" s="45"/>
      <c r="C68" s="45"/>
      <c r="D68" s="45"/>
      <c r="E68" s="45"/>
      <c r="F68" s="45"/>
      <c r="G68" s="45"/>
      <c r="H68" s="45"/>
      <c r="I68" s="21"/>
    </row>
    <row r="69" spans="1:8" ht="12.75">
      <c r="A69" s="46">
        <v>1</v>
      </c>
      <c r="B69" s="84" t="s">
        <v>69</v>
      </c>
      <c r="C69" s="84"/>
      <c r="D69" s="84"/>
      <c r="E69" s="84"/>
      <c r="F69" s="84"/>
      <c r="G69" s="84"/>
      <c r="H69" s="84"/>
    </row>
    <row r="70" spans="1:10" ht="24.75" customHeight="1">
      <c r="A70" s="46">
        <v>2</v>
      </c>
      <c r="B70" s="71" t="s">
        <v>70</v>
      </c>
      <c r="C70" s="71"/>
      <c r="D70" s="71"/>
      <c r="E70" s="71"/>
      <c r="F70" s="71"/>
      <c r="G70" s="71"/>
      <c r="H70" s="71"/>
      <c r="I70" s="71"/>
      <c r="J70" s="71"/>
    </row>
    <row r="71" spans="1:9" ht="12.75">
      <c r="A71" s="46">
        <v>3</v>
      </c>
      <c r="B71" s="72" t="s">
        <v>71</v>
      </c>
      <c r="C71" s="72"/>
      <c r="D71" s="72"/>
      <c r="E71" s="72"/>
      <c r="F71" s="72"/>
      <c r="G71" s="72"/>
      <c r="H71" s="72"/>
      <c r="I71" s="45"/>
    </row>
    <row r="72" spans="1:9" ht="12.75">
      <c r="A72" s="46"/>
      <c r="B72" s="72"/>
      <c r="C72" s="72"/>
      <c r="D72" s="72"/>
      <c r="E72" s="72"/>
      <c r="F72" s="72"/>
      <c r="G72" s="72"/>
      <c r="H72" s="72"/>
      <c r="I72" s="45"/>
    </row>
    <row r="73" spans="1:12" ht="12.75" customHeight="1">
      <c r="A73" s="4" t="s">
        <v>72</v>
      </c>
      <c r="B73" s="73" t="s">
        <v>73</v>
      </c>
      <c r="C73" s="73"/>
      <c r="D73" s="73"/>
      <c r="E73" s="73"/>
      <c r="F73" s="73"/>
      <c r="G73" s="73"/>
      <c r="H73" s="73"/>
      <c r="I73" s="73"/>
      <c r="J73" s="73"/>
      <c r="K73" s="47"/>
      <c r="L73" s="47"/>
    </row>
    <row r="74" spans="2:12" ht="12.75">
      <c r="B74" s="73"/>
      <c r="C74" s="73"/>
      <c r="D74" s="73"/>
      <c r="E74" s="73"/>
      <c r="F74" s="73"/>
      <c r="G74" s="73"/>
      <c r="H74" s="73"/>
      <c r="I74" s="73"/>
      <c r="J74" s="73"/>
      <c r="K74" s="47"/>
      <c r="L74" s="47"/>
    </row>
    <row r="75" spans="2:12" ht="12.75">
      <c r="B75" s="47"/>
      <c r="C75" s="47"/>
      <c r="D75" s="47"/>
      <c r="E75" s="47"/>
      <c r="F75" s="47"/>
      <c r="G75" s="47"/>
      <c r="H75" s="47"/>
      <c r="I75" s="47"/>
      <c r="J75" s="47"/>
      <c r="K75" s="47"/>
      <c r="L75" s="47"/>
    </row>
    <row r="76" spans="1:2" ht="12.75">
      <c r="A76" s="48" t="s">
        <v>74</v>
      </c>
      <c r="B76" s="49"/>
    </row>
    <row r="77" spans="1:10" ht="70.5" customHeight="1">
      <c r="A77" s="50">
        <v>1</v>
      </c>
      <c r="B77" s="74" t="s">
        <v>75</v>
      </c>
      <c r="C77" s="75"/>
      <c r="D77" s="75"/>
      <c r="E77" s="75"/>
      <c r="F77" s="75"/>
      <c r="G77" s="75"/>
      <c r="H77" s="75"/>
      <c r="I77" s="75"/>
      <c r="J77" s="75"/>
    </row>
    <row r="78" spans="1:10" ht="12.75">
      <c r="A78" s="50"/>
      <c r="B78" s="51"/>
      <c r="C78" s="52"/>
      <c r="D78" s="52"/>
      <c r="E78" s="52"/>
      <c r="F78" s="52"/>
      <c r="G78" s="52"/>
      <c r="H78" s="52"/>
      <c r="I78" s="52"/>
      <c r="J78" s="52"/>
    </row>
    <row r="79" spans="2:8" ht="31.5">
      <c r="B79" s="53" t="s">
        <v>76</v>
      </c>
      <c r="C79" s="53" t="s">
        <v>77</v>
      </c>
      <c r="D79" s="53" t="s">
        <v>78</v>
      </c>
      <c r="E79" s="53" t="s">
        <v>79</v>
      </c>
      <c r="F79" s="53" t="s">
        <v>80</v>
      </c>
      <c r="G79" s="53" t="s">
        <v>81</v>
      </c>
      <c r="H79" s="53" t="s">
        <v>82</v>
      </c>
    </row>
    <row r="80" spans="2:8" ht="12.75">
      <c r="B80" s="54" t="s">
        <v>83</v>
      </c>
      <c r="C80" s="54" t="s">
        <v>0</v>
      </c>
      <c r="D80" s="55">
        <v>429332.52</v>
      </c>
      <c r="E80" s="55">
        <v>-407865.88</v>
      </c>
      <c r="F80" s="55">
        <v>21466.640000000014</v>
      </c>
      <c r="G80" s="56">
        <v>6</v>
      </c>
      <c r="H80" s="55">
        <f>F80/G80*12/2</f>
        <v>21466.640000000014</v>
      </c>
    </row>
    <row r="81" spans="2:8" ht="12.75">
      <c r="B81" s="54" t="s">
        <v>84</v>
      </c>
      <c r="C81" s="54" t="s">
        <v>0</v>
      </c>
      <c r="D81" s="55">
        <v>727301.17</v>
      </c>
      <c r="E81" s="55">
        <v>-618206.03</v>
      </c>
      <c r="F81" s="55">
        <v>109095.14000000001</v>
      </c>
      <c r="G81" s="56">
        <v>18</v>
      </c>
      <c r="H81" s="55">
        <f>F81/G81*12</f>
        <v>72730.09333333334</v>
      </c>
    </row>
    <row r="82" spans="2:8" ht="12.75">
      <c r="B82" s="54" t="s">
        <v>85</v>
      </c>
      <c r="C82" s="54" t="s">
        <v>0</v>
      </c>
      <c r="D82" s="55">
        <v>228986.45</v>
      </c>
      <c r="E82" s="55">
        <v>-171739.8</v>
      </c>
      <c r="F82" s="55">
        <v>57246.65000000002</v>
      </c>
      <c r="G82" s="56">
        <v>30</v>
      </c>
      <c r="H82" s="55">
        <f aca="true" t="shared" si="12" ref="H82:H89">F82/G82*12</f>
        <v>22898.66000000001</v>
      </c>
    </row>
    <row r="83" spans="2:8" ht="12.75">
      <c r="B83" s="54" t="s">
        <v>86</v>
      </c>
      <c r="C83" s="54" t="s">
        <v>0</v>
      </c>
      <c r="D83" s="55">
        <v>220264.79</v>
      </c>
      <c r="E83" s="55">
        <v>-143172.12</v>
      </c>
      <c r="F83" s="55">
        <v>77092.67000000001</v>
      </c>
      <c r="G83" s="56">
        <v>42</v>
      </c>
      <c r="H83" s="55">
        <f t="shared" si="12"/>
        <v>22026.477142857148</v>
      </c>
    </row>
    <row r="84" spans="2:8" ht="12.75">
      <c r="B84" s="54" t="s">
        <v>87</v>
      </c>
      <c r="C84" s="54" t="s">
        <v>0</v>
      </c>
      <c r="D84" s="55">
        <v>1327476.23</v>
      </c>
      <c r="E84" s="55">
        <v>-730111.91</v>
      </c>
      <c r="F84" s="55">
        <v>597364.32</v>
      </c>
      <c r="G84" s="56">
        <v>54</v>
      </c>
      <c r="H84" s="55">
        <f t="shared" si="12"/>
        <v>132747.62666666665</v>
      </c>
    </row>
    <row r="85" spans="2:8" ht="12.75">
      <c r="B85" s="54" t="s">
        <v>88</v>
      </c>
      <c r="C85" s="54" t="s">
        <v>0</v>
      </c>
      <c r="D85" s="55">
        <v>998693.83</v>
      </c>
      <c r="E85" s="55">
        <v>-449412.21</v>
      </c>
      <c r="F85" s="55">
        <v>549281.6199999999</v>
      </c>
      <c r="G85" s="56">
        <v>66</v>
      </c>
      <c r="H85" s="55">
        <f t="shared" si="12"/>
        <v>99869.38545454544</v>
      </c>
    </row>
    <row r="86" spans="2:8" ht="12.75">
      <c r="B86" s="54" t="s">
        <v>89</v>
      </c>
      <c r="C86" s="54" t="s">
        <v>0</v>
      </c>
      <c r="D86" s="55">
        <v>1039327.15</v>
      </c>
      <c r="E86" s="55">
        <v>-363764.49</v>
      </c>
      <c r="F86" s="55">
        <v>675562.66</v>
      </c>
      <c r="G86" s="56">
        <v>78</v>
      </c>
      <c r="H86" s="55">
        <f t="shared" si="12"/>
        <v>103932.71692307692</v>
      </c>
    </row>
    <row r="87" spans="2:8" ht="12.75">
      <c r="B87" s="54" t="s">
        <v>90</v>
      </c>
      <c r="C87" s="54" t="s">
        <v>0</v>
      </c>
      <c r="D87" s="55">
        <v>508957</v>
      </c>
      <c r="E87" s="55">
        <v>-127239.25</v>
      </c>
      <c r="F87" s="55">
        <v>381717.75</v>
      </c>
      <c r="G87" s="56">
        <v>90</v>
      </c>
      <c r="H87" s="55">
        <f t="shared" si="12"/>
        <v>50895.7</v>
      </c>
    </row>
    <row r="88" spans="2:8" ht="12.75">
      <c r="B88" s="54" t="s">
        <v>91</v>
      </c>
      <c r="C88" s="54" t="s">
        <v>0</v>
      </c>
      <c r="D88" s="55">
        <v>1243613.93</v>
      </c>
      <c r="E88" s="55">
        <v>-186542.09</v>
      </c>
      <c r="F88" s="55">
        <v>1057071.8399999999</v>
      </c>
      <c r="G88" s="56">
        <v>102</v>
      </c>
      <c r="H88" s="55">
        <f t="shared" si="12"/>
        <v>124361.39294117645</v>
      </c>
    </row>
    <row r="89" spans="2:8" ht="12.75">
      <c r="B89" s="54" t="s">
        <v>92</v>
      </c>
      <c r="C89" s="57" t="s">
        <v>0</v>
      </c>
      <c r="D89" s="58">
        <v>181906.75</v>
      </c>
      <c r="E89" s="58">
        <v>-9095.34</v>
      </c>
      <c r="F89" s="58">
        <v>172811.41</v>
      </c>
      <c r="G89" s="59">
        <v>114</v>
      </c>
      <c r="H89" s="55">
        <f t="shared" si="12"/>
        <v>18190.674736842106</v>
      </c>
    </row>
    <row r="90" spans="2:8" ht="12.75">
      <c r="B90" s="54"/>
      <c r="C90" s="60" t="s">
        <v>1</v>
      </c>
      <c r="D90" s="61">
        <v>6905859.82</v>
      </c>
      <c r="E90" s="61">
        <v>-3207149.12</v>
      </c>
      <c r="F90" s="61">
        <v>3698710.7</v>
      </c>
      <c r="G90" s="62"/>
      <c r="H90" s="63">
        <f>SUM(H80:H89)</f>
        <v>669119.367198498</v>
      </c>
    </row>
    <row r="91" spans="2:8" ht="12.75">
      <c r="B91" s="54" t="s">
        <v>93</v>
      </c>
      <c r="C91" s="54" t="s">
        <v>0</v>
      </c>
      <c r="D91" s="64">
        <v>221256.73</v>
      </c>
      <c r="E91" s="64">
        <v>-11062.84</v>
      </c>
      <c r="F91" s="64">
        <v>210193.89</v>
      </c>
      <c r="G91" s="56">
        <v>120</v>
      </c>
      <c r="H91" s="55">
        <f>D91/G91*12/2</f>
        <v>11062.836500000001</v>
      </c>
    </row>
    <row r="92" spans="6:8" ht="12.75">
      <c r="F92" s="65" t="s">
        <v>94</v>
      </c>
      <c r="G92" s="66"/>
      <c r="H92" s="67">
        <f>H90+H91</f>
        <v>680182.203698498</v>
      </c>
    </row>
    <row r="94" spans="1:10" ht="23.25" customHeight="1">
      <c r="A94" s="68" t="s">
        <v>95</v>
      </c>
      <c r="B94" s="74" t="s">
        <v>96</v>
      </c>
      <c r="C94" s="75"/>
      <c r="D94" s="75"/>
      <c r="E94" s="75"/>
      <c r="F94" s="75"/>
      <c r="G94" s="75"/>
      <c r="H94" s="75"/>
      <c r="I94" s="75"/>
      <c r="J94" s="75"/>
    </row>
    <row r="95" ht="12.75">
      <c r="A95" s="68"/>
    </row>
  </sheetData>
  <sheetProtection/>
  <mergeCells count="12">
    <mergeCell ref="I14:I15"/>
    <mergeCell ref="B69:H69"/>
    <mergeCell ref="B70:J70"/>
    <mergeCell ref="B71:H72"/>
    <mergeCell ref="B73:J74"/>
    <mergeCell ref="B77:J77"/>
    <mergeCell ref="B94:J94"/>
    <mergeCell ref="A9:J9"/>
    <mergeCell ref="A10:J10"/>
    <mergeCell ref="A11:J11"/>
    <mergeCell ref="A14:A15"/>
    <mergeCell ref="B14:B15"/>
  </mergeCells>
  <dataValidations count="2">
    <dataValidation allowBlank="1" showErrorMessage="1" promptTitle="Date Format" prompt="E.g:  &quot;August 1, 2011&quot;" sqref="H7"/>
    <dataValidation allowBlank="1" showInputMessage="1" showErrorMessage="1" promptTitle="Date Format" prompt="E.g:  &quot;August 1, 2011&quot;" sqref="H65439"/>
  </dataValidations>
  <printOptions horizontalCentered="1" verticalCentered="1"/>
  <pageMargins left="0.7480314960629921" right="0.7480314960629921" top="0.7086614173228347" bottom="0.3937007874015748" header="0.3937007874015748" footer="0.2755905511811024"/>
  <pageSetup horizontalDpi="600" verticalDpi="600" orientation="landscape" scale="57" r:id="rId1"/>
  <headerFooter alignWithMargins="0">
    <oddHeader>&amp;REnersource Hydro Mississauga Inc.
EB-2012-0033
Filed:  July 23, 2012
Exhibit I
Issue:  General - Filing Requirements
Board Staff
IR 5 - Appendix 2-CA
Page &amp;P of &amp;N</oddHeader>
  </headerFooter>
  <rowBreaks count="1" manualBreakCount="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EGJEVORI</dc:creator>
  <cp:keywords/>
  <dc:description/>
  <cp:lastModifiedBy>Nicki Pellegrini</cp:lastModifiedBy>
  <cp:lastPrinted>2012-07-18T21:02:04Z</cp:lastPrinted>
  <dcterms:created xsi:type="dcterms:W3CDTF">2012-07-13T19:14:57Z</dcterms:created>
  <dcterms:modified xsi:type="dcterms:W3CDTF">2012-07-18T21:02:13Z</dcterms:modified>
  <cp:category/>
  <cp:version/>
  <cp:contentType/>
  <cp:contentStatus/>
</cp:coreProperties>
</file>