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576" windowHeight="6852" activeTab="0"/>
  </bookViews>
  <sheets>
    <sheet name="App.2-CD_MIFRS_DepExp_2013" sheetId="1" r:id="rId1"/>
  </sheets>
  <externalReferences>
    <externalReference r:id="rId4"/>
    <externalReference r:id="rId5"/>
    <externalReference r:id="rId6"/>
  </externalReferences>
  <definedNames>
    <definedName name="HOEPMay">'[1]Hoep'!$E$7</definedName>
    <definedName name="HOEPNov">'[1]Hoep'!$E$13</definedName>
    <definedName name="HOEPOct">'[1]Hoep'!$E$12</definedName>
    <definedName name="HOEPSep">'[1]Hoep'!$E$11</definedName>
    <definedName name="LDC_LIST">'[2]lists'!$AM$1:$AM$80</definedName>
    <definedName name="LDCLIST">'[3]LDC Info'!$AA$3:$AA$80</definedName>
    <definedName name="_xlnm.Print_Area" localSheetId="0">'App.2-CD_MIFRS_DepExp_2013'!$A$1:$J$85</definedName>
  </definedNames>
  <calcPr fullCalcOnLoad="1"/>
</workbook>
</file>

<file path=xl/sharedStrings.xml><?xml version="1.0" encoding="utf-8"?>
<sst xmlns="http://schemas.openxmlformats.org/spreadsheetml/2006/main" count="85" uniqueCount="83">
  <si>
    <t>Appendix 2-CD</t>
  </si>
  <si>
    <t>Depreciation and Amortization Expense</t>
  </si>
  <si>
    <r>
      <t xml:space="preserve">Assumes the applicant adopted IFRS for financial reporting purposes January 1, </t>
    </r>
    <r>
      <rPr>
        <b/>
        <sz val="10"/>
        <color indexed="10"/>
        <rFont val="Arial"/>
        <family val="2"/>
      </rPr>
      <t>2012</t>
    </r>
  </si>
  <si>
    <t>MIFRS</t>
  </si>
  <si>
    <t>Account</t>
  </si>
  <si>
    <t>Description</t>
  </si>
  <si>
    <t>Additions</t>
  </si>
  <si>
    <t>Years (new additions only)</t>
  </si>
  <si>
    <t>Depreciation Rate on New Additions</t>
  </si>
  <si>
    <r>
      <t xml:space="preserve">2013 Depreciation Expense </t>
    </r>
    <r>
      <rPr>
        <b/>
        <vertAlign val="superscript"/>
        <sz val="10"/>
        <rFont val="Arial"/>
        <family val="2"/>
      </rPr>
      <t>1</t>
    </r>
  </si>
  <si>
    <t>2013 Depreciation Expense per Appendix 2-B Fixed Assets, Columns K &amp; L
 (l)</t>
  </si>
  <si>
    <r>
      <t xml:space="preserve">Variance </t>
    </r>
    <r>
      <rPr>
        <b/>
        <vertAlign val="superscript"/>
        <sz val="10"/>
        <rFont val="Arial"/>
        <family val="2"/>
      </rPr>
      <t>2</t>
    </r>
  </si>
  <si>
    <t>Depreciation Expense on 2013 Full Year Additions</t>
  </si>
  <si>
    <t>2013 Full Year Depreciation</t>
  </si>
  <si>
    <t>(d)</t>
  </si>
  <si>
    <t>(f)</t>
  </si>
  <si>
    <t>(g) = 1 / (f)</t>
  </si>
  <si>
    <r>
      <t xml:space="preserve">(h)=2012 Full Year Depreciation </t>
    </r>
    <r>
      <rPr>
        <b/>
        <vertAlign val="superscript"/>
        <sz val="10"/>
        <rFont val="Arial"/>
        <family val="2"/>
      </rPr>
      <t>3</t>
    </r>
    <r>
      <rPr>
        <b/>
        <sz val="10"/>
        <rFont val="Arial"/>
        <family val="2"/>
      </rPr>
      <t xml:space="preserve"> + ((d)*0.5)/(f) </t>
    </r>
  </si>
  <si>
    <t>(m) = (h) - (l)</t>
  </si>
  <si>
    <t xml:space="preserve">(n)=((d))/(f) </t>
  </si>
  <si>
    <r>
      <t xml:space="preserve">(o) = 2012 Full Year Depreciation </t>
    </r>
    <r>
      <rPr>
        <b/>
        <vertAlign val="superscript"/>
        <sz val="10"/>
        <rFont val="Arial"/>
        <family val="2"/>
      </rPr>
      <t>3</t>
    </r>
    <r>
      <rPr>
        <b/>
        <sz val="10"/>
        <rFont val="Arial"/>
        <family val="2"/>
      </rPr>
      <t xml:space="preserve"> + (n)</t>
    </r>
  </si>
  <si>
    <t>Land</t>
  </si>
  <si>
    <t>Land Rights (Formally known as Account 1906)</t>
  </si>
  <si>
    <t>Buildings and Fixtures</t>
  </si>
  <si>
    <t>Buildings and Fixtures (Improvements)</t>
  </si>
  <si>
    <t>Distribution Station Equipment &lt;50 kV</t>
  </si>
  <si>
    <t>Wholesale Meters</t>
  </si>
  <si>
    <t>System Supervisor Equipment (Scadamate/Reclosures)</t>
  </si>
  <si>
    <t>System Supervisor Equipment (Scada/Pro &amp; DC Systems)</t>
  </si>
  <si>
    <t>O/H Wood Pole Systems</t>
  </si>
  <si>
    <t>O/H Concrete Pole Syst</t>
  </si>
  <si>
    <t>O/H Transformer System</t>
  </si>
  <si>
    <t>O/H Switches/Fuses</t>
  </si>
  <si>
    <t>O/H Fault Indicators</t>
  </si>
  <si>
    <t>Underground Cable</t>
  </si>
  <si>
    <t>PadMounted Transformers</t>
  </si>
  <si>
    <t>Duct &amp; Foundations</t>
  </si>
  <si>
    <t>Underground Accessories</t>
  </si>
  <si>
    <t>Air Insulated Switchgear</t>
  </si>
  <si>
    <t>Solid Dielectric Switchgear</t>
  </si>
  <si>
    <t>Other Conventional Meters</t>
  </si>
  <si>
    <t>Meters (Smart Meters)</t>
  </si>
  <si>
    <t>Meters (Smart Meters - New)</t>
  </si>
  <si>
    <t>Meters (Smart Meters Hazardous Meters)</t>
  </si>
  <si>
    <t>Meters (Smart Meters New Condos)</t>
  </si>
  <si>
    <t>Green Energy - FIT/Micro</t>
  </si>
  <si>
    <t>Office Furniture &amp; Equipment (10 years)</t>
  </si>
  <si>
    <t>Transportation Equipment (Cars and Supervisor Vehicles)</t>
  </si>
  <si>
    <t>Transportation Equipment (Double Bucket &amp; RBDs)</t>
  </si>
  <si>
    <t>Transportation Equipment (Single Buckets, Dump trucks, &amp; Cranes)</t>
  </si>
  <si>
    <t>Transportation Equipment (Trailers)</t>
  </si>
  <si>
    <t>Transportation Equipment (Trucks &amp; Vans)</t>
  </si>
  <si>
    <t>Major Tools</t>
  </si>
  <si>
    <t>Computer Equip - Smart Meters</t>
  </si>
  <si>
    <t>Computer Equipment - Hardware (Desktop)</t>
  </si>
  <si>
    <t>Computer Equipment - Hardware (Network)</t>
  </si>
  <si>
    <t>Computer Equipment - Hardware (Corporate)</t>
  </si>
  <si>
    <t>Computer Software (10 year)</t>
  </si>
  <si>
    <t>Computer Software (2 year)</t>
  </si>
  <si>
    <t>Computer Software (5 year)</t>
  </si>
  <si>
    <t>Computer Software (Smart Meters)</t>
  </si>
  <si>
    <t>Contributions &amp; Grants - Wood Poles</t>
  </si>
  <si>
    <t>Contributions &amp; Grants - Concrete Poles</t>
  </si>
  <si>
    <t>Contributions &amp; Grants - OH TX</t>
  </si>
  <si>
    <t>Contributions &amp; Grants - OH Switches</t>
  </si>
  <si>
    <t>Contributions &amp; Grants - OH Fault Indicators</t>
  </si>
  <si>
    <t>Contributions &amp; Grants - UG Cable</t>
  </si>
  <si>
    <t>Contributions &amp; Grants - Padmounted TX</t>
  </si>
  <si>
    <t>Contributions &amp; Grants - Duct &amp; Foundation</t>
  </si>
  <si>
    <t>Contributions &amp; Grants - UG Accessories</t>
  </si>
  <si>
    <t>Contributions &amp; Grants - Switchgear</t>
  </si>
  <si>
    <t>Contributions &amp; Grants - FIT/MicroFIT</t>
  </si>
  <si>
    <t>Total</t>
  </si>
  <si>
    <t>Depreciation expense adjustment resulting from  amortization of Account 1575</t>
  </si>
  <si>
    <t>Total Depreciation expense to be included in the test year revenue requirement</t>
  </si>
  <si>
    <t>Notes:</t>
  </si>
  <si>
    <t>Board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</si>
  <si>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</si>
  <si>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If the assets are fully depreciated as of the end of 2012, the applicant must exclude the depreciation expense of these assets in the calculation of the 2013 depreciation expense.</t>
  </si>
  <si>
    <t>General:</t>
  </si>
  <si>
    <t>Applicants must provide a breakdown of depreciation and amortization expense in the above format for all relevant accounts.  Asset Retirement Obligations (AROs), depreciation and accretion expense should be disclosed separately consistent with the Notes of historical Audited Financial Statements.</t>
  </si>
  <si>
    <t>Enersource Notes:</t>
  </si>
  <si>
    <t>Variance arises because the template calculates 2013 depreciation by rolling over 2012 depreciation which is estimated based on average remaining useful life. See App.2-CB_MIFRS_DepExp_2011 for detailed explanation of the variance.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</si>
</sst>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mmmm\ d\,\ yyyy;@"/>
    <numFmt numFmtId="173" formatCode="0_ ;\-0\ "/>
    <numFmt numFmtId="174" formatCode="_-&quot;$&quot;* #,##0_-;\-&quot;$&quot;* #,##0_-;_-&quot;$&quot;* &quot;-&quot;??_-;_-@_-"/>
    <numFmt numFmtId="175" formatCode="_(* #,##0.0_);_(* \(#,##0.0\);_(* &quot;-&quot;??_);_(@_)"/>
    <numFmt numFmtId="176" formatCode="#,##0.0"/>
    <numFmt numFmtId="177" formatCode="mm/dd/yyyy"/>
    <numFmt numFmtId="178" formatCode="0\-0"/>
    <numFmt numFmtId="179" formatCode="_(&quot;$&quot;* #,##0_);_(&quot;$&quot;* \(#,##0\);_(&quot;$&quot;* &quot;-&quot;??_);_(@_)"/>
    <numFmt numFmtId="180" formatCode="&quot;$&quot;#,##0.00"/>
    <numFmt numFmtId="181" formatCode="&quot;$&quot;#,##0\ ;\(&quot;$&quot;#,##0\)"/>
    <numFmt numFmtId="182" formatCode="0.000%"/>
    <numFmt numFmtId="183" formatCode="_([$€-2]* #,##0.00_);_([$€-2]* \(#,##0.00\);_([$€-2]* &quot;-&quot;??_)"/>
    <numFmt numFmtId="184" formatCode="##\-#"/>
    <numFmt numFmtId="185" formatCode="_(* #,##0_);_(* \(#,##0\);_(* &quot;-&quot;??_);_(@_)"/>
    <numFmt numFmtId="186" formatCode="&quot;£ &quot;#,##0.00;[Red]\-&quot;£ &quot;#,##0.00"/>
    <numFmt numFmtId="187" formatCode="[$-409]mmm\-yy;@"/>
  </numFmts>
  <fonts count="72">
    <font>
      <sz val="10"/>
      <name val="Arial"/>
      <family val="0"/>
    </font>
    <font>
      <sz val="11"/>
      <color indexed="8"/>
      <name val="Calibri"/>
      <family val="2"/>
    </font>
    <font>
      <b/>
      <sz val="10"/>
      <name val="Arial"/>
      <family val="2"/>
    </font>
    <font>
      <sz val="8"/>
      <name val="Arial"/>
      <family val="2"/>
    </font>
    <font>
      <b/>
      <sz val="14"/>
      <name val="Arial"/>
      <family val="2"/>
    </font>
    <font>
      <b/>
      <sz val="10"/>
      <color indexed="10"/>
      <name val="Arial"/>
      <family val="2"/>
    </font>
    <font>
      <sz val="12"/>
      <name val="Arial"/>
      <family val="2"/>
    </font>
    <font>
      <b/>
      <vertAlign val="superscript"/>
      <sz val="10"/>
      <name val="Arial"/>
      <family val="2"/>
    </font>
    <font>
      <sz val="10"/>
      <color indexed="8"/>
      <name val="Tahoma"/>
      <family val="2"/>
    </font>
    <font>
      <sz val="10"/>
      <color indexed="9"/>
      <name val="Tahoma"/>
      <family val="2"/>
    </font>
    <font>
      <sz val="10"/>
      <color indexed="20"/>
      <name val="Tahoma"/>
      <family val="2"/>
    </font>
    <font>
      <b/>
      <sz val="10"/>
      <color indexed="52"/>
      <name val="Arial"/>
      <family val="2"/>
    </font>
    <font>
      <b/>
      <sz val="10"/>
      <color indexed="52"/>
      <name val="Tahoma"/>
      <family val="2"/>
    </font>
    <font>
      <b/>
      <sz val="10"/>
      <color indexed="9"/>
      <name val="Tahoma"/>
      <family val="2"/>
    </font>
    <font>
      <sz val="10"/>
      <color indexed="24"/>
      <name val="Courier New"/>
      <family val="3"/>
    </font>
    <font>
      <sz val="10"/>
      <name val="MS Sans Serif"/>
      <family val="2"/>
    </font>
    <font>
      <sz val="10"/>
      <name val="Tahoma"/>
      <family val="2"/>
    </font>
    <font>
      <i/>
      <sz val="10"/>
      <color indexed="23"/>
      <name val="Tahoma"/>
      <family val="2"/>
    </font>
    <font>
      <sz val="10"/>
      <color indexed="17"/>
      <name val="Tahoma"/>
      <family val="2"/>
    </font>
    <font>
      <b/>
      <sz val="16"/>
      <name val="Times New Roman"/>
      <family val="1"/>
    </font>
    <font>
      <b/>
      <sz val="12"/>
      <name val="Arial"/>
      <family val="2"/>
    </font>
    <font>
      <b/>
      <sz val="12"/>
      <color indexed="24"/>
      <name val="Times New Roman"/>
      <family val="1"/>
    </font>
    <font>
      <sz val="10"/>
      <color indexed="24"/>
      <name val="Times New Roman"/>
      <family val="1"/>
    </font>
    <font>
      <b/>
      <sz val="11"/>
      <color indexed="56"/>
      <name val="Tahoma"/>
      <family val="2"/>
    </font>
    <font>
      <u val="single"/>
      <sz val="10"/>
      <color indexed="12"/>
      <name val="Arial"/>
      <family val="2"/>
    </font>
    <font>
      <sz val="10"/>
      <color indexed="62"/>
      <name val="Arial"/>
      <family val="2"/>
    </font>
    <font>
      <sz val="10"/>
      <color indexed="62"/>
      <name val="Tahoma"/>
      <family val="2"/>
    </font>
    <font>
      <sz val="10"/>
      <color indexed="52"/>
      <name val="Tahoma"/>
      <family val="2"/>
    </font>
    <font>
      <sz val="10"/>
      <color indexed="60"/>
      <name val="Tahoma"/>
      <family val="2"/>
    </font>
    <font>
      <b/>
      <sz val="10"/>
      <name val="Helv"/>
      <family val="0"/>
    </font>
    <font>
      <b/>
      <sz val="10"/>
      <color indexed="63"/>
      <name val="Arial"/>
      <family val="2"/>
    </font>
    <font>
      <b/>
      <sz val="10"/>
      <color indexed="63"/>
      <name val="Tahoma"/>
      <family val="2"/>
    </font>
    <font>
      <b/>
      <sz val="10"/>
      <color indexed="9"/>
      <name val="Arial"/>
      <family val="2"/>
    </font>
    <font>
      <b/>
      <sz val="10"/>
      <color indexed="8"/>
      <name val="Arial"/>
      <family val="2"/>
    </font>
    <font>
      <sz val="10"/>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sz val="10"/>
      <color rgb="FF0070C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color indexed="30"/>
      </bottom>
    </border>
    <border>
      <left style="thin"/>
      <right style="thin"/>
      <top style="thin"/>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style="double"/>
      <bottom/>
    </border>
    <border>
      <left style="medium"/>
      <right/>
      <top style="medium"/>
      <bottom/>
    </border>
    <border>
      <left style="thin"/>
      <right style="thin"/>
      <top style="medium"/>
      <bottom/>
    </border>
    <border>
      <left style="thin"/>
      <right style="medium"/>
      <top style="medium"/>
      <bottom/>
    </border>
    <border>
      <left style="medium"/>
      <right/>
      <top/>
      <bottom style="medium"/>
    </border>
    <border>
      <left style="thin"/>
      <right style="thin"/>
      <top/>
      <bottom style="medium"/>
    </border>
    <border>
      <left style="thin"/>
      <right style="medium"/>
      <top/>
      <bottom style="medium"/>
    </border>
    <border>
      <left style="thin"/>
      <right style="thin"/>
      <top style="medium"/>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bottom style="medium"/>
    </border>
    <border>
      <left style="medium"/>
      <right style="medium"/>
      <top style="medium"/>
      <bottom/>
    </border>
    <border>
      <left style="medium"/>
      <right style="medium"/>
      <top/>
      <bottom style="medium"/>
    </border>
    <border>
      <left/>
      <right/>
      <top style="medium"/>
      <bottom/>
    </border>
    <border>
      <left/>
      <right style="thin"/>
      <top style="medium"/>
      <bottom/>
    </border>
    <border>
      <left/>
      <right style="thin"/>
      <top/>
      <bottom/>
    </border>
    <border>
      <left/>
      <right/>
      <top/>
      <bottom style="thin">
        <color theme="0"/>
      </bottom>
    </border>
  </borders>
  <cellStyleXfs count="3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lignment/>
      <protection/>
    </xf>
    <xf numFmtId="175" fontId="0" fillId="0" borderId="0">
      <alignment/>
      <protection/>
    </xf>
    <xf numFmtId="175" fontId="0" fillId="0" borderId="0">
      <alignment/>
      <protection/>
    </xf>
    <xf numFmtId="176" fontId="0" fillId="0" borderId="0">
      <alignment/>
      <protection/>
    </xf>
    <xf numFmtId="176" fontId="0" fillId="0" borderId="0">
      <alignment/>
      <protection/>
    </xf>
    <xf numFmtId="176" fontId="0" fillId="0" borderId="0">
      <alignment/>
      <protection/>
    </xf>
    <xf numFmtId="175" fontId="0" fillId="0" borderId="0">
      <alignment/>
      <protection/>
    </xf>
    <xf numFmtId="175" fontId="0" fillId="0" borderId="0">
      <alignment/>
      <protection/>
    </xf>
    <xf numFmtId="175" fontId="0" fillId="0" borderId="0">
      <alignment/>
      <protection/>
    </xf>
    <xf numFmtId="177" fontId="0" fillId="0" borderId="0">
      <alignment/>
      <protection/>
    </xf>
    <xf numFmtId="177" fontId="0" fillId="0" borderId="0">
      <alignment/>
      <protection/>
    </xf>
    <xf numFmtId="177" fontId="0" fillId="0" borderId="0">
      <alignment/>
      <protection/>
    </xf>
    <xf numFmtId="178" fontId="0" fillId="0" borderId="0">
      <alignment/>
      <protection/>
    </xf>
    <xf numFmtId="178" fontId="0" fillId="0" borderId="0">
      <alignment/>
      <protection/>
    </xf>
    <xf numFmtId="178" fontId="0" fillId="0" borderId="0">
      <alignment/>
      <protection/>
    </xf>
    <xf numFmtId="177" fontId="0" fillId="0" borderId="0">
      <alignment/>
      <protection/>
    </xf>
    <xf numFmtId="0" fontId="53" fillId="2" borderId="0" applyNumberFormat="0" applyBorder="0" applyAlignment="0" applyProtection="0"/>
    <xf numFmtId="0" fontId="53" fillId="2" borderId="0" applyNumberFormat="0" applyBorder="0" applyAlignment="0" applyProtection="0"/>
    <xf numFmtId="0" fontId="8" fillId="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8" fillId="5"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8"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8"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8"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8"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8"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8"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8"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8" fillId="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8" fillId="15"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8"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9" fillId="2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9" fillId="1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9" fillId="19"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9" fillId="29"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9" fillId="31"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9" fillId="33"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9"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9"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9"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9" fillId="29"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9" fillId="3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9" fillId="4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0" fillId="5" borderId="0" applyNumberFormat="0" applyBorder="0" applyAlignment="0" applyProtection="0"/>
    <xf numFmtId="0" fontId="56" fillId="45" borderId="1" applyNumberFormat="0" applyAlignment="0" applyProtection="0"/>
    <xf numFmtId="0" fontId="56" fillId="45" borderId="1" applyNumberFormat="0" applyAlignment="0" applyProtection="0"/>
    <xf numFmtId="0" fontId="11" fillId="46" borderId="2" applyNumberFormat="0" applyAlignment="0" applyProtection="0"/>
    <xf numFmtId="0" fontId="12" fillId="46" borderId="2" applyNumberFormat="0" applyAlignment="0" applyProtection="0"/>
    <xf numFmtId="0" fontId="12" fillId="46" borderId="2" applyNumberFormat="0" applyAlignment="0" applyProtection="0"/>
    <xf numFmtId="0" fontId="57" fillId="47" borderId="3" applyNumberFormat="0" applyAlignment="0" applyProtection="0"/>
    <xf numFmtId="0" fontId="5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1" fontId="53" fillId="0" borderId="0" applyFont="0" applyFill="0" applyBorder="0" applyAlignment="0" applyProtection="0"/>
    <xf numFmtId="181" fontId="0" fillId="0" borderId="0" applyFont="0" applyFill="0" applyBorder="0" applyAlignment="0" applyProtection="0"/>
    <xf numFmtId="171" fontId="53" fillId="0" borderId="0" applyFont="0" applyFill="0" applyBorder="0" applyAlignment="0" applyProtection="0"/>
    <xf numFmtId="18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14"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167" fontId="15"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170" fontId="53"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39" fontId="0"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39" fontId="0" fillId="0" borderId="0" applyFont="0" applyFill="0" applyBorder="0" applyAlignment="0" applyProtection="0"/>
    <xf numFmtId="44" fontId="0" fillId="0" borderId="0" applyFont="0" applyFill="0" applyBorder="0" applyAlignment="0" applyProtection="0"/>
    <xf numFmtId="39" fontId="0"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1" fontId="14" fillId="0" borderId="0" applyFont="0" applyFill="0" applyBorder="0" applyAlignment="0" applyProtection="0"/>
    <xf numFmtId="4" fontId="16" fillId="0" borderId="0">
      <alignment/>
      <protection/>
    </xf>
    <xf numFmtId="14" fontId="0" fillId="0" borderId="0" applyFont="0" applyFill="0" applyBorder="0" applyAlignment="0" applyProtection="0"/>
    <xf numFmtId="14" fontId="0" fillId="0" borderId="0" applyFont="0" applyFill="0" applyBorder="0" applyAlignment="0" applyProtection="0"/>
    <xf numFmtId="0" fontId="14"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7"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14" fillId="0" borderId="0" applyFont="0" applyFill="0" applyBorder="0" applyAlignment="0" applyProtection="0"/>
    <xf numFmtId="0" fontId="59" fillId="49" borderId="0" applyNumberFormat="0" applyBorder="0" applyAlignment="0" applyProtection="0"/>
    <xf numFmtId="0" fontId="59" fillId="49" borderId="0" applyNumberFormat="0" applyBorder="0" applyAlignment="0" applyProtection="0"/>
    <xf numFmtId="0" fontId="18" fillId="7" borderId="0" applyNumberFormat="0" applyBorder="0" applyAlignment="0" applyProtection="0"/>
    <xf numFmtId="38" fontId="3" fillId="46" borderId="0" applyNumberFormat="0" applyBorder="0" applyAlignment="0" applyProtection="0"/>
    <xf numFmtId="0" fontId="19" fillId="0" borderId="0">
      <alignment/>
      <protection/>
    </xf>
    <xf numFmtId="0" fontId="20" fillId="0" borderId="5" applyNumberFormat="0" applyAlignment="0" applyProtection="0"/>
    <xf numFmtId="0" fontId="20" fillId="0" borderId="6">
      <alignment horizontal="left" vertical="center"/>
      <protection/>
    </xf>
    <xf numFmtId="0" fontId="20" fillId="0" borderId="6">
      <alignment horizontal="left" vertical="center"/>
      <protection/>
    </xf>
    <xf numFmtId="0" fontId="20" fillId="0" borderId="6">
      <alignment horizontal="left" vertical="center"/>
      <protection/>
    </xf>
    <xf numFmtId="0" fontId="20" fillId="0" borderId="6">
      <alignment horizontal="left" vertical="center"/>
      <protection/>
    </xf>
    <xf numFmtId="0" fontId="20" fillId="0" borderId="6">
      <alignment horizontal="left" vertical="center"/>
      <protection/>
    </xf>
    <xf numFmtId="0" fontId="60" fillId="0" borderId="7" applyNumberFormat="0" applyFill="0" applyAlignment="0" applyProtection="0"/>
    <xf numFmtId="0" fontId="60" fillId="0" borderId="7" applyNumberFormat="0" applyFill="0" applyAlignment="0" applyProtection="0"/>
    <xf numFmtId="0" fontId="21"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22" fillId="0" borderId="0" applyNumberFormat="0" applyFill="0" applyBorder="0" applyAlignment="0" applyProtection="0"/>
    <xf numFmtId="0" fontId="62" fillId="0" borderId="9" applyNumberFormat="0" applyFill="0" applyAlignment="0" applyProtection="0"/>
    <xf numFmtId="0" fontId="62" fillId="0" borderId="9" applyNumberFormat="0" applyFill="0" applyAlignment="0" applyProtection="0"/>
    <xf numFmtId="0" fontId="23" fillId="0" borderId="1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3" fillId="50" borderId="1" applyNumberFormat="0" applyAlignment="0" applyProtection="0"/>
    <xf numFmtId="10" fontId="3" fillId="51" borderId="11" applyNumberFormat="0" applyBorder="0" applyAlignment="0" applyProtection="0"/>
    <xf numFmtId="10" fontId="3" fillId="51" borderId="11" applyNumberFormat="0" applyBorder="0" applyAlignment="0" applyProtection="0"/>
    <xf numFmtId="10" fontId="3" fillId="51" borderId="11" applyNumberFormat="0" applyBorder="0" applyAlignment="0" applyProtection="0"/>
    <xf numFmtId="0" fontId="63" fillId="50" borderId="1" applyNumberFormat="0" applyAlignment="0" applyProtection="0"/>
    <xf numFmtId="0" fontId="25" fillId="13" borderId="2" applyNumberFormat="0" applyAlignment="0" applyProtection="0"/>
    <xf numFmtId="0" fontId="26" fillId="13" borderId="2" applyNumberFormat="0" applyAlignment="0" applyProtection="0"/>
    <xf numFmtId="0" fontId="26" fillId="13" borderId="2" applyNumberFormat="0" applyAlignment="0" applyProtection="0"/>
    <xf numFmtId="0" fontId="64" fillId="0" borderId="12" applyNumberFormat="0" applyFill="0" applyAlignment="0" applyProtection="0"/>
    <xf numFmtId="0" fontId="64" fillId="0" borderId="12" applyNumberFormat="0" applyFill="0" applyAlignment="0" applyProtection="0"/>
    <xf numFmtId="0" fontId="27" fillId="0" borderId="13" applyNumberFormat="0" applyFill="0" applyAlignment="0" applyProtection="0"/>
    <xf numFmtId="184" fontId="0" fillId="0" borderId="0">
      <alignment/>
      <protection/>
    </xf>
    <xf numFmtId="184" fontId="0" fillId="0" borderId="0">
      <alignment/>
      <protection/>
    </xf>
    <xf numFmtId="184" fontId="0" fillId="0" borderId="0">
      <alignment/>
      <protection/>
    </xf>
    <xf numFmtId="185" fontId="0" fillId="0" borderId="0">
      <alignment/>
      <protection/>
    </xf>
    <xf numFmtId="185" fontId="0" fillId="0" borderId="0">
      <alignment/>
      <protection/>
    </xf>
    <xf numFmtId="185" fontId="0" fillId="0" borderId="0">
      <alignment/>
      <protection/>
    </xf>
    <xf numFmtId="184" fontId="0" fillId="0" borderId="0">
      <alignment/>
      <protection/>
    </xf>
    <xf numFmtId="184" fontId="0" fillId="0" borderId="0">
      <alignment/>
      <protection/>
    </xf>
    <xf numFmtId="184" fontId="0" fillId="0" borderId="0">
      <alignment/>
      <protection/>
    </xf>
    <xf numFmtId="0" fontId="65" fillId="52" borderId="0" applyNumberFormat="0" applyBorder="0" applyAlignment="0" applyProtection="0"/>
    <xf numFmtId="0" fontId="65" fillId="52" borderId="0" applyNumberFormat="0" applyBorder="0" applyAlignment="0" applyProtection="0"/>
    <xf numFmtId="0" fontId="28" fillId="53" borderId="0" applyNumberFormat="0" applyBorder="0" applyAlignment="0" applyProtection="0"/>
    <xf numFmtId="186" fontId="0" fillId="0" borderId="0">
      <alignment/>
      <protection/>
    </xf>
    <xf numFmtId="0" fontId="0" fillId="0" borderId="0">
      <alignment/>
      <protection/>
    </xf>
    <xf numFmtId="0" fontId="0" fillId="0" borderId="0">
      <alignment/>
      <protection/>
    </xf>
    <xf numFmtId="0" fontId="0" fillId="0" borderId="0">
      <alignment/>
      <protection/>
    </xf>
    <xf numFmtId="186" fontId="0" fillId="0" borderId="0">
      <alignment/>
      <protection/>
    </xf>
    <xf numFmtId="0" fontId="0" fillId="0" borderId="0">
      <alignment/>
      <protection/>
    </xf>
    <xf numFmtId="186" fontId="0"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0" fillId="54" borderId="14" applyNumberFormat="0" applyFont="0" applyAlignment="0" applyProtection="0"/>
    <xf numFmtId="0" fontId="53" fillId="54" borderId="14" applyNumberFormat="0" applyFont="0" applyAlignment="0" applyProtection="0"/>
    <xf numFmtId="0" fontId="0" fillId="51" borderId="15" applyNumberFormat="0" applyFont="0" applyAlignment="0" applyProtection="0"/>
    <xf numFmtId="0" fontId="16" fillId="51" borderId="15" applyNumberFormat="0" applyFont="0" applyAlignment="0" applyProtection="0"/>
    <xf numFmtId="0" fontId="16" fillId="51" borderId="15" applyNumberFormat="0" applyFont="0" applyAlignment="0" applyProtection="0"/>
    <xf numFmtId="0" fontId="66" fillId="45" borderId="16" applyNumberFormat="0" applyAlignment="0" applyProtection="0"/>
    <xf numFmtId="0" fontId="66" fillId="45" borderId="16" applyNumberFormat="0" applyAlignment="0" applyProtection="0"/>
    <xf numFmtId="0" fontId="30" fillId="46" borderId="17" applyNumberFormat="0" applyAlignment="0" applyProtection="0"/>
    <xf numFmtId="0" fontId="31" fillId="46" borderId="17" applyNumberFormat="0" applyAlignment="0" applyProtection="0"/>
    <xf numFmtId="0" fontId="31" fillId="46" borderId="17" applyNumberFormat="0" applyAlignment="0" applyProtection="0"/>
    <xf numFmtId="0" fontId="32" fillId="55" borderId="0">
      <alignment/>
      <protection/>
    </xf>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18" applyNumberFormat="0" applyFill="0" applyAlignment="0" applyProtection="0"/>
    <xf numFmtId="0" fontId="68" fillId="0" borderId="18" applyNumberFormat="0" applyFill="0" applyAlignment="0" applyProtection="0"/>
    <xf numFmtId="0" fontId="33" fillId="0" borderId="19" applyNumberFormat="0" applyFill="0" applyAlignment="0" applyProtection="0"/>
    <xf numFmtId="0" fontId="14" fillId="0" borderId="20" applyNumberFormat="0" applyFon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4" fillId="0" borderId="0" applyNumberFormat="0" applyFill="0" applyBorder="0" applyAlignment="0" applyProtection="0"/>
  </cellStyleXfs>
  <cellXfs count="71">
    <xf numFmtId="0" fontId="0" fillId="0" borderId="0" xfId="0" applyAlignment="1">
      <alignment/>
    </xf>
    <xf numFmtId="0" fontId="0" fillId="0" borderId="0" xfId="265">
      <alignment/>
      <protection/>
    </xf>
    <xf numFmtId="0" fontId="0" fillId="0" borderId="0" xfId="265" applyFill="1">
      <alignment/>
      <protection/>
    </xf>
    <xf numFmtId="0" fontId="2" fillId="0" borderId="0" xfId="265" applyFont="1" applyFill="1">
      <alignment/>
      <protection/>
    </xf>
    <xf numFmtId="172" fontId="0" fillId="0" borderId="0" xfId="265" applyNumberFormat="1" applyFill="1">
      <alignment/>
      <protection/>
    </xf>
    <xf numFmtId="0" fontId="4" fillId="0" borderId="0" xfId="265" applyFont="1" applyAlignment="1">
      <alignment horizontal="center"/>
      <protection/>
    </xf>
    <xf numFmtId="173" fontId="0" fillId="6" borderId="11" xfId="166" applyNumberFormat="1" applyFill="1" applyBorder="1" applyAlignment="1">
      <alignment/>
    </xf>
    <xf numFmtId="0" fontId="6" fillId="0" borderId="0" xfId="265" applyFont="1" applyAlignment="1">
      <alignment horizontal="center"/>
      <protection/>
    </xf>
    <xf numFmtId="0" fontId="2" fillId="0" borderId="21" xfId="265" applyFont="1" applyBorder="1">
      <alignment/>
      <protection/>
    </xf>
    <xf numFmtId="0" fontId="2" fillId="56" borderId="22" xfId="265" applyFont="1" applyFill="1" applyBorder="1" applyAlignment="1">
      <alignment horizontal="center" vertical="center" wrapText="1"/>
      <protection/>
    </xf>
    <xf numFmtId="0" fontId="2" fillId="56" borderId="23" xfId="265" applyFont="1" applyFill="1" applyBorder="1" applyAlignment="1">
      <alignment horizontal="center" vertical="center" wrapText="1"/>
      <protection/>
    </xf>
    <xf numFmtId="0" fontId="0" fillId="0" borderId="24" xfId="265" applyBorder="1">
      <alignment/>
      <protection/>
    </xf>
    <xf numFmtId="0" fontId="2" fillId="56" borderId="25" xfId="265" applyFont="1" applyFill="1" applyBorder="1" applyAlignment="1" quotePrefix="1">
      <alignment horizontal="center"/>
      <protection/>
    </xf>
    <xf numFmtId="0" fontId="2" fillId="56" borderId="26" xfId="265" applyFont="1" applyFill="1" applyBorder="1" applyAlignment="1" quotePrefix="1">
      <alignment horizontal="center" wrapText="1"/>
      <protection/>
    </xf>
    <xf numFmtId="0" fontId="2" fillId="56" borderId="26" xfId="265" applyFont="1" applyFill="1" applyBorder="1" applyAlignment="1" quotePrefix="1">
      <alignment horizontal="center"/>
      <protection/>
    </xf>
    <xf numFmtId="0" fontId="2" fillId="56" borderId="26" xfId="265" applyFont="1" applyFill="1" applyBorder="1" applyAlignment="1">
      <alignment horizontal="center" wrapText="1"/>
      <protection/>
    </xf>
    <xf numFmtId="0" fontId="0" fillId="0" borderId="27" xfId="0" applyFill="1" applyBorder="1" applyAlignment="1">
      <alignment horizontal="center" vertical="center"/>
    </xf>
    <xf numFmtId="0" fontId="0" fillId="0" borderId="27" xfId="0" applyFill="1" applyBorder="1" applyAlignment="1">
      <alignment vertical="center" wrapText="1"/>
    </xf>
    <xf numFmtId="174" fontId="0" fillId="6" borderId="28" xfId="166" applyNumberFormat="1" applyFill="1" applyBorder="1" applyAlignment="1">
      <alignment/>
    </xf>
    <xf numFmtId="1" fontId="0" fillId="6" borderId="11" xfId="166" applyNumberFormat="1" applyFill="1" applyBorder="1" applyAlignment="1">
      <alignment/>
    </xf>
    <xf numFmtId="10" fontId="0" fillId="0" borderId="28" xfId="311" applyNumberFormat="1" applyBorder="1" applyAlignment="1">
      <alignment/>
    </xf>
    <xf numFmtId="44" fontId="0" fillId="0" borderId="28" xfId="166" applyBorder="1" applyAlignment="1">
      <alignment/>
    </xf>
    <xf numFmtId="174" fontId="0" fillId="0" borderId="29" xfId="166" applyNumberFormat="1" applyBorder="1" applyAlignment="1">
      <alignment/>
    </xf>
    <xf numFmtId="174" fontId="0" fillId="0" borderId="28" xfId="166" applyNumberFormat="1" applyBorder="1" applyAlignment="1">
      <alignment/>
    </xf>
    <xf numFmtId="174" fontId="0" fillId="0" borderId="29" xfId="265" applyNumberFormat="1" applyBorder="1">
      <alignment/>
      <protection/>
    </xf>
    <xf numFmtId="0" fontId="0" fillId="0" borderId="11" xfId="0" applyFill="1" applyBorder="1" applyAlignment="1">
      <alignment horizontal="center" vertical="center"/>
    </xf>
    <xf numFmtId="0" fontId="0" fillId="0" borderId="11" xfId="0" applyFont="1" applyFill="1" applyBorder="1" applyAlignment="1">
      <alignment vertical="center" wrapText="1"/>
    </xf>
    <xf numFmtId="0" fontId="0" fillId="0" borderId="11" xfId="0" applyFill="1" applyBorder="1" applyAlignment="1">
      <alignment vertical="center" wrapText="1"/>
    </xf>
    <xf numFmtId="0" fontId="0" fillId="0" borderId="11" xfId="0" applyFill="1" applyBorder="1" applyAlignment="1">
      <alignment horizontal="center"/>
    </xf>
    <xf numFmtId="0" fontId="0" fillId="0" borderId="11" xfId="0" applyFill="1" applyBorder="1" applyAlignment="1">
      <alignment/>
    </xf>
    <xf numFmtId="10" fontId="0" fillId="0" borderId="11" xfId="166" applyNumberFormat="1" applyBorder="1" applyAlignment="1">
      <alignment/>
    </xf>
    <xf numFmtId="174" fontId="0" fillId="0" borderId="30" xfId="166" applyNumberFormat="1" applyBorder="1" applyAlignment="1">
      <alignment/>
    </xf>
    <xf numFmtId="174" fontId="0" fillId="6" borderId="11" xfId="114" applyNumberFormat="1" applyFill="1" applyBorder="1" applyAlignment="1">
      <alignment/>
    </xf>
    <xf numFmtId="0" fontId="0" fillId="0" borderId="31" xfId="265" applyFont="1" applyBorder="1" applyAlignment="1">
      <alignment horizontal="center"/>
      <protection/>
    </xf>
    <xf numFmtId="0" fontId="0" fillId="0" borderId="32" xfId="265" applyFont="1" applyBorder="1">
      <alignment/>
      <protection/>
    </xf>
    <xf numFmtId="174" fontId="0" fillId="6" borderId="32" xfId="166" applyNumberFormat="1" applyFill="1" applyBorder="1" applyAlignment="1">
      <alignment/>
    </xf>
    <xf numFmtId="174" fontId="0" fillId="6" borderId="32" xfId="114" applyNumberFormat="1" applyFill="1" applyBorder="1" applyAlignment="1">
      <alignment/>
    </xf>
    <xf numFmtId="10" fontId="0" fillId="0" borderId="32" xfId="311" applyNumberFormat="1" applyBorder="1" applyAlignment="1">
      <alignment/>
    </xf>
    <xf numFmtId="44" fontId="0" fillId="0" borderId="11" xfId="166" applyBorder="1" applyAlignment="1">
      <alignment/>
    </xf>
    <xf numFmtId="174" fontId="0" fillId="0" borderId="33" xfId="166" applyNumberFormat="1" applyBorder="1" applyAlignment="1">
      <alignment/>
    </xf>
    <xf numFmtId="174" fontId="0" fillId="0" borderId="32" xfId="166" applyNumberFormat="1" applyBorder="1" applyAlignment="1">
      <alignment/>
    </xf>
    <xf numFmtId="174" fontId="0" fillId="0" borderId="33" xfId="265" applyNumberFormat="1" applyBorder="1">
      <alignment/>
      <protection/>
    </xf>
    <xf numFmtId="0" fontId="0" fillId="0" borderId="34" xfId="265" applyFont="1" applyBorder="1" applyAlignment="1">
      <alignment horizontal="center"/>
      <protection/>
    </xf>
    <xf numFmtId="0" fontId="2" fillId="0" borderId="25" xfId="265" applyFont="1" applyBorder="1">
      <alignment/>
      <protection/>
    </xf>
    <xf numFmtId="174" fontId="0" fillId="0" borderId="25" xfId="166" applyNumberFormat="1" applyBorder="1" applyAlignment="1">
      <alignment/>
    </xf>
    <xf numFmtId="174" fontId="0" fillId="0" borderId="25" xfId="114" applyNumberFormat="1" applyBorder="1" applyAlignment="1">
      <alignment/>
    </xf>
    <xf numFmtId="44" fontId="0" fillId="0" borderId="25" xfId="166" applyBorder="1" applyAlignment="1">
      <alignment/>
    </xf>
    <xf numFmtId="44" fontId="0" fillId="6" borderId="28" xfId="166" applyFill="1" applyBorder="1" applyAlignment="1">
      <alignment/>
    </xf>
    <xf numFmtId="44" fontId="2" fillId="0" borderId="32" xfId="166" applyFont="1" applyBorder="1" applyAlignment="1">
      <alignment/>
    </xf>
    <xf numFmtId="0" fontId="2" fillId="0" borderId="0" xfId="265" applyFont="1">
      <alignment/>
      <protection/>
    </xf>
    <xf numFmtId="0" fontId="0" fillId="0" borderId="0" xfId="265" applyFont="1">
      <alignment/>
      <protection/>
    </xf>
    <xf numFmtId="0" fontId="0" fillId="0" borderId="0" xfId="265" applyFont="1" applyAlignment="1">
      <alignment horizontal="center" vertical="center"/>
      <protection/>
    </xf>
    <xf numFmtId="0" fontId="0" fillId="0" borderId="0" xfId="265" applyAlignment="1">
      <alignment horizontal="center" vertical="center"/>
      <protection/>
    </xf>
    <xf numFmtId="0" fontId="2" fillId="0" borderId="0" xfId="265" applyFont="1" applyAlignment="1">
      <alignment vertical="top"/>
      <protection/>
    </xf>
    <xf numFmtId="0" fontId="70" fillId="0" borderId="0" xfId="265" applyFont="1" applyAlignment="1">
      <alignment horizontal="left" vertical="center"/>
      <protection/>
    </xf>
    <xf numFmtId="0" fontId="71" fillId="0" borderId="0" xfId="265" applyFont="1" applyAlignment="1">
      <alignment horizontal="center" vertical="center"/>
      <protection/>
    </xf>
    <xf numFmtId="0" fontId="71" fillId="0" borderId="0" xfId="265" applyFont="1" applyAlignment="1">
      <alignment horizontal="left" wrapText="1"/>
      <protection/>
    </xf>
    <xf numFmtId="0" fontId="4" fillId="0" borderId="0" xfId="265" applyFont="1" applyAlignment="1">
      <alignment horizontal="center" vertical="center"/>
      <protection/>
    </xf>
    <xf numFmtId="0" fontId="2" fillId="0" borderId="0" xfId="265" applyFont="1" applyAlignment="1">
      <alignment horizontal="center" vertical="center"/>
      <protection/>
    </xf>
    <xf numFmtId="0" fontId="2" fillId="56" borderId="22" xfId="265" applyFont="1" applyFill="1" applyBorder="1" applyAlignment="1">
      <alignment vertical="center"/>
      <protection/>
    </xf>
    <xf numFmtId="0" fontId="2" fillId="56" borderId="25" xfId="265" applyFont="1" applyFill="1" applyBorder="1" applyAlignment="1">
      <alignment vertical="center"/>
      <protection/>
    </xf>
    <xf numFmtId="0" fontId="2" fillId="56" borderId="35" xfId="265" applyFont="1" applyFill="1" applyBorder="1" applyAlignment="1">
      <alignment horizontal="center" vertical="center" wrapText="1"/>
      <protection/>
    </xf>
    <xf numFmtId="0" fontId="0" fillId="0" borderId="36" xfId="265" applyBorder="1" applyAlignment="1">
      <alignment horizontal="center" wrapText="1"/>
      <protection/>
    </xf>
    <xf numFmtId="0" fontId="0" fillId="0" borderId="37" xfId="265" applyBorder="1" applyAlignment="1">
      <alignment horizontal="left" vertical="center"/>
      <protection/>
    </xf>
    <xf numFmtId="0" fontId="0" fillId="0" borderId="38" xfId="265" applyBorder="1" applyAlignment="1">
      <alignment horizontal="left" vertical="center"/>
      <protection/>
    </xf>
    <xf numFmtId="0" fontId="2" fillId="0" borderId="0" xfId="265" applyFont="1" applyAlignment="1">
      <alignment horizontal="left" vertical="top" wrapText="1"/>
      <protection/>
    </xf>
    <xf numFmtId="0" fontId="2" fillId="0" borderId="39" xfId="265" applyFont="1" applyBorder="1" applyAlignment="1">
      <alignment horizontal="left" vertical="top" wrapText="1"/>
      <protection/>
    </xf>
    <xf numFmtId="0" fontId="0" fillId="0" borderId="0" xfId="265" applyFont="1" applyAlignment="1">
      <alignment horizontal="left" vertical="top" wrapText="1"/>
      <protection/>
    </xf>
    <xf numFmtId="0" fontId="2" fillId="0" borderId="0" xfId="0" applyFont="1" applyFill="1" applyAlignment="1">
      <alignment/>
    </xf>
    <xf numFmtId="0" fontId="3" fillId="0" borderId="0" xfId="0" applyFont="1" applyFill="1" applyAlignment="1">
      <alignment horizontal="right" vertical="top"/>
    </xf>
    <xf numFmtId="0" fontId="3" fillId="0" borderId="40" xfId="0" applyFont="1" applyFill="1" applyBorder="1" applyAlignment="1">
      <alignment horizontal="right" vertical="top"/>
    </xf>
  </cellXfs>
  <cellStyles count="322">
    <cellStyle name="Normal" xfId="0"/>
    <cellStyle name="$" xfId="15"/>
    <cellStyle name="$ 2" xfId="16"/>
    <cellStyle name="$ 3" xfId="17"/>
    <cellStyle name="$.00" xfId="18"/>
    <cellStyle name="$.00 2" xfId="19"/>
    <cellStyle name="$.00 3" xfId="20"/>
    <cellStyle name="$_CGAAP FA Budget Model v2 james" xfId="21"/>
    <cellStyle name="$_Oct 2010 SM PILs Recognition" xfId="22"/>
    <cellStyle name="$_Xl0000180" xfId="23"/>
    <cellStyle name="$M" xfId="24"/>
    <cellStyle name="$M 2" xfId="25"/>
    <cellStyle name="$M 3" xfId="26"/>
    <cellStyle name="$M.00" xfId="27"/>
    <cellStyle name="$M.00 2" xfId="28"/>
    <cellStyle name="$M.00 3" xfId="29"/>
    <cellStyle name="$M_CGAAP FA Budget Model v2 james" xfId="30"/>
    <cellStyle name="20% - Accent1" xfId="31"/>
    <cellStyle name="20% - Accent1 2" xfId="32"/>
    <cellStyle name="20% - Accent1 3" xfId="33"/>
    <cellStyle name="20% - Accent2" xfId="34"/>
    <cellStyle name="20% - Accent2 2" xfId="35"/>
    <cellStyle name="20% - Accent2 3" xfId="36"/>
    <cellStyle name="20% - Accent3" xfId="37"/>
    <cellStyle name="20% - Accent3 2" xfId="38"/>
    <cellStyle name="20% - Accent3 3" xfId="39"/>
    <cellStyle name="20% - Accent4" xfId="40"/>
    <cellStyle name="20% - Accent4 2" xfId="41"/>
    <cellStyle name="20% - Accent4 3" xfId="42"/>
    <cellStyle name="20% - Accent5" xfId="43"/>
    <cellStyle name="20% - Accent5 2" xfId="44"/>
    <cellStyle name="20% - Accent5 3" xfId="45"/>
    <cellStyle name="20% - Accent6" xfId="46"/>
    <cellStyle name="20% - Accent6 2" xfId="47"/>
    <cellStyle name="20% - Accent6 3" xfId="48"/>
    <cellStyle name="40% - Accent1" xfId="49"/>
    <cellStyle name="40% - Accent1 2" xfId="50"/>
    <cellStyle name="40% - Accent1 3" xfId="51"/>
    <cellStyle name="40% - Accent2" xfId="52"/>
    <cellStyle name="40% - Accent2 2" xfId="53"/>
    <cellStyle name="40% - Accent2 3" xfId="54"/>
    <cellStyle name="40% - Accent3" xfId="55"/>
    <cellStyle name="40% - Accent3 2" xfId="56"/>
    <cellStyle name="40% - Accent3 3" xfId="57"/>
    <cellStyle name="40% - Accent4" xfId="58"/>
    <cellStyle name="40% - Accent4 2" xfId="59"/>
    <cellStyle name="40% - Accent4 3" xfId="60"/>
    <cellStyle name="40% - Accent5" xfId="61"/>
    <cellStyle name="40% - Accent5 2" xfId="62"/>
    <cellStyle name="40% - Accent5 3" xfId="63"/>
    <cellStyle name="40% - Accent6" xfId="64"/>
    <cellStyle name="40% - Accent6 2" xfId="65"/>
    <cellStyle name="40% - Accent6 3" xfId="66"/>
    <cellStyle name="60% - Accent1" xfId="67"/>
    <cellStyle name="60% - Accent1 2" xfId="68"/>
    <cellStyle name="60% - Accent1 3" xfId="69"/>
    <cellStyle name="60% - Accent2" xfId="70"/>
    <cellStyle name="60% - Accent2 2" xfId="71"/>
    <cellStyle name="60% - Accent2 3" xfId="72"/>
    <cellStyle name="60% - Accent3" xfId="73"/>
    <cellStyle name="60% - Accent3 2" xfId="74"/>
    <cellStyle name="60% - Accent3 3" xfId="75"/>
    <cellStyle name="60% - Accent4" xfId="76"/>
    <cellStyle name="60% - Accent4 2" xfId="77"/>
    <cellStyle name="60% - Accent4 3" xfId="78"/>
    <cellStyle name="60% - Accent5" xfId="79"/>
    <cellStyle name="60% - Accent5 2" xfId="80"/>
    <cellStyle name="60% - Accent5 3" xfId="81"/>
    <cellStyle name="60% - Accent6" xfId="82"/>
    <cellStyle name="60% - Accent6 2" xfId="83"/>
    <cellStyle name="60% - Accent6 3" xfId="84"/>
    <cellStyle name="Accent1" xfId="85"/>
    <cellStyle name="Accent1 2" xfId="86"/>
    <cellStyle name="Accent1 3" xfId="87"/>
    <cellStyle name="Accent2" xfId="88"/>
    <cellStyle name="Accent2 2" xfId="89"/>
    <cellStyle name="Accent2 3" xfId="90"/>
    <cellStyle name="Accent3" xfId="91"/>
    <cellStyle name="Accent3 2" xfId="92"/>
    <cellStyle name="Accent3 3" xfId="93"/>
    <cellStyle name="Accent4" xfId="94"/>
    <cellStyle name="Accent4 2" xfId="95"/>
    <cellStyle name="Accent4 3" xfId="96"/>
    <cellStyle name="Accent5" xfId="97"/>
    <cellStyle name="Accent5 2" xfId="98"/>
    <cellStyle name="Accent5 3" xfId="99"/>
    <cellStyle name="Accent6" xfId="100"/>
    <cellStyle name="Accent6 2" xfId="101"/>
    <cellStyle name="Accent6 3" xfId="102"/>
    <cellStyle name="Bad" xfId="103"/>
    <cellStyle name="Bad 2" xfId="104"/>
    <cellStyle name="Bad 3" xfId="105"/>
    <cellStyle name="Calculation" xfId="106"/>
    <cellStyle name="Calculation 2" xfId="107"/>
    <cellStyle name="Calculation 2 2" xfId="108"/>
    <cellStyle name="Calculation 3" xfId="109"/>
    <cellStyle name="Calculation 4" xfId="110"/>
    <cellStyle name="Check Cell" xfId="111"/>
    <cellStyle name="Check Cell 2" xfId="112"/>
    <cellStyle name="Check Cell 3" xfId="113"/>
    <cellStyle name="Comma" xfId="114"/>
    <cellStyle name="Comma [0]" xfId="115"/>
    <cellStyle name="Comma 10" xfId="116"/>
    <cellStyle name="Comma 10 2" xfId="117"/>
    <cellStyle name="Comma 11" xfId="118"/>
    <cellStyle name="Comma 11 2" xfId="119"/>
    <cellStyle name="Comma 12" xfId="120"/>
    <cellStyle name="Comma 13" xfId="121"/>
    <cellStyle name="Comma 14" xfId="122"/>
    <cellStyle name="Comma 15" xfId="123"/>
    <cellStyle name="Comma 16" xfId="124"/>
    <cellStyle name="Comma 2" xfId="125"/>
    <cellStyle name="Comma 2 10" xfId="126"/>
    <cellStyle name="Comma 2 11" xfId="127"/>
    <cellStyle name="Comma 2 12" xfId="128"/>
    <cellStyle name="Comma 2 2" xfId="129"/>
    <cellStyle name="Comma 2 2 2" xfId="130"/>
    <cellStyle name="Comma 2 3" xfId="131"/>
    <cellStyle name="Comma 2 4" xfId="132"/>
    <cellStyle name="Comma 2 5" xfId="133"/>
    <cellStyle name="Comma 2 6" xfId="134"/>
    <cellStyle name="Comma 2 7" xfId="135"/>
    <cellStyle name="Comma 2 8" xfId="136"/>
    <cellStyle name="Comma 2 9" xfId="137"/>
    <cellStyle name="Comma 3" xfId="138"/>
    <cellStyle name="Comma 3 2" xfId="139"/>
    <cellStyle name="Comma 3 2 2" xfId="140"/>
    <cellStyle name="Comma 3 3" xfId="141"/>
    <cellStyle name="Comma 3 4" xfId="142"/>
    <cellStyle name="Comma 3 5" xfId="143"/>
    <cellStyle name="Comma 3 6" xfId="144"/>
    <cellStyle name="Comma 3 7" xfId="145"/>
    <cellStyle name="Comma 4" xfId="146"/>
    <cellStyle name="Comma 4 2" xfId="147"/>
    <cellStyle name="Comma 4 2 2" xfId="148"/>
    <cellStyle name="Comma 4 2 3" xfId="149"/>
    <cellStyle name="Comma 4 3" xfId="150"/>
    <cellStyle name="Comma 5" xfId="151"/>
    <cellStyle name="Comma 5 2" xfId="152"/>
    <cellStyle name="Comma 5 2 2" xfId="153"/>
    <cellStyle name="Comma 5 3" xfId="154"/>
    <cellStyle name="Comma 6" xfId="155"/>
    <cellStyle name="Comma 6 2" xfId="156"/>
    <cellStyle name="Comma 7" xfId="157"/>
    <cellStyle name="Comma 7 2" xfId="158"/>
    <cellStyle name="Comma 8" xfId="159"/>
    <cellStyle name="Comma 8 2" xfId="160"/>
    <cellStyle name="Comma 9" xfId="161"/>
    <cellStyle name="Comma 9 2" xfId="162"/>
    <cellStyle name="Comma0" xfId="163"/>
    <cellStyle name="Comma0 2" xfId="164"/>
    <cellStyle name="Comma0 3" xfId="165"/>
    <cellStyle name="Currency" xfId="166"/>
    <cellStyle name="Currency [0]" xfId="167"/>
    <cellStyle name="Currency 2" xfId="168"/>
    <cellStyle name="Currency 2 2" xfId="169"/>
    <cellStyle name="Currency 2 2 2" xfId="170"/>
    <cellStyle name="Currency 2 3" xfId="171"/>
    <cellStyle name="Currency 2 3 2" xfId="172"/>
    <cellStyle name="Currency 2 3 3" xfId="173"/>
    <cellStyle name="Currency 3" xfId="174"/>
    <cellStyle name="Currency 3 2" xfId="175"/>
    <cellStyle name="Currency 3 3" xfId="176"/>
    <cellStyle name="Currency 4" xfId="177"/>
    <cellStyle name="Currency 4 2" xfId="178"/>
    <cellStyle name="Currency 4 3" xfId="179"/>
    <cellStyle name="Currency 5" xfId="180"/>
    <cellStyle name="Currency 5 2" xfId="181"/>
    <cellStyle name="Currency 5 3" xfId="182"/>
    <cellStyle name="Currency 6" xfId="183"/>
    <cellStyle name="Currency 7" xfId="184"/>
    <cellStyle name="Currency0" xfId="185"/>
    <cellStyle name="Currency0 2" xfId="186"/>
    <cellStyle name="Currency0 3" xfId="187"/>
    <cellStyle name="custom" xfId="188"/>
    <cellStyle name="Date" xfId="189"/>
    <cellStyle name="Date 2" xfId="190"/>
    <cellStyle name="Date 3" xfId="191"/>
    <cellStyle name="Euro" xfId="192"/>
    <cellStyle name="Euro 2" xfId="193"/>
    <cellStyle name="Explanatory Text" xfId="194"/>
    <cellStyle name="Explanatory Text 2" xfId="195"/>
    <cellStyle name="Explanatory Text 3" xfId="196"/>
    <cellStyle name="Fixed" xfId="197"/>
    <cellStyle name="Fixed 2" xfId="198"/>
    <cellStyle name="Fixed 3" xfId="199"/>
    <cellStyle name="Good" xfId="200"/>
    <cellStyle name="Good 2" xfId="201"/>
    <cellStyle name="Good 3" xfId="202"/>
    <cellStyle name="Grey" xfId="203"/>
    <cellStyle name="header" xfId="204"/>
    <cellStyle name="Header1" xfId="205"/>
    <cellStyle name="Header2" xfId="206"/>
    <cellStyle name="Header2 2" xfId="207"/>
    <cellStyle name="Header2 2 2" xfId="208"/>
    <cellStyle name="Header2 3" xfId="209"/>
    <cellStyle name="Header2 3 2" xfId="210"/>
    <cellStyle name="Heading 1" xfId="211"/>
    <cellStyle name="Heading 1 2" xfId="212"/>
    <cellStyle name="Heading 1 3" xfId="213"/>
    <cellStyle name="Heading 2" xfId="214"/>
    <cellStyle name="Heading 2 2" xfId="215"/>
    <cellStyle name="Heading 2 3" xfId="216"/>
    <cellStyle name="Heading 3" xfId="217"/>
    <cellStyle name="Heading 3 2" xfId="218"/>
    <cellStyle name="Heading 3 3" xfId="219"/>
    <cellStyle name="Heading 4" xfId="220"/>
    <cellStyle name="Heading 4 2" xfId="221"/>
    <cellStyle name="Heading 4 3" xfId="222"/>
    <cellStyle name="Hyperlink 2" xfId="223"/>
    <cellStyle name="Input" xfId="224"/>
    <cellStyle name="Input [yellow]" xfId="225"/>
    <cellStyle name="Input [yellow] 2" xfId="226"/>
    <cellStyle name="Input [yellow] 2 2" xfId="227"/>
    <cellStyle name="Input 2" xfId="228"/>
    <cellStyle name="Input 2 2" xfId="229"/>
    <cellStyle name="Input 3" xfId="230"/>
    <cellStyle name="Input 4" xfId="231"/>
    <cellStyle name="Linked Cell" xfId="232"/>
    <cellStyle name="Linked Cell 2" xfId="233"/>
    <cellStyle name="Linked Cell 3" xfId="234"/>
    <cellStyle name="M" xfId="235"/>
    <cellStyle name="M 2" xfId="236"/>
    <cellStyle name="M 3" xfId="237"/>
    <cellStyle name="M.00" xfId="238"/>
    <cellStyle name="M.00 2" xfId="239"/>
    <cellStyle name="M.00 3" xfId="240"/>
    <cellStyle name="M_CGAAP FA Budget Model v2 james" xfId="241"/>
    <cellStyle name="M_Oct 2010 SM PILs Recognition" xfId="242"/>
    <cellStyle name="M_Xl0000180" xfId="243"/>
    <cellStyle name="Neutral" xfId="244"/>
    <cellStyle name="Neutral 2" xfId="245"/>
    <cellStyle name="Neutral 3" xfId="246"/>
    <cellStyle name="Normal - Style1" xfId="247"/>
    <cellStyle name="Normal - Style1 2" xfId="248"/>
    <cellStyle name="Normal - Style1 2 2" xfId="249"/>
    <cellStyle name="Normal - Style1 3" xfId="250"/>
    <cellStyle name="Normal - Style1 4" xfId="251"/>
    <cellStyle name="Normal - Style1 5" xfId="252"/>
    <cellStyle name="Normal - Style1_1595 FIT Support" xfId="253"/>
    <cellStyle name="Normal 10" xfId="254"/>
    <cellStyle name="Normal 10 2" xfId="255"/>
    <cellStyle name="Normal 11" xfId="256"/>
    <cellStyle name="Normal 12" xfId="257"/>
    <cellStyle name="Normal 13" xfId="258"/>
    <cellStyle name="Normal 14" xfId="259"/>
    <cellStyle name="Normal 15" xfId="260"/>
    <cellStyle name="Normal 16" xfId="261"/>
    <cellStyle name="Normal 17" xfId="262"/>
    <cellStyle name="Normal 18" xfId="263"/>
    <cellStyle name="Normal 19" xfId="264"/>
    <cellStyle name="Normal 2" xfId="265"/>
    <cellStyle name="Normal 2 2" xfId="266"/>
    <cellStyle name="Normal 2 2 2" xfId="267"/>
    <cellStyle name="Normal 2 2 3" xfId="268"/>
    <cellStyle name="Normal 2 2 4" xfId="269"/>
    <cellStyle name="Normal 2 2 5" xfId="270"/>
    <cellStyle name="Normal 2 3" xfId="271"/>
    <cellStyle name="Normal 3" xfId="272"/>
    <cellStyle name="Normal 3 2" xfId="273"/>
    <cellStyle name="Normal 3 2 2" xfId="274"/>
    <cellStyle name="Normal 3 2 3" xfId="275"/>
    <cellStyle name="Normal 3 2 4" xfId="276"/>
    <cellStyle name="Normal 3 2 5" xfId="277"/>
    <cellStyle name="Normal 3 3" xfId="278"/>
    <cellStyle name="Normal 3 4" xfId="279"/>
    <cellStyle name="Normal 3 5" xfId="280"/>
    <cellStyle name="Normal 3 6" xfId="281"/>
    <cellStyle name="Normal 4" xfId="282"/>
    <cellStyle name="Normal 4 2" xfId="283"/>
    <cellStyle name="Normal 4 3" xfId="284"/>
    <cellStyle name="Normal 4 4" xfId="285"/>
    <cellStyle name="Normal 4 5" xfId="286"/>
    <cellStyle name="Normal 4 6" xfId="287"/>
    <cellStyle name="Normal 5" xfId="288"/>
    <cellStyle name="Normal 5 2" xfId="289"/>
    <cellStyle name="Normal 5 3" xfId="290"/>
    <cellStyle name="Normal 5 4" xfId="291"/>
    <cellStyle name="Normal 5 5" xfId="292"/>
    <cellStyle name="Normal 5 6" xfId="293"/>
    <cellStyle name="Normal 6" xfId="294"/>
    <cellStyle name="Normal 7" xfId="295"/>
    <cellStyle name="Normal 7 2" xfId="296"/>
    <cellStyle name="Normal 8" xfId="297"/>
    <cellStyle name="Normal 8 2" xfId="298"/>
    <cellStyle name="Normal 9" xfId="299"/>
    <cellStyle name="Note" xfId="300"/>
    <cellStyle name="Note 2" xfId="301"/>
    <cellStyle name="Note 2 2" xfId="302"/>
    <cellStyle name="Note 3" xfId="303"/>
    <cellStyle name="Note 4" xfId="304"/>
    <cellStyle name="Output" xfId="305"/>
    <cellStyle name="Output 2" xfId="306"/>
    <cellStyle name="Output 2 2" xfId="307"/>
    <cellStyle name="Output 3" xfId="308"/>
    <cellStyle name="Output 4" xfId="309"/>
    <cellStyle name="Output Line Items" xfId="310"/>
    <cellStyle name="Percent" xfId="311"/>
    <cellStyle name="Percent [2]" xfId="312"/>
    <cellStyle name="Percent [2] 2" xfId="313"/>
    <cellStyle name="Percent [2] 3" xfId="314"/>
    <cellStyle name="Percent [2] 4" xfId="315"/>
    <cellStyle name="Percent 2" xfId="316"/>
    <cellStyle name="Percent 2 2" xfId="317"/>
    <cellStyle name="Percent 3" xfId="318"/>
    <cellStyle name="Percent 3 2" xfId="319"/>
    <cellStyle name="Percent 3 3" xfId="320"/>
    <cellStyle name="Percent 4" xfId="321"/>
    <cellStyle name="Percent 4 2" xfId="322"/>
    <cellStyle name="Percent 5" xfId="323"/>
    <cellStyle name="Percent 6" xfId="324"/>
    <cellStyle name="Percent 7" xfId="325"/>
    <cellStyle name="Percent 8" xfId="326"/>
    <cellStyle name="Title" xfId="327"/>
    <cellStyle name="Title 2" xfId="328"/>
    <cellStyle name="Total" xfId="329"/>
    <cellStyle name="Total 2" xfId="330"/>
    <cellStyle name="Total 2 2" xfId="331"/>
    <cellStyle name="Total 3" xfId="332"/>
    <cellStyle name="Warning Text" xfId="333"/>
    <cellStyle name="Warning Text 2" xfId="334"/>
    <cellStyle name="Warning Text 3" xfId="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mar\My%20Documents\BY%20APPLICATION\EXCEL\RATES\2004\2004%20Budget%20rev.%20before%204_1_04%20Adj\2004%20Det%20Bud%20Calend%20BEFORE4_1%20Adj.%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nce\2013%20COS%20Application\Interrogatories\Board%20Staff\Response%20draft\5.%20Filing%20Requirements\Capital%20appendices\Filing_Requirements_Chapter2_Appendices%20completed%20copy%20no%20link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7">
        <row r="7">
          <cell r="E7">
            <v>0.046186384399659976</v>
          </cell>
        </row>
        <row r="11">
          <cell r="E11">
            <v>0.06108752422346377</v>
          </cell>
        </row>
        <row r="12">
          <cell r="E12">
            <v>0.06108752422346377</v>
          </cell>
        </row>
        <row r="13">
          <cell r="E13">
            <v>0.053984779069158426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inuity"/>
      <sheetName val="App.2-CA_CGAAP_DepExp_2011"/>
      <sheetName val="App.2-CB_MIFRS_DepExp_2011"/>
      <sheetName val="App.2-CC_MIFRS_DepExp_2012"/>
      <sheetName val="App.2-CD_MIFRS_DepExp_2013"/>
      <sheetName val="App.2-CE_CGAAP_DepExp_2011"/>
      <sheetName val="App.2-CF_CGAAP_DepExp_2012"/>
      <sheetName val="App.2-CG_MIFRS_DepExp_2012"/>
      <sheetName val="App.2-CH_MIFRS_DepExp_2013"/>
      <sheetName val="App.2-CI_AltAccStd_DepExp"/>
      <sheetName val="App.2-D_Overhead"/>
      <sheetName val="App.2-EA_PP&amp;E Deferral Account"/>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
      <sheetName val="App.2-X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6">
        <row r="16">
          <cell r="J16">
            <v>0</v>
          </cell>
        </row>
        <row r="17">
          <cell r="J17">
            <v>0</v>
          </cell>
        </row>
        <row r="18">
          <cell r="J18">
            <v>473548.2136717924</v>
          </cell>
        </row>
        <row r="19">
          <cell r="J19">
            <v>701798.2540764875</v>
          </cell>
        </row>
        <row r="20">
          <cell r="J20">
            <v>1960250.0788401985</v>
          </cell>
        </row>
        <row r="21">
          <cell r="J21">
            <v>259233.65110697673</v>
          </cell>
        </row>
        <row r="22">
          <cell r="J22">
            <v>537330.2883879105</v>
          </cell>
        </row>
        <row r="23">
          <cell r="J23">
            <v>806454.1807594895</v>
          </cell>
        </row>
        <row r="24">
          <cell r="J24">
            <v>841505.6194315639</v>
          </cell>
        </row>
        <row r="25">
          <cell r="J25">
            <v>1444505.9994338336</v>
          </cell>
        </row>
        <row r="26">
          <cell r="J26">
            <v>338558.20743426273</v>
          </cell>
        </row>
        <row r="27">
          <cell r="J27">
            <v>560599.2340266716</v>
          </cell>
        </row>
        <row r="28">
          <cell r="J28">
            <v>115388.17939745515</v>
          </cell>
        </row>
        <row r="29">
          <cell r="J29">
            <v>6031452.696792782</v>
          </cell>
        </row>
        <row r="30">
          <cell r="J30">
            <v>2347214.456041432</v>
          </cell>
        </row>
        <row r="31">
          <cell r="J31">
            <v>1047614.7536773249</v>
          </cell>
        </row>
        <row r="32">
          <cell r="J32">
            <v>841388.9385184114</v>
          </cell>
        </row>
        <row r="33">
          <cell r="J33">
            <v>249644.16647300782</v>
          </cell>
        </row>
        <row r="34">
          <cell r="J34">
            <v>49569.29267139656</v>
          </cell>
        </row>
        <row r="35">
          <cell r="J35">
            <v>329289.0067023465</v>
          </cell>
        </row>
        <row r="37">
          <cell r="J37">
            <v>1990963.8902077922</v>
          </cell>
        </row>
        <row r="38">
          <cell r="J38">
            <v>44724.035055461485</v>
          </cell>
        </row>
        <row r="39">
          <cell r="J39">
            <v>67156.11770114941</v>
          </cell>
        </row>
        <row r="40">
          <cell r="J40">
            <v>334189.2808609613</v>
          </cell>
        </row>
        <row r="41">
          <cell r="J41">
            <v>23758.654772913964</v>
          </cell>
        </row>
        <row r="42">
          <cell r="J42">
            <v>856299.7797833055</v>
          </cell>
        </row>
        <row r="43">
          <cell r="J43">
            <v>169365.5125</v>
          </cell>
        </row>
        <row r="44">
          <cell r="J44">
            <v>339478.18614971504</v>
          </cell>
        </row>
        <row r="45">
          <cell r="J45">
            <v>806196.9073682338</v>
          </cell>
        </row>
        <row r="46">
          <cell r="J46">
            <v>57910.9801659346</v>
          </cell>
        </row>
        <row r="47">
          <cell r="J47">
            <v>354589.1803030303</v>
          </cell>
        </row>
        <row r="48">
          <cell r="J48">
            <v>0</v>
          </cell>
        </row>
        <row r="49">
          <cell r="J49">
            <v>223295.36697435897</v>
          </cell>
        </row>
        <row r="50">
          <cell r="J50">
            <v>179189.095</v>
          </cell>
        </row>
        <row r="51">
          <cell r="J51">
            <v>814972.668199037</v>
          </cell>
        </row>
        <row r="52">
          <cell r="J52">
            <v>1463968.657888496</v>
          </cell>
        </row>
        <row r="53">
          <cell r="J53">
            <v>36555.434533110005</v>
          </cell>
        </row>
        <row r="54">
          <cell r="J54">
            <v>2371022.073254875</v>
          </cell>
        </row>
        <row r="55">
          <cell r="J55">
            <v>222985.6281359781</v>
          </cell>
        </row>
        <row r="56">
          <cell r="J56">
            <v>212296.7242385873</v>
          </cell>
        </row>
        <row r="57">
          <cell r="J57">
            <v>84064.73529411765</v>
          </cell>
        </row>
        <row r="58">
          <cell r="J58">
            <v>535428.2587642482</v>
          </cell>
        </row>
        <row r="60">
          <cell r="J60">
            <v>-1125.5346214057233</v>
          </cell>
        </row>
        <row r="61">
          <cell r="J61">
            <v>-32348.416455082333</v>
          </cell>
        </row>
        <row r="62">
          <cell r="J62">
            <v>-8898.632315542565</v>
          </cell>
        </row>
        <row r="63">
          <cell r="J63">
            <v>-5982.104046176859</v>
          </cell>
        </row>
        <row r="64">
          <cell r="J64">
            <v>-18.689439865128424</v>
          </cell>
        </row>
        <row r="65">
          <cell r="J65">
            <v>-75182.46179430914</v>
          </cell>
        </row>
        <row r="66">
          <cell r="J66">
            <v>-17259.10184812779</v>
          </cell>
        </row>
        <row r="67">
          <cell r="J67">
            <v>-15792.532133949628</v>
          </cell>
        </row>
        <row r="68">
          <cell r="J68">
            <v>-13190.496656694871</v>
          </cell>
        </row>
        <row r="69">
          <cell r="J69">
            <v>-529.8862935387428</v>
          </cell>
        </row>
        <row r="71">
          <cell r="J71">
            <v>-7113.333333333333</v>
          </cell>
        </row>
        <row r="72">
          <cell r="J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6"/>
  <sheetViews>
    <sheetView showGridLines="0" tabSelected="1" zoomScalePageLayoutView="0" workbookViewId="0" topLeftCell="E1">
      <selection activeCell="I1" sqref="I1:J7"/>
    </sheetView>
  </sheetViews>
  <sheetFormatPr defaultColWidth="2.7109375" defaultRowHeight="12.75"/>
  <cols>
    <col min="1" max="1" width="9.140625" style="1" customWidth="1"/>
    <col min="2" max="2" width="41.140625" style="1" customWidth="1"/>
    <col min="3" max="3" width="12.57421875" style="1" bestFit="1" customWidth="1"/>
    <col min="4" max="4" width="10.140625" style="1" customWidth="1"/>
    <col min="5" max="5" width="12.28125" style="1" customWidth="1"/>
    <col min="6" max="6" width="15.7109375" style="1" customWidth="1"/>
    <col min="7" max="7" width="17.7109375" style="1" customWidth="1"/>
    <col min="8" max="8" width="12.7109375" style="1" customWidth="1"/>
    <col min="9" max="9" width="12.8515625" style="1" customWidth="1"/>
    <col min="10" max="10" width="14.421875" style="1" customWidth="1"/>
    <col min="11" max="255" width="9.140625" style="1" customWidth="1"/>
    <col min="256" max="16384" width="2.7109375" style="1" customWidth="1"/>
  </cols>
  <sheetData>
    <row r="1" spans="3:11" ht="12.75">
      <c r="C1" s="2"/>
      <c r="D1" s="3"/>
      <c r="E1" s="2"/>
      <c r="F1" s="2"/>
      <c r="G1" s="2"/>
      <c r="H1" s="2"/>
      <c r="I1" s="68"/>
      <c r="J1" s="69"/>
      <c r="K1" s="2"/>
    </row>
    <row r="2" spans="3:11" ht="12.75">
      <c r="C2" s="2"/>
      <c r="D2" s="3"/>
      <c r="E2" s="2"/>
      <c r="F2" s="2"/>
      <c r="G2" s="2"/>
      <c r="H2" s="2"/>
      <c r="I2" s="68"/>
      <c r="J2" s="70"/>
      <c r="K2" s="2"/>
    </row>
    <row r="3" spans="3:11" ht="12.75">
      <c r="C3" s="2"/>
      <c r="D3" s="3"/>
      <c r="E3" s="2"/>
      <c r="F3" s="2"/>
      <c r="G3" s="2"/>
      <c r="H3" s="2"/>
      <c r="I3" s="68"/>
      <c r="J3" s="70"/>
      <c r="K3" s="2"/>
    </row>
    <row r="4" spans="3:11" ht="12.75">
      <c r="C4" s="2"/>
      <c r="D4" s="3"/>
      <c r="E4" s="2"/>
      <c r="F4" s="2"/>
      <c r="G4" s="2"/>
      <c r="H4" s="2"/>
      <c r="I4" s="68"/>
      <c r="J4" s="70"/>
      <c r="K4" s="2"/>
    </row>
    <row r="5" spans="3:11" ht="12.75">
      <c r="C5" s="2"/>
      <c r="D5" s="3"/>
      <c r="E5" s="2"/>
      <c r="F5" s="2"/>
      <c r="G5" s="2"/>
      <c r="H5" s="2"/>
      <c r="I5" s="68"/>
      <c r="J5" s="69"/>
      <c r="K5" s="2"/>
    </row>
    <row r="6" spans="3:11" ht="12.75">
      <c r="C6" s="2"/>
      <c r="D6" s="3"/>
      <c r="E6" s="2"/>
      <c r="F6" s="2"/>
      <c r="G6" s="2"/>
      <c r="H6" s="2"/>
      <c r="I6" s="68"/>
      <c r="J6" s="69"/>
      <c r="K6" s="2"/>
    </row>
    <row r="7" spans="3:11" ht="12.75">
      <c r="C7" s="2"/>
      <c r="D7" s="3"/>
      <c r="E7" s="2"/>
      <c r="F7" s="2"/>
      <c r="G7" s="2"/>
      <c r="H7" s="4"/>
      <c r="I7" s="68"/>
      <c r="J7" s="69"/>
      <c r="K7" s="4"/>
    </row>
    <row r="9" spans="1:10" ht="17.25">
      <c r="A9" s="57" t="s">
        <v>0</v>
      </c>
      <c r="B9" s="57"/>
      <c r="C9" s="57"/>
      <c r="D9" s="57"/>
      <c r="E9" s="57"/>
      <c r="F9" s="57"/>
      <c r="G9" s="57"/>
      <c r="H9" s="57"/>
      <c r="I9" s="57"/>
      <c r="J9" s="57"/>
    </row>
    <row r="10" spans="1:10" ht="17.25">
      <c r="A10" s="57" t="s">
        <v>1</v>
      </c>
      <c r="B10" s="57"/>
      <c r="C10" s="57"/>
      <c r="D10" s="57"/>
      <c r="E10" s="57"/>
      <c r="F10" s="57"/>
      <c r="G10" s="57"/>
      <c r="H10" s="57"/>
      <c r="I10" s="57"/>
      <c r="J10" s="57"/>
    </row>
    <row r="11" spans="1:10" ht="24" customHeight="1">
      <c r="A11" s="58" t="s">
        <v>2</v>
      </c>
      <c r="B11" s="58"/>
      <c r="C11" s="58"/>
      <c r="D11" s="58"/>
      <c r="E11" s="58"/>
      <c r="F11" s="58"/>
      <c r="G11" s="58"/>
      <c r="H11" s="58"/>
      <c r="I11" s="58"/>
      <c r="J11" s="58"/>
    </row>
    <row r="12" spans="1:8" ht="13.5" customHeight="1">
      <c r="A12" s="5"/>
      <c r="B12" s="5"/>
      <c r="C12" s="6">
        <v>2013</v>
      </c>
      <c r="D12" s="7" t="s">
        <v>3</v>
      </c>
      <c r="E12" s="5"/>
      <c r="F12" s="5"/>
      <c r="G12" s="5"/>
      <c r="H12" s="5"/>
    </row>
    <row r="13" ht="13.5" thickBot="1"/>
    <row r="14" spans="1:10" ht="62.25" customHeight="1">
      <c r="A14" s="8" t="s">
        <v>4</v>
      </c>
      <c r="B14" s="59" t="s">
        <v>5</v>
      </c>
      <c r="C14" s="9" t="s">
        <v>6</v>
      </c>
      <c r="D14" s="9" t="s">
        <v>7</v>
      </c>
      <c r="E14" s="9" t="s">
        <v>8</v>
      </c>
      <c r="F14" s="10" t="s">
        <v>9</v>
      </c>
      <c r="G14" s="61" t="s">
        <v>10</v>
      </c>
      <c r="H14" s="10" t="s">
        <v>11</v>
      </c>
      <c r="I14" s="10" t="s">
        <v>12</v>
      </c>
      <c r="J14" s="10" t="s">
        <v>13</v>
      </c>
    </row>
    <row r="15" spans="1:10" ht="52.5" customHeight="1" thickBot="1">
      <c r="A15" s="11"/>
      <c r="B15" s="60"/>
      <c r="C15" s="12" t="s">
        <v>14</v>
      </c>
      <c r="D15" s="12" t="s">
        <v>15</v>
      </c>
      <c r="E15" s="12" t="s">
        <v>16</v>
      </c>
      <c r="F15" s="13" t="s">
        <v>17</v>
      </c>
      <c r="G15" s="62"/>
      <c r="H15" s="14" t="s">
        <v>18</v>
      </c>
      <c r="I15" s="14" t="s">
        <v>19</v>
      </c>
      <c r="J15" s="15" t="s">
        <v>20</v>
      </c>
    </row>
    <row r="16" spans="1:10" ht="12.75">
      <c r="A16" s="16">
        <v>1805</v>
      </c>
      <c r="B16" s="17" t="s">
        <v>21</v>
      </c>
      <c r="C16" s="18">
        <v>0</v>
      </c>
      <c r="D16" s="19"/>
      <c r="E16" s="20">
        <f aca="true" t="shared" si="0" ref="E16:E73">IF(D16=0,0,1/D16)</f>
        <v>0</v>
      </c>
      <c r="F16" s="21">
        <f>IF(D16=0,'[3]App.2-CC_MIFRS_DepExp_2012'!J16,+'[3]App.2-CC_MIFRS_DepExp_2012'!J16+((C16*0.5)/D16))</f>
        <v>0</v>
      </c>
      <c r="G16" s="18">
        <v>0</v>
      </c>
      <c r="H16" s="22">
        <f aca="true" t="shared" si="1" ref="H16:H72">IF(ISERROR(+F16-G16),0,+F16-G16)</f>
        <v>0</v>
      </c>
      <c r="I16" s="23">
        <f aca="true" t="shared" si="2" ref="I16:I72">IF(D16=0,0,+(C16)/D16)</f>
        <v>0</v>
      </c>
      <c r="J16" s="24">
        <f>IF(ISERROR(+I16+'[3]App.2-CC_MIFRS_DepExp_2012'!J16),0,+I16+'[3]App.2-CC_MIFRS_DepExp_2012'!J16)</f>
        <v>0</v>
      </c>
    </row>
    <row r="17" spans="1:10" ht="12.75">
      <c r="A17" s="25">
        <v>1612</v>
      </c>
      <c r="B17" s="26" t="s">
        <v>22</v>
      </c>
      <c r="C17" s="18">
        <v>2000000</v>
      </c>
      <c r="D17" s="19"/>
      <c r="E17" s="20">
        <f t="shared" si="0"/>
        <v>0</v>
      </c>
      <c r="F17" s="21">
        <f>IF(D17=0,'[3]App.2-CC_MIFRS_DepExp_2012'!J17,+'[3]App.2-CC_MIFRS_DepExp_2012'!J17+((C17*0.5)/D17))</f>
        <v>0</v>
      </c>
      <c r="G17" s="18">
        <v>0</v>
      </c>
      <c r="H17" s="22">
        <f t="shared" si="1"/>
        <v>0</v>
      </c>
      <c r="I17" s="23">
        <f t="shared" si="2"/>
        <v>0</v>
      </c>
      <c r="J17" s="24">
        <f>IF(ISERROR(+I17+'[3]App.2-CC_MIFRS_DepExp_2012'!J17),0,+I17+'[3]App.2-CC_MIFRS_DepExp_2012'!J17)</f>
        <v>0</v>
      </c>
    </row>
    <row r="18" spans="1:10" ht="12.75">
      <c r="A18" s="25">
        <v>1808</v>
      </c>
      <c r="B18" s="27" t="s">
        <v>23</v>
      </c>
      <c r="C18" s="18">
        <v>979861.552584769</v>
      </c>
      <c r="D18" s="19">
        <v>60</v>
      </c>
      <c r="E18" s="20">
        <f t="shared" si="0"/>
        <v>0.016666666666666666</v>
      </c>
      <c r="F18" s="21">
        <f>IF(D18=0,'[3]App.2-CC_MIFRS_DepExp_2012'!J18,+'[3]App.2-CC_MIFRS_DepExp_2012'!J18+((C18*0.5)/D18))</f>
        <v>481713.72660999885</v>
      </c>
      <c r="G18" s="18">
        <v>404499.1831055746</v>
      </c>
      <c r="H18" s="22">
        <f t="shared" si="1"/>
        <v>77214.54350442428</v>
      </c>
      <c r="I18" s="23">
        <f t="shared" si="2"/>
        <v>16331.025876412816</v>
      </c>
      <c r="J18" s="24">
        <f>IF(ISERROR(+I18+'[3]App.2-CC_MIFRS_DepExp_2012'!J18),0,+I18+'[3]App.2-CC_MIFRS_DepExp_2012'!J18)</f>
        <v>489879.2395482052</v>
      </c>
    </row>
    <row r="19" spans="1:10" ht="12.75">
      <c r="A19" s="25">
        <v>1808</v>
      </c>
      <c r="B19" s="27" t="s">
        <v>24</v>
      </c>
      <c r="C19" s="18">
        <v>6231775.592742145</v>
      </c>
      <c r="D19" s="19">
        <v>20</v>
      </c>
      <c r="E19" s="20">
        <f t="shared" si="0"/>
        <v>0.05</v>
      </c>
      <c r="F19" s="21">
        <f>IF(D19=0,'[3]App.2-CC_MIFRS_DepExp_2012'!J19,+'[3]App.2-CC_MIFRS_DepExp_2012'!J19+((C19*0.5)/D19))</f>
        <v>857592.6438950412</v>
      </c>
      <c r="G19" s="18">
        <v>911206.7554204063</v>
      </c>
      <c r="H19" s="22">
        <f t="shared" si="1"/>
        <v>-53614.11152536515</v>
      </c>
      <c r="I19" s="23">
        <f t="shared" si="2"/>
        <v>311588.7796371073</v>
      </c>
      <c r="J19" s="24">
        <f>IF(ISERROR(+I19+'[3]App.2-CC_MIFRS_DepExp_2012'!J19),0,+I19+'[3]App.2-CC_MIFRS_DepExp_2012'!J19)</f>
        <v>1013387.0337135948</v>
      </c>
    </row>
    <row r="20" spans="1:10" ht="12.75">
      <c r="A20" s="25">
        <v>1820</v>
      </c>
      <c r="B20" s="26" t="s">
        <v>25</v>
      </c>
      <c r="C20" s="18">
        <v>3140323.412165304</v>
      </c>
      <c r="D20" s="19">
        <v>40</v>
      </c>
      <c r="E20" s="20">
        <f t="shared" si="0"/>
        <v>0.025</v>
      </c>
      <c r="F20" s="21">
        <f>IF(D20=0,'[3]App.2-CC_MIFRS_DepExp_2012'!J20,+'[3]App.2-CC_MIFRS_DepExp_2012'!J20+((C20*0.5)/D20))</f>
        <v>1999504.1214922648</v>
      </c>
      <c r="G20" s="18">
        <v>1878908.6781742088</v>
      </c>
      <c r="H20" s="22">
        <f t="shared" si="1"/>
        <v>120595.44331805594</v>
      </c>
      <c r="I20" s="23">
        <f t="shared" si="2"/>
        <v>78508.0853041326</v>
      </c>
      <c r="J20" s="24">
        <f>IF(ISERROR(+I20+'[3]App.2-CC_MIFRS_DepExp_2012'!J20),0,+I20+'[3]App.2-CC_MIFRS_DepExp_2012'!J20)</f>
        <v>2038758.1641443311</v>
      </c>
    </row>
    <row r="21" spans="1:10" ht="12.75">
      <c r="A21" s="28">
        <v>1820</v>
      </c>
      <c r="B21" s="29" t="s">
        <v>26</v>
      </c>
      <c r="C21" s="18">
        <v>0</v>
      </c>
      <c r="D21" s="19">
        <v>25</v>
      </c>
      <c r="E21" s="20">
        <f t="shared" si="0"/>
        <v>0.04</v>
      </c>
      <c r="F21" s="21">
        <f>IF(D21=0,'[3]App.2-CC_MIFRS_DepExp_2012'!J21,+'[3]App.2-CC_MIFRS_DepExp_2012'!J21+((C21*0.5)/D21))</f>
        <v>259233.65110697673</v>
      </c>
      <c r="G21" s="18">
        <v>255943.63988298015</v>
      </c>
      <c r="H21" s="22">
        <f t="shared" si="1"/>
        <v>3290.011223996582</v>
      </c>
      <c r="I21" s="23">
        <f t="shared" si="2"/>
        <v>0</v>
      </c>
      <c r="J21" s="24">
        <f>IF(ISERROR(+I21+'[3]App.2-CC_MIFRS_DepExp_2012'!J21),0,+I21+'[3]App.2-CC_MIFRS_DepExp_2012'!J21)</f>
        <v>259233.65110697673</v>
      </c>
    </row>
    <row r="22" spans="1:10" ht="12.75">
      <c r="A22" s="25">
        <v>1980</v>
      </c>
      <c r="B22" s="29" t="s">
        <v>27</v>
      </c>
      <c r="C22" s="18">
        <v>562663.2929626472</v>
      </c>
      <c r="D22" s="19">
        <v>25</v>
      </c>
      <c r="E22" s="20">
        <f t="shared" si="0"/>
        <v>0.04</v>
      </c>
      <c r="F22" s="21">
        <f>IF(D22=0,'[3]App.2-CC_MIFRS_DepExp_2012'!J22,+'[3]App.2-CC_MIFRS_DepExp_2012'!J22+((C22*0.5)/D22))</f>
        <v>548583.5542471634</v>
      </c>
      <c r="G22" s="18">
        <v>435063.92827245145</v>
      </c>
      <c r="H22" s="22">
        <f t="shared" si="1"/>
        <v>113519.6259747119</v>
      </c>
      <c r="I22" s="23">
        <f t="shared" si="2"/>
        <v>22506.531718505885</v>
      </c>
      <c r="J22" s="24">
        <f>IF(ISERROR(+I22+'[3]App.2-CC_MIFRS_DepExp_2012'!J22),0,+I22+'[3]App.2-CC_MIFRS_DepExp_2012'!J22)</f>
        <v>559836.8201064164</v>
      </c>
    </row>
    <row r="23" spans="1:10" ht="12.75">
      <c r="A23" s="25">
        <v>1980</v>
      </c>
      <c r="B23" s="29" t="s">
        <v>28</v>
      </c>
      <c r="C23" s="18">
        <v>1247310.50451573</v>
      </c>
      <c r="D23" s="19">
        <v>15</v>
      </c>
      <c r="E23" s="20">
        <f t="shared" si="0"/>
        <v>0.06666666666666667</v>
      </c>
      <c r="F23" s="21">
        <f>IF(D23=0,'[3]App.2-CC_MIFRS_DepExp_2012'!J23,+'[3]App.2-CC_MIFRS_DepExp_2012'!J23+((C23*0.5)/D23))</f>
        <v>848031.1975766806</v>
      </c>
      <c r="G23" s="18">
        <v>597360.7258349474</v>
      </c>
      <c r="H23" s="22">
        <f t="shared" si="1"/>
        <v>250670.47174173314</v>
      </c>
      <c r="I23" s="23">
        <f t="shared" si="2"/>
        <v>83154.03363438201</v>
      </c>
      <c r="J23" s="24">
        <f>IF(ISERROR(+I23+'[3]App.2-CC_MIFRS_DepExp_2012'!J23),0,+I23+'[3]App.2-CC_MIFRS_DepExp_2012'!J23)</f>
        <v>889608.2143938716</v>
      </c>
    </row>
    <row r="24" spans="1:10" ht="12.75">
      <c r="A24" s="28">
        <v>1830</v>
      </c>
      <c r="B24" s="29" t="s">
        <v>29</v>
      </c>
      <c r="C24" s="18">
        <v>1914121.308894853</v>
      </c>
      <c r="D24" s="19">
        <v>45</v>
      </c>
      <c r="E24" s="20">
        <f t="shared" si="0"/>
        <v>0.022222222222222223</v>
      </c>
      <c r="F24" s="21">
        <f>IF(D24=0,'[3]App.2-CC_MIFRS_DepExp_2012'!J24,+'[3]App.2-CC_MIFRS_DepExp_2012'!J24+((C24*0.5)/D24))</f>
        <v>862773.63397484</v>
      </c>
      <c r="G24" s="18">
        <v>781598.927188333</v>
      </c>
      <c r="H24" s="22">
        <f t="shared" si="1"/>
        <v>81174.70678650704</v>
      </c>
      <c r="I24" s="23">
        <f t="shared" si="2"/>
        <v>42536.02908655229</v>
      </c>
      <c r="J24" s="24">
        <f>IF(ISERROR(+I24+'[3]App.2-CC_MIFRS_DepExp_2012'!J24),0,+I24+'[3]App.2-CC_MIFRS_DepExp_2012'!J24)</f>
        <v>884041.6485181162</v>
      </c>
    </row>
    <row r="25" spans="1:10" ht="12.75">
      <c r="A25" s="28">
        <v>1830</v>
      </c>
      <c r="B25" s="29" t="s">
        <v>30</v>
      </c>
      <c r="C25" s="18">
        <v>4534911.865226521</v>
      </c>
      <c r="D25" s="19">
        <v>55</v>
      </c>
      <c r="E25" s="20">
        <f t="shared" si="0"/>
        <v>0.01818181818181818</v>
      </c>
      <c r="F25" s="21">
        <f>IF(D25=0,'[3]App.2-CC_MIFRS_DepExp_2012'!J25,+'[3]App.2-CC_MIFRS_DepExp_2012'!J25+((C25*0.5)/D25))</f>
        <v>1485732.470935893</v>
      </c>
      <c r="G25" s="18">
        <v>1377848.9410743539</v>
      </c>
      <c r="H25" s="22">
        <f t="shared" si="1"/>
        <v>107883.52986153914</v>
      </c>
      <c r="I25" s="23">
        <f t="shared" si="2"/>
        <v>82452.94300411857</v>
      </c>
      <c r="J25" s="24">
        <f>IF(ISERROR(+I25+'[3]App.2-CC_MIFRS_DepExp_2012'!J25),0,+I25+'[3]App.2-CC_MIFRS_DepExp_2012'!J25)</f>
        <v>1526958.9424379522</v>
      </c>
    </row>
    <row r="26" spans="1:10" ht="12.75">
      <c r="A26" s="28">
        <v>1850</v>
      </c>
      <c r="B26" s="29" t="s">
        <v>31</v>
      </c>
      <c r="C26" s="18">
        <v>886861.2159095099</v>
      </c>
      <c r="D26" s="19">
        <v>45</v>
      </c>
      <c r="E26" s="20">
        <f t="shared" si="0"/>
        <v>0.022222222222222223</v>
      </c>
      <c r="F26" s="21">
        <f>IF(D26=0,'[3]App.2-CC_MIFRS_DepExp_2012'!J26,+'[3]App.2-CC_MIFRS_DepExp_2012'!J26+((C26*0.5)/D26))</f>
        <v>348412.2209443684</v>
      </c>
      <c r="G26" s="18">
        <v>312827.7397071812</v>
      </c>
      <c r="H26" s="22">
        <f t="shared" si="1"/>
        <v>35584.481237187225</v>
      </c>
      <c r="I26" s="23">
        <f t="shared" si="2"/>
        <v>19708.02702021133</v>
      </c>
      <c r="J26" s="24">
        <f>IF(ISERROR(+I26+'[3]App.2-CC_MIFRS_DepExp_2012'!J26),0,+I26+'[3]App.2-CC_MIFRS_DepExp_2012'!J26)</f>
        <v>358266.23445447406</v>
      </c>
    </row>
    <row r="27" spans="1:10" ht="12.75">
      <c r="A27" s="28">
        <v>1835</v>
      </c>
      <c r="B27" s="29" t="s">
        <v>32</v>
      </c>
      <c r="C27" s="18">
        <v>1149357.52233662</v>
      </c>
      <c r="D27" s="19">
        <v>40</v>
      </c>
      <c r="E27" s="20">
        <f t="shared" si="0"/>
        <v>0.025</v>
      </c>
      <c r="F27" s="21">
        <f>IF(D27=0,'[3]App.2-CC_MIFRS_DepExp_2012'!J27,+'[3]App.2-CC_MIFRS_DepExp_2012'!J27+((C27*0.5)/D27))</f>
        <v>574966.2030558793</v>
      </c>
      <c r="G27" s="18">
        <v>517528.67721869494</v>
      </c>
      <c r="H27" s="22">
        <f t="shared" si="1"/>
        <v>57437.525837184396</v>
      </c>
      <c r="I27" s="23">
        <f t="shared" si="2"/>
        <v>28733.938058415497</v>
      </c>
      <c r="J27" s="24">
        <f>IF(ISERROR(+I27+'[3]App.2-CC_MIFRS_DepExp_2012'!J27),0,+I27+'[3]App.2-CC_MIFRS_DepExp_2012'!J27)</f>
        <v>589333.1720850872</v>
      </c>
    </row>
    <row r="28" spans="1:10" ht="12.75">
      <c r="A28" s="28">
        <v>1835</v>
      </c>
      <c r="B28" s="29" t="s">
        <v>33</v>
      </c>
      <c r="C28" s="18">
        <v>183062.61688773005</v>
      </c>
      <c r="D28" s="19">
        <v>10</v>
      </c>
      <c r="E28" s="20">
        <f t="shared" si="0"/>
        <v>0.1</v>
      </c>
      <c r="F28" s="21">
        <f>IF(D28=0,'[3]App.2-CC_MIFRS_DepExp_2012'!J28,+'[3]App.2-CC_MIFRS_DepExp_2012'!J28+((C28*0.5)/D28))</f>
        <v>124541.31024184165</v>
      </c>
      <c r="G28" s="18">
        <v>77681.13350404901</v>
      </c>
      <c r="H28" s="22">
        <f t="shared" si="1"/>
        <v>46860.176737792644</v>
      </c>
      <c r="I28" s="23">
        <f t="shared" si="2"/>
        <v>18306.261688773004</v>
      </c>
      <c r="J28" s="24">
        <f>IF(ISERROR(+I28+'[3]App.2-CC_MIFRS_DepExp_2012'!J28),0,+I28+'[3]App.2-CC_MIFRS_DepExp_2012'!J28)</f>
        <v>133694.44108622815</v>
      </c>
    </row>
    <row r="29" spans="1:10" ht="12.75">
      <c r="A29" s="28">
        <v>1845</v>
      </c>
      <c r="B29" s="29" t="s">
        <v>34</v>
      </c>
      <c r="C29" s="18">
        <v>10611232.932892654</v>
      </c>
      <c r="D29" s="19">
        <v>40</v>
      </c>
      <c r="E29" s="20">
        <f t="shared" si="0"/>
        <v>0.025</v>
      </c>
      <c r="F29" s="21">
        <f>IF(D29=0,'[3]App.2-CC_MIFRS_DepExp_2012'!J29,+'[3]App.2-CC_MIFRS_DepExp_2012'!J29+((C29*0.5)/D29))</f>
        <v>6164093.108453941</v>
      </c>
      <c r="G29" s="18">
        <v>5460386.673455508</v>
      </c>
      <c r="H29" s="22">
        <f t="shared" si="1"/>
        <v>703706.4349984322</v>
      </c>
      <c r="I29" s="23">
        <f t="shared" si="2"/>
        <v>265280.82332231634</v>
      </c>
      <c r="J29" s="24">
        <f>IF(ISERROR(+I29+'[3]App.2-CC_MIFRS_DepExp_2012'!J29),0,+I29+'[3]App.2-CC_MIFRS_DepExp_2012'!J29)</f>
        <v>6296733.520115099</v>
      </c>
    </row>
    <row r="30" spans="1:10" ht="12.75">
      <c r="A30" s="28">
        <v>1850</v>
      </c>
      <c r="B30" s="29" t="s">
        <v>35</v>
      </c>
      <c r="C30" s="18">
        <v>2229242.107291358</v>
      </c>
      <c r="D30" s="19">
        <v>35</v>
      </c>
      <c r="E30" s="20">
        <f t="shared" si="0"/>
        <v>0.02857142857142857</v>
      </c>
      <c r="F30" s="21">
        <f>IF(D30=0,'[3]App.2-CC_MIFRS_DepExp_2012'!J30,+'[3]App.2-CC_MIFRS_DepExp_2012'!J30+((C30*0.5)/D30))</f>
        <v>2379060.77185988</v>
      </c>
      <c r="G30" s="18">
        <v>2212193.4727354334</v>
      </c>
      <c r="H30" s="22">
        <f t="shared" si="1"/>
        <v>166867.2991244467</v>
      </c>
      <c r="I30" s="23">
        <f t="shared" si="2"/>
        <v>63692.631636895945</v>
      </c>
      <c r="J30" s="24">
        <f>IF(ISERROR(+I30+'[3]App.2-CC_MIFRS_DepExp_2012'!J30),0,+I30+'[3]App.2-CC_MIFRS_DepExp_2012'!J30)</f>
        <v>2410907.087678328</v>
      </c>
    </row>
    <row r="31" spans="1:10" ht="12.75">
      <c r="A31" s="28">
        <v>1840</v>
      </c>
      <c r="B31" s="29" t="s">
        <v>36</v>
      </c>
      <c r="C31" s="18">
        <v>2779361.0679445346</v>
      </c>
      <c r="D31" s="19">
        <v>50</v>
      </c>
      <c r="E31" s="20">
        <f t="shared" si="0"/>
        <v>0.02</v>
      </c>
      <c r="F31" s="21">
        <f>IF(D31=0,'[3]App.2-CC_MIFRS_DepExp_2012'!J31,+'[3]App.2-CC_MIFRS_DepExp_2012'!J31+((C31*0.5)/D31))</f>
        <v>1075408.3643567702</v>
      </c>
      <c r="G31" s="18">
        <v>960015.1406748724</v>
      </c>
      <c r="H31" s="22">
        <f t="shared" si="1"/>
        <v>115393.22368189774</v>
      </c>
      <c r="I31" s="23">
        <f t="shared" si="2"/>
        <v>55587.22135889069</v>
      </c>
      <c r="J31" s="24">
        <f>IF(ISERROR(+I31+'[3]App.2-CC_MIFRS_DepExp_2012'!J31),0,+I31+'[3]App.2-CC_MIFRS_DepExp_2012'!J31)</f>
        <v>1103201.9750362155</v>
      </c>
    </row>
    <row r="32" spans="1:10" ht="12.75">
      <c r="A32" s="28">
        <v>1845</v>
      </c>
      <c r="B32" s="29" t="s">
        <v>37</v>
      </c>
      <c r="C32" s="18">
        <v>447062.0814471774</v>
      </c>
      <c r="D32" s="19">
        <v>20</v>
      </c>
      <c r="E32" s="20">
        <f t="shared" si="0"/>
        <v>0.05</v>
      </c>
      <c r="F32" s="21">
        <f>IF(D32=0,'[3]App.2-CC_MIFRS_DepExp_2012'!J32,+'[3]App.2-CC_MIFRS_DepExp_2012'!J32+((C32*0.5)/D32))</f>
        <v>852565.4905545908</v>
      </c>
      <c r="G32" s="18">
        <v>780992.7958784545</v>
      </c>
      <c r="H32" s="22">
        <f t="shared" si="1"/>
        <v>71572.69467613637</v>
      </c>
      <c r="I32" s="23">
        <f t="shared" si="2"/>
        <v>22353.10407235887</v>
      </c>
      <c r="J32" s="24">
        <f>IF(ISERROR(+I32+'[3]App.2-CC_MIFRS_DepExp_2012'!J32),0,+I32+'[3]App.2-CC_MIFRS_DepExp_2012'!J32)</f>
        <v>863742.0425907703</v>
      </c>
    </row>
    <row r="33" spans="1:10" ht="12.75">
      <c r="A33" s="28">
        <v>1845</v>
      </c>
      <c r="B33" s="29" t="s">
        <v>38</v>
      </c>
      <c r="C33" s="18">
        <v>29746.753648712594</v>
      </c>
      <c r="D33" s="19">
        <v>25</v>
      </c>
      <c r="E33" s="20">
        <f t="shared" si="0"/>
        <v>0.04</v>
      </c>
      <c r="F33" s="21">
        <f>IF(D33=0,'[3]App.2-CC_MIFRS_DepExp_2012'!J33,+'[3]App.2-CC_MIFRS_DepExp_2012'!J33+((C33*0.5)/D33))</f>
        <v>250239.10154598206</v>
      </c>
      <c r="G33" s="18">
        <v>185786.7592874092</v>
      </c>
      <c r="H33" s="22">
        <f t="shared" si="1"/>
        <v>64452.34225857287</v>
      </c>
      <c r="I33" s="23">
        <f t="shared" si="2"/>
        <v>1189.8701459485037</v>
      </c>
      <c r="J33" s="24">
        <f>IF(ISERROR(+I33+'[3]App.2-CC_MIFRS_DepExp_2012'!J33),0,+I33+'[3]App.2-CC_MIFRS_DepExp_2012'!J33)</f>
        <v>250834.03661895634</v>
      </c>
    </row>
    <row r="34" spans="1:10" ht="12.75">
      <c r="A34" s="28">
        <v>1845</v>
      </c>
      <c r="B34" s="29" t="s">
        <v>39</v>
      </c>
      <c r="C34" s="18">
        <v>1206214.098154477</v>
      </c>
      <c r="D34" s="19">
        <v>35</v>
      </c>
      <c r="E34" s="20">
        <f t="shared" si="0"/>
        <v>0.02857142857142857</v>
      </c>
      <c r="F34" s="21">
        <f>IF(D34=0,'[3]App.2-CC_MIFRS_DepExp_2012'!J34,+'[3]App.2-CC_MIFRS_DepExp_2012'!J34+((C34*0.5)/D34))</f>
        <v>66800.92264503194</v>
      </c>
      <c r="G34" s="18">
        <v>67133.98387317693</v>
      </c>
      <c r="H34" s="22">
        <f t="shared" si="1"/>
        <v>-333.06122814498667</v>
      </c>
      <c r="I34" s="23">
        <f t="shared" si="2"/>
        <v>34463.25994727077</v>
      </c>
      <c r="J34" s="24">
        <f>IF(ISERROR(+I34+'[3]App.2-CC_MIFRS_DepExp_2012'!J34),0,+I34+'[3]App.2-CC_MIFRS_DepExp_2012'!J34)</f>
        <v>84032.55261866734</v>
      </c>
    </row>
    <row r="35" spans="1:10" ht="12.75">
      <c r="A35" s="28">
        <v>1860</v>
      </c>
      <c r="B35" s="29" t="s">
        <v>40</v>
      </c>
      <c r="C35" s="18">
        <v>379973.1329651006</v>
      </c>
      <c r="D35" s="19">
        <v>25</v>
      </c>
      <c r="E35" s="20">
        <f t="shared" si="0"/>
        <v>0.04</v>
      </c>
      <c r="F35" s="21">
        <f>IF(D35=0,'[3]App.2-CC_MIFRS_DepExp_2012'!J35,+'[3]App.2-CC_MIFRS_DepExp_2012'!J35+((C35*0.5)/D35))</f>
        <v>336888.4693616485</v>
      </c>
      <c r="G35" s="18">
        <v>319806.82496043603</v>
      </c>
      <c r="H35" s="22">
        <f t="shared" si="1"/>
        <v>17081.644401212456</v>
      </c>
      <c r="I35" s="23">
        <f t="shared" si="2"/>
        <v>15198.925318604022</v>
      </c>
      <c r="J35" s="24">
        <f>IF(ISERROR(+I35+'[3]App.2-CC_MIFRS_DepExp_2012'!J35),0,+I35+'[3]App.2-CC_MIFRS_DepExp_2012'!J35)</f>
        <v>344487.93202095054</v>
      </c>
    </row>
    <row r="36" spans="1:10" ht="12.75" hidden="1">
      <c r="A36" s="28">
        <v>1860</v>
      </c>
      <c r="B36" s="29" t="s">
        <v>26</v>
      </c>
      <c r="C36" s="18"/>
      <c r="D36" s="19"/>
      <c r="E36" s="20">
        <f t="shared" si="0"/>
        <v>0</v>
      </c>
      <c r="F36" s="21">
        <f>IF(D36=0,'[3]App.2-CC_MIFRS_DepExp_2012'!J36,+'[3]App.2-CC_MIFRS_DepExp_2012'!J36+((C36*0.5)/D36))</f>
        <v>0</v>
      </c>
      <c r="G36" s="18"/>
      <c r="H36" s="22">
        <f t="shared" si="1"/>
        <v>0</v>
      </c>
      <c r="I36" s="23">
        <f t="shared" si="2"/>
        <v>0</v>
      </c>
      <c r="J36" s="24">
        <f>IF(ISERROR(+I36+'[3]App.2-CC_MIFRS_DepExp_2012'!J36),0,+I36+'[3]App.2-CC_MIFRS_DepExp_2012'!J36)</f>
        <v>0</v>
      </c>
    </row>
    <row r="37" spans="1:10" ht="12.75">
      <c r="A37" s="28">
        <v>1555</v>
      </c>
      <c r="B37" s="29" t="s">
        <v>41</v>
      </c>
      <c r="C37" s="18">
        <v>0</v>
      </c>
      <c r="D37" s="19">
        <v>15</v>
      </c>
      <c r="E37" s="20">
        <f t="shared" si="0"/>
        <v>0.06666666666666667</v>
      </c>
      <c r="F37" s="21">
        <f>IF(D37=0,'[3]App.2-CC_MIFRS_DepExp_2012'!J37,+'[3]App.2-CC_MIFRS_DepExp_2012'!J37+((C37*0.5)/D37))</f>
        <v>1990963.8902077922</v>
      </c>
      <c r="G37" s="18">
        <v>1973926.7916156114</v>
      </c>
      <c r="H37" s="22">
        <f t="shared" si="1"/>
        <v>17037.09859218076</v>
      </c>
      <c r="I37" s="23">
        <f t="shared" si="2"/>
        <v>0</v>
      </c>
      <c r="J37" s="24">
        <f>IF(ISERROR(+I37+'[3]App.2-CC_MIFRS_DepExp_2012'!J37),0,+I37+'[3]App.2-CC_MIFRS_DepExp_2012'!J37)</f>
        <v>1990963.8902077922</v>
      </c>
    </row>
    <row r="38" spans="1:10" ht="12.75">
      <c r="A38" s="28">
        <v>1860</v>
      </c>
      <c r="B38" s="29" t="s">
        <v>42</v>
      </c>
      <c r="C38" s="18">
        <v>302406.44203473907</v>
      </c>
      <c r="D38" s="19">
        <v>15</v>
      </c>
      <c r="E38" s="20">
        <f t="shared" si="0"/>
        <v>0.06666666666666667</v>
      </c>
      <c r="F38" s="21">
        <f>IF(D38=0,'[3]App.2-CC_MIFRS_DepExp_2012'!J38,+'[3]App.2-CC_MIFRS_DepExp_2012'!J38+((C38*0.5)/D38))</f>
        <v>54804.24978995279</v>
      </c>
      <c r="G38" s="18">
        <v>54804.24978995279</v>
      </c>
      <c r="H38" s="22">
        <f t="shared" si="1"/>
        <v>0</v>
      </c>
      <c r="I38" s="23">
        <f t="shared" si="2"/>
        <v>20160.429468982606</v>
      </c>
      <c r="J38" s="24">
        <f>IF(ISERROR(+I38+'[3]App.2-CC_MIFRS_DepExp_2012'!J38),0,+I38+'[3]App.2-CC_MIFRS_DepExp_2012'!J38)</f>
        <v>64884.46452444409</v>
      </c>
    </row>
    <row r="39" spans="1:10" ht="12.75">
      <c r="A39" s="28">
        <v>1555</v>
      </c>
      <c r="B39" s="29" t="s">
        <v>43</v>
      </c>
      <c r="C39" s="18">
        <v>0</v>
      </c>
      <c r="D39" s="19">
        <v>15</v>
      </c>
      <c r="E39" s="20">
        <f t="shared" si="0"/>
        <v>0.06666666666666667</v>
      </c>
      <c r="F39" s="21">
        <f>IF(D39=0,'[3]App.2-CC_MIFRS_DepExp_2012'!J39,+'[3]App.2-CC_MIFRS_DepExp_2012'!J39+((C39*0.5)/D39))</f>
        <v>67156.11770114941</v>
      </c>
      <c r="G39" s="18">
        <v>67156.11770114941</v>
      </c>
      <c r="H39" s="22">
        <f t="shared" si="1"/>
        <v>0</v>
      </c>
      <c r="I39" s="23">
        <f t="shared" si="2"/>
        <v>0</v>
      </c>
      <c r="J39" s="24">
        <f>IF(ISERROR(+I39+'[3]App.2-CC_MIFRS_DepExp_2012'!J39),0,+I39+'[3]App.2-CC_MIFRS_DepExp_2012'!J39)</f>
        <v>67156.11770114941</v>
      </c>
    </row>
    <row r="40" spans="1:10" ht="12.75">
      <c r="A40" s="28">
        <v>1860</v>
      </c>
      <c r="B40" s="29" t="s">
        <v>44</v>
      </c>
      <c r="C40" s="18">
        <v>951875.4782237841</v>
      </c>
      <c r="D40" s="19">
        <v>15</v>
      </c>
      <c r="E40" s="20">
        <f t="shared" si="0"/>
        <v>0.06666666666666667</v>
      </c>
      <c r="F40" s="21">
        <f>IF(D40=0,'[3]App.2-CC_MIFRS_DepExp_2012'!J40,+'[3]App.2-CC_MIFRS_DepExp_2012'!J40+((C40*0.5)/D40))</f>
        <v>365918.4634684208</v>
      </c>
      <c r="G40" s="18">
        <v>359954.2499619467</v>
      </c>
      <c r="H40" s="22">
        <f t="shared" si="1"/>
        <v>5964.213506474101</v>
      </c>
      <c r="I40" s="23">
        <f t="shared" si="2"/>
        <v>63458.365214918944</v>
      </c>
      <c r="J40" s="24">
        <f>IF(ISERROR(+I40+'[3]App.2-CC_MIFRS_DepExp_2012'!J40),0,+I40+'[3]App.2-CC_MIFRS_DepExp_2012'!J40)</f>
        <v>397647.6460758803</v>
      </c>
    </row>
    <row r="41" spans="1:10" ht="12.75">
      <c r="A41" s="28">
        <v>1860</v>
      </c>
      <c r="B41" s="29" t="s">
        <v>45</v>
      </c>
      <c r="C41" s="18">
        <v>321871.0822502959</v>
      </c>
      <c r="D41" s="19">
        <v>15</v>
      </c>
      <c r="E41" s="20">
        <f t="shared" si="0"/>
        <v>0.06666666666666667</v>
      </c>
      <c r="F41" s="21">
        <f>IF(D41=0,'[3]App.2-CC_MIFRS_DepExp_2012'!J41,+'[3]App.2-CC_MIFRS_DepExp_2012'!J41+((C41*0.5)/D41))</f>
        <v>34487.69084792383</v>
      </c>
      <c r="G41" s="18">
        <v>33006.31018125716</v>
      </c>
      <c r="H41" s="22">
        <f t="shared" si="1"/>
        <v>1481.3806666666642</v>
      </c>
      <c r="I41" s="23">
        <f t="shared" si="2"/>
        <v>21458.07215001973</v>
      </c>
      <c r="J41" s="24">
        <f>IF(ISERROR(+I41+'[3]App.2-CC_MIFRS_DepExp_2012'!J41),0,+I41+'[3]App.2-CC_MIFRS_DepExp_2012'!J41)</f>
        <v>45216.726922933696</v>
      </c>
    </row>
    <row r="42" spans="1:10" ht="12.75">
      <c r="A42" s="25">
        <v>1915</v>
      </c>
      <c r="B42" s="27" t="s">
        <v>46</v>
      </c>
      <c r="C42" s="18">
        <v>1122425.3026101063</v>
      </c>
      <c r="D42" s="19">
        <v>10</v>
      </c>
      <c r="E42" s="20">
        <f t="shared" si="0"/>
        <v>0.1</v>
      </c>
      <c r="F42" s="21">
        <f>IF(D42=0,'[3]App.2-CC_MIFRS_DepExp_2012'!J42,+'[3]App.2-CC_MIFRS_DepExp_2012'!J42+((C42*0.5)/D42))</f>
        <v>912421.0449138108</v>
      </c>
      <c r="G42" s="18">
        <v>736152.2087789756</v>
      </c>
      <c r="H42" s="22">
        <f t="shared" si="1"/>
        <v>176268.83613483515</v>
      </c>
      <c r="I42" s="23">
        <f t="shared" si="2"/>
        <v>112242.53026101063</v>
      </c>
      <c r="J42" s="24">
        <f>IF(ISERROR(+I42+'[3]App.2-CC_MIFRS_DepExp_2012'!J42),0,+I42+'[3]App.2-CC_MIFRS_DepExp_2012'!J42)</f>
        <v>968542.3100443161</v>
      </c>
    </row>
    <row r="43" spans="1:10" ht="12.75">
      <c r="A43" s="28">
        <v>1930</v>
      </c>
      <c r="B43" s="29" t="s">
        <v>47</v>
      </c>
      <c r="C43" s="18">
        <v>289000</v>
      </c>
      <c r="D43" s="19">
        <v>4</v>
      </c>
      <c r="E43" s="20">
        <f t="shared" si="0"/>
        <v>0.25</v>
      </c>
      <c r="F43" s="21">
        <f>IF(D43=0,'[3]App.2-CC_MIFRS_DepExp_2012'!J43,+'[3]App.2-CC_MIFRS_DepExp_2012'!J43+((C43*0.5)/D43))</f>
        <v>205490.5125</v>
      </c>
      <c r="G43" s="18">
        <v>132117.64107142857</v>
      </c>
      <c r="H43" s="22">
        <f t="shared" si="1"/>
        <v>73372.87142857144</v>
      </c>
      <c r="I43" s="23">
        <f t="shared" si="2"/>
        <v>72250</v>
      </c>
      <c r="J43" s="24">
        <f>IF(ISERROR(+I43+'[3]App.2-CC_MIFRS_DepExp_2012'!J43),0,+I43+'[3]App.2-CC_MIFRS_DepExp_2012'!J43)</f>
        <v>241615.5125</v>
      </c>
    </row>
    <row r="44" spans="1:10" ht="12.75">
      <c r="A44" s="28">
        <v>1930</v>
      </c>
      <c r="B44" s="29" t="s">
        <v>48</v>
      </c>
      <c r="C44" s="18">
        <v>593288.714344525</v>
      </c>
      <c r="D44" s="19">
        <v>12</v>
      </c>
      <c r="E44" s="20">
        <f t="shared" si="0"/>
        <v>0.08333333333333333</v>
      </c>
      <c r="F44" s="21">
        <f>IF(D44=0,'[3]App.2-CC_MIFRS_DepExp_2012'!J44,+'[3]App.2-CC_MIFRS_DepExp_2012'!J44+((C44*0.5)/D44))</f>
        <v>364198.5492474036</v>
      </c>
      <c r="G44" s="18">
        <v>330283.7532122942</v>
      </c>
      <c r="H44" s="22">
        <f t="shared" si="1"/>
        <v>33914.79603510938</v>
      </c>
      <c r="I44" s="23">
        <f t="shared" si="2"/>
        <v>49440.72619537709</v>
      </c>
      <c r="J44" s="24">
        <f>IF(ISERROR(+I44+'[3]App.2-CC_MIFRS_DepExp_2012'!J44),0,+I44+'[3]App.2-CC_MIFRS_DepExp_2012'!J44)</f>
        <v>388918.9123450921</v>
      </c>
    </row>
    <row r="45" spans="1:10" ht="12.75">
      <c r="A45" s="28">
        <v>1930</v>
      </c>
      <c r="B45" s="29" t="s">
        <v>49</v>
      </c>
      <c r="C45" s="18">
        <v>198000</v>
      </c>
      <c r="D45" s="19">
        <v>8</v>
      </c>
      <c r="E45" s="20">
        <f t="shared" si="0"/>
        <v>0.125</v>
      </c>
      <c r="F45" s="21">
        <f>IF(D45=0,'[3]App.2-CC_MIFRS_DepExp_2012'!J45,+'[3]App.2-CC_MIFRS_DepExp_2012'!J45+((C45*0.5)/D45))</f>
        <v>818571.9073682338</v>
      </c>
      <c r="G45" s="18">
        <v>598001.0538965203</v>
      </c>
      <c r="H45" s="22">
        <f t="shared" si="1"/>
        <v>220570.8534717135</v>
      </c>
      <c r="I45" s="23">
        <f t="shared" si="2"/>
        <v>24750</v>
      </c>
      <c r="J45" s="24">
        <f>IF(ISERROR(+I45+'[3]App.2-CC_MIFRS_DepExp_2012'!J45),0,+I45+'[3]App.2-CC_MIFRS_DepExp_2012'!J45)</f>
        <v>830946.9073682338</v>
      </c>
    </row>
    <row r="46" spans="1:10" ht="12.75">
      <c r="A46" s="28">
        <v>1930</v>
      </c>
      <c r="B46" s="29" t="s">
        <v>50</v>
      </c>
      <c r="C46" s="18">
        <v>190000</v>
      </c>
      <c r="D46" s="19">
        <v>15</v>
      </c>
      <c r="E46" s="20">
        <f t="shared" si="0"/>
        <v>0.06666666666666667</v>
      </c>
      <c r="F46" s="21">
        <f>IF(D46=0,'[3]App.2-CC_MIFRS_DepExp_2012'!J46,+'[3]App.2-CC_MIFRS_DepExp_2012'!J46+((C46*0.5)/D46))</f>
        <v>64244.31349926793</v>
      </c>
      <c r="G46" s="18">
        <v>60141.193276964186</v>
      </c>
      <c r="H46" s="22">
        <f t="shared" si="1"/>
        <v>4103.120222303747</v>
      </c>
      <c r="I46" s="23">
        <f t="shared" si="2"/>
        <v>12666.666666666666</v>
      </c>
      <c r="J46" s="24">
        <f>IF(ISERROR(+I46+'[3]App.2-CC_MIFRS_DepExp_2012'!J46),0,+I46+'[3]App.2-CC_MIFRS_DepExp_2012'!J46)</f>
        <v>70577.64683260127</v>
      </c>
    </row>
    <row r="47" spans="1:10" ht="12.75">
      <c r="A47" s="28">
        <v>1930</v>
      </c>
      <c r="B47" s="29" t="s">
        <v>51</v>
      </c>
      <c r="C47" s="18">
        <v>573000</v>
      </c>
      <c r="D47" s="19">
        <v>5</v>
      </c>
      <c r="E47" s="20">
        <f t="shared" si="0"/>
        <v>0.2</v>
      </c>
      <c r="F47" s="21">
        <f>IF(D47=0,'[3]App.2-CC_MIFRS_DepExp_2012'!J47,+'[3]App.2-CC_MIFRS_DepExp_2012'!J47+((C47*0.5)/D47))</f>
        <v>411889.1803030303</v>
      </c>
      <c r="G47" s="18">
        <v>284705.2977460318</v>
      </c>
      <c r="H47" s="22">
        <f t="shared" si="1"/>
        <v>127183.88255699852</v>
      </c>
      <c r="I47" s="23">
        <f t="shared" si="2"/>
        <v>114600</v>
      </c>
      <c r="J47" s="24">
        <f>IF(ISERROR(+I47+'[3]App.2-CC_MIFRS_DepExp_2012'!J47),0,+I47+'[3]App.2-CC_MIFRS_DepExp_2012'!J47)</f>
        <v>469189.1803030303</v>
      </c>
    </row>
    <row r="48" spans="1:10" ht="12.75">
      <c r="A48" s="28"/>
      <c r="B48" s="29"/>
      <c r="C48" s="18">
        <v>0</v>
      </c>
      <c r="D48" s="19"/>
      <c r="E48" s="20">
        <f t="shared" si="0"/>
        <v>0</v>
      </c>
      <c r="F48" s="21">
        <f>IF(D48=0,'[3]App.2-CC_MIFRS_DepExp_2012'!J48,+'[3]App.2-CC_MIFRS_DepExp_2012'!J48+((C48*0.5)/D48))</f>
        <v>0</v>
      </c>
      <c r="G48" s="18">
        <v>0</v>
      </c>
      <c r="H48" s="22">
        <f t="shared" si="1"/>
        <v>0</v>
      </c>
      <c r="I48" s="23">
        <f t="shared" si="2"/>
        <v>0</v>
      </c>
      <c r="J48" s="24">
        <f>IF(ISERROR(+I48+'[3]App.2-CC_MIFRS_DepExp_2012'!J48),0,+I48+'[3]App.2-CC_MIFRS_DepExp_2012'!J48)</f>
        <v>0</v>
      </c>
    </row>
    <row r="49" spans="1:10" ht="12.75">
      <c r="A49" s="28">
        <v>1940</v>
      </c>
      <c r="B49" s="29" t="s">
        <v>52</v>
      </c>
      <c r="C49" s="18">
        <v>200000</v>
      </c>
      <c r="D49" s="19">
        <v>10</v>
      </c>
      <c r="E49" s="20">
        <f t="shared" si="0"/>
        <v>0.1</v>
      </c>
      <c r="F49" s="21">
        <f>IF(D49=0,'[3]App.2-CC_MIFRS_DepExp_2012'!J49,+'[3]App.2-CC_MIFRS_DepExp_2012'!J49+((C49*0.5)/D49))</f>
        <v>233295.36697435897</v>
      </c>
      <c r="G49" s="18">
        <v>198163.09935082667</v>
      </c>
      <c r="H49" s="22">
        <f t="shared" si="1"/>
        <v>35132.2676235323</v>
      </c>
      <c r="I49" s="23">
        <f t="shared" si="2"/>
        <v>20000</v>
      </c>
      <c r="J49" s="24">
        <f>IF(ISERROR(+I49+'[3]App.2-CC_MIFRS_DepExp_2012'!J49),0,+I49+'[3]App.2-CC_MIFRS_DepExp_2012'!J49)</f>
        <v>243295.36697435897</v>
      </c>
    </row>
    <row r="50" spans="1:10" ht="12.75">
      <c r="A50" s="28">
        <v>1555</v>
      </c>
      <c r="B50" s="29" t="s">
        <v>53</v>
      </c>
      <c r="C50" s="18">
        <v>0</v>
      </c>
      <c r="D50" s="19">
        <v>5</v>
      </c>
      <c r="E50" s="20">
        <f t="shared" si="0"/>
        <v>0.2</v>
      </c>
      <c r="F50" s="21">
        <f>IF(D50=0,'[3]App.2-CC_MIFRS_DepExp_2012'!J50,+'[3]App.2-CC_MIFRS_DepExp_2012'!J50+((C50*0.5)/D50))</f>
        <v>179189.095</v>
      </c>
      <c r="G50" s="18">
        <v>65539.48714285716</v>
      </c>
      <c r="H50" s="22">
        <f t="shared" si="1"/>
        <v>113649.60785714284</v>
      </c>
      <c r="I50" s="23">
        <f t="shared" si="2"/>
        <v>0</v>
      </c>
      <c r="J50" s="24">
        <f>IF(ISERROR(+I50+'[3]App.2-CC_MIFRS_DepExp_2012'!J50),0,+I50+'[3]App.2-CC_MIFRS_DepExp_2012'!J50)</f>
        <v>179189.095</v>
      </c>
    </row>
    <row r="51" spans="1:10" ht="12.75">
      <c r="A51" s="28">
        <v>1920</v>
      </c>
      <c r="B51" s="29" t="s">
        <v>54</v>
      </c>
      <c r="C51" s="18">
        <v>240272.66594645014</v>
      </c>
      <c r="D51" s="19">
        <v>3</v>
      </c>
      <c r="E51" s="20">
        <f t="shared" si="0"/>
        <v>0.3333333333333333</v>
      </c>
      <c r="F51" s="21">
        <f>IF(D51=0,'[3]App.2-CC_MIFRS_DepExp_2012'!J51,+'[3]App.2-CC_MIFRS_DepExp_2012'!J51+((C51*0.5)/D51))</f>
        <v>855018.1125234453</v>
      </c>
      <c r="G51" s="18">
        <v>280451.299190112</v>
      </c>
      <c r="H51" s="22">
        <f t="shared" si="1"/>
        <v>574566.8133333332</v>
      </c>
      <c r="I51" s="23">
        <f t="shared" si="2"/>
        <v>80090.88864881672</v>
      </c>
      <c r="J51" s="24">
        <f>IF(ISERROR(+I51+'[3]App.2-CC_MIFRS_DepExp_2012'!J51),0,+I51+'[3]App.2-CC_MIFRS_DepExp_2012'!J51)</f>
        <v>895063.5568478537</v>
      </c>
    </row>
    <row r="52" spans="1:10" ht="12.75">
      <c r="A52" s="28">
        <v>1920</v>
      </c>
      <c r="B52" s="29" t="s">
        <v>55</v>
      </c>
      <c r="C52" s="18">
        <v>528926.5015147097</v>
      </c>
      <c r="D52" s="19">
        <v>5</v>
      </c>
      <c r="E52" s="20">
        <f t="shared" si="0"/>
        <v>0.2</v>
      </c>
      <c r="F52" s="21">
        <f>IF(D52=0,'[3]App.2-CC_MIFRS_DepExp_2012'!J52,+'[3]App.2-CC_MIFRS_DepExp_2012'!J52+((C52*0.5)/D52))</f>
        <v>1516861.308039967</v>
      </c>
      <c r="G52" s="18">
        <v>1097132.0461352048</v>
      </c>
      <c r="H52" s="22">
        <f t="shared" si="1"/>
        <v>419729.2619047621</v>
      </c>
      <c r="I52" s="23">
        <f t="shared" si="2"/>
        <v>105785.30030294193</v>
      </c>
      <c r="J52" s="24">
        <f>IF(ISERROR(+I52+'[3]App.2-CC_MIFRS_DepExp_2012'!J52),0,+I52+'[3]App.2-CC_MIFRS_DepExp_2012'!J52)</f>
        <v>1569753.958191438</v>
      </c>
    </row>
    <row r="53" spans="1:10" ht="12.75">
      <c r="A53" s="28">
        <v>1920</v>
      </c>
      <c r="B53" s="29" t="s">
        <v>56</v>
      </c>
      <c r="C53" s="18">
        <v>0</v>
      </c>
      <c r="D53" s="19">
        <v>10</v>
      </c>
      <c r="E53" s="20">
        <f t="shared" si="0"/>
        <v>0.1</v>
      </c>
      <c r="F53" s="21">
        <f>IF(D53=0,'[3]App.2-CC_MIFRS_DepExp_2012'!J53,+'[3]App.2-CC_MIFRS_DepExp_2012'!J53+((C53*0.5)/D53))</f>
        <v>36555.434533110005</v>
      </c>
      <c r="G53" s="18">
        <v>39199.00792075535</v>
      </c>
      <c r="H53" s="22">
        <f t="shared" si="1"/>
        <v>-2643.573387645345</v>
      </c>
      <c r="I53" s="23">
        <f t="shared" si="2"/>
        <v>0</v>
      </c>
      <c r="J53" s="24">
        <f>IF(ISERROR(+I53+'[3]App.2-CC_MIFRS_DepExp_2012'!J53),0,+I53+'[3]App.2-CC_MIFRS_DepExp_2012'!J53)</f>
        <v>36555.434533110005</v>
      </c>
    </row>
    <row r="54" spans="1:10" ht="12.75">
      <c r="A54" s="25">
        <v>1611</v>
      </c>
      <c r="B54" s="29" t="s">
        <v>57</v>
      </c>
      <c r="C54" s="18">
        <v>3088286.3157737697</v>
      </c>
      <c r="D54" s="19">
        <v>10</v>
      </c>
      <c r="E54" s="20">
        <f t="shared" si="0"/>
        <v>0.1</v>
      </c>
      <c r="F54" s="21">
        <f>IF(D54=0,'[3]App.2-CC_MIFRS_DepExp_2012'!J54,+'[3]App.2-CC_MIFRS_DepExp_2012'!J54+((C54*0.5)/D54))</f>
        <v>2525436.3890435635</v>
      </c>
      <c r="G54" s="18">
        <v>2374186.859154421</v>
      </c>
      <c r="H54" s="22">
        <f t="shared" si="1"/>
        <v>151249.5298891426</v>
      </c>
      <c r="I54" s="23">
        <f t="shared" si="2"/>
        <v>308828.631577377</v>
      </c>
      <c r="J54" s="24">
        <f>IF(ISERROR(+I54+'[3]App.2-CC_MIFRS_DepExp_2012'!J54),0,+I54+'[3]App.2-CC_MIFRS_DepExp_2012'!J54)</f>
        <v>2679850.704832252</v>
      </c>
    </row>
    <row r="55" spans="1:10" ht="12.75">
      <c r="A55" s="25">
        <v>1611</v>
      </c>
      <c r="B55" s="29" t="s">
        <v>58</v>
      </c>
      <c r="C55" s="18">
        <v>93735.58283994521</v>
      </c>
      <c r="D55" s="19">
        <v>2</v>
      </c>
      <c r="E55" s="20">
        <f t="shared" si="0"/>
        <v>0.5</v>
      </c>
      <c r="F55" s="21">
        <f>IF(D55=0,'[3]App.2-CC_MIFRS_DepExp_2012'!J55,+'[3]App.2-CC_MIFRS_DepExp_2012'!J55+((C55*0.5)/D55))</f>
        <v>246419.5238459644</v>
      </c>
      <c r="G55" s="18">
        <v>66993.38134596439</v>
      </c>
      <c r="H55" s="22">
        <f t="shared" si="1"/>
        <v>179426.14250000002</v>
      </c>
      <c r="I55" s="23">
        <f t="shared" si="2"/>
        <v>46867.79141997261</v>
      </c>
      <c r="J55" s="24">
        <f>IF(ISERROR(+I55+'[3]App.2-CC_MIFRS_DepExp_2012'!J55),0,+I55+'[3]App.2-CC_MIFRS_DepExp_2012'!J55)</f>
        <v>269853.4195559507</v>
      </c>
    </row>
    <row r="56" spans="1:10" ht="12.75">
      <c r="A56" s="25">
        <v>1611</v>
      </c>
      <c r="B56" s="29" t="s">
        <v>59</v>
      </c>
      <c r="C56" s="18">
        <v>173577.08554784395</v>
      </c>
      <c r="D56" s="19">
        <v>5</v>
      </c>
      <c r="E56" s="20">
        <f t="shared" si="0"/>
        <v>0.2</v>
      </c>
      <c r="F56" s="21">
        <f>IF(D56=0,'[3]App.2-CC_MIFRS_DepExp_2012'!J56,+'[3]App.2-CC_MIFRS_DepExp_2012'!J56+((C56*0.5)/D56))</f>
        <v>229654.4327933717</v>
      </c>
      <c r="G56" s="18">
        <v>115654.43279337173</v>
      </c>
      <c r="H56" s="22">
        <f t="shared" si="1"/>
        <v>113999.99999999997</v>
      </c>
      <c r="I56" s="23">
        <f t="shared" si="2"/>
        <v>34715.41710956879</v>
      </c>
      <c r="J56" s="24">
        <f>IF(ISERROR(+I56+'[3]App.2-CC_MIFRS_DepExp_2012'!J56),0,+I56+'[3]App.2-CC_MIFRS_DepExp_2012'!J56)</f>
        <v>247012.1413481561</v>
      </c>
    </row>
    <row r="57" spans="1:10" ht="12.75">
      <c r="A57" s="28">
        <v>1555</v>
      </c>
      <c r="B57" s="29" t="s">
        <v>60</v>
      </c>
      <c r="C57" s="18"/>
      <c r="D57" s="19">
        <v>10</v>
      </c>
      <c r="E57" s="20">
        <f t="shared" si="0"/>
        <v>0.1</v>
      </c>
      <c r="F57" s="21">
        <f>IF(D57=0,'[3]App.2-CC_MIFRS_DepExp_2012'!J57,+'[3]App.2-CC_MIFRS_DepExp_2012'!J57+((C57*0.5)/D57))</f>
        <v>84064.73529411765</v>
      </c>
      <c r="G57" s="18">
        <v>84064.73529411765</v>
      </c>
      <c r="H57" s="22">
        <f t="shared" si="1"/>
        <v>0</v>
      </c>
      <c r="I57" s="23">
        <f t="shared" si="2"/>
        <v>0</v>
      </c>
      <c r="J57" s="24">
        <f>IF(ISERROR(+I57+'[3]App.2-CC_MIFRS_DepExp_2012'!J57),0,+I57+'[3]App.2-CC_MIFRS_DepExp_2012'!J57)</f>
        <v>84064.73529411765</v>
      </c>
    </row>
    <row r="58" spans="1:10" ht="12.75">
      <c r="A58" s="28">
        <v>1555</v>
      </c>
      <c r="B58" s="29" t="s">
        <v>60</v>
      </c>
      <c r="C58" s="18">
        <v>0</v>
      </c>
      <c r="D58" s="19">
        <v>5</v>
      </c>
      <c r="E58" s="30">
        <f t="shared" si="0"/>
        <v>0.2</v>
      </c>
      <c r="F58" s="21">
        <f>IF(D58=0,'[3]App.2-CC_MIFRS_DepExp_2012'!J58,+'[3]App.2-CC_MIFRS_DepExp_2012'!J58+((C58*0.5)/D58))</f>
        <v>535428.2587642482</v>
      </c>
      <c r="G58" s="18">
        <v>535428.2587642483</v>
      </c>
      <c r="H58" s="31">
        <f t="shared" si="1"/>
        <v>-1.1641532182693481E-10</v>
      </c>
      <c r="I58" s="23">
        <f t="shared" si="2"/>
        <v>0</v>
      </c>
      <c r="J58" s="24">
        <f>IF(ISERROR(+I58+'[3]App.2-CC_MIFRS_DepExp_2012'!J58),0,+I58+'[3]App.2-CC_MIFRS_DepExp_2012'!J58)</f>
        <v>535428.2587642482</v>
      </c>
    </row>
    <row r="59" spans="1:10" ht="12.75">
      <c r="A59" s="28"/>
      <c r="B59" s="29"/>
      <c r="C59" s="18"/>
      <c r="D59" s="19"/>
      <c r="E59" s="20">
        <f t="shared" si="0"/>
        <v>0</v>
      </c>
      <c r="F59" s="21">
        <f>IF(D59=0,'[3]App.2-CC_MIFRS_DepExp_2012'!J59,+'[3]App.2-CC_MIFRS_DepExp_2012'!J59+((C59*0.5)/D59))</f>
        <v>0</v>
      </c>
      <c r="G59" s="18"/>
      <c r="H59" s="22">
        <f t="shared" si="1"/>
        <v>0</v>
      </c>
      <c r="I59" s="23">
        <f t="shared" si="2"/>
        <v>0</v>
      </c>
      <c r="J59" s="24">
        <f>IF(ISERROR(+I59+'[3]App.2-CC_MIFRS_DepExp_2012'!J59),0,+I59+'[3]App.2-CC_MIFRS_DepExp_2012'!J59)</f>
        <v>0</v>
      </c>
    </row>
    <row r="60" spans="1:10" ht="12.75">
      <c r="A60" s="28">
        <v>1995</v>
      </c>
      <c r="B60" s="29" t="s">
        <v>61</v>
      </c>
      <c r="C60" s="18">
        <v>-8496.147963257543</v>
      </c>
      <c r="D60" s="19">
        <v>45</v>
      </c>
      <c r="E60" s="20">
        <f t="shared" si="0"/>
        <v>0.022222222222222223</v>
      </c>
      <c r="F60" s="21">
        <f>IF(D60=0,'[3]App.2-CC_MIFRS_DepExp_2012'!J60,+'[3]App.2-CC_MIFRS_DepExp_2012'!J60+((C60*0.5)/D60))</f>
        <v>-1219.9362654419183</v>
      </c>
      <c r="G60" s="18">
        <v>-1219.9362654419183</v>
      </c>
      <c r="H60" s="22">
        <f t="shared" si="1"/>
        <v>0</v>
      </c>
      <c r="I60" s="23">
        <f t="shared" si="2"/>
        <v>-188.80328807238985</v>
      </c>
      <c r="J60" s="24">
        <f>IF(ISERROR(+I60+'[3]App.2-CC_MIFRS_DepExp_2012'!J60),0,+I60+'[3]App.2-CC_MIFRS_DepExp_2012'!J60)</f>
        <v>-1314.3379094781133</v>
      </c>
    </row>
    <row r="61" spans="1:10" ht="12.75">
      <c r="A61" s="28">
        <v>1995</v>
      </c>
      <c r="B61" s="29" t="s">
        <v>62</v>
      </c>
      <c r="C61" s="18">
        <v>-519899.99502952833</v>
      </c>
      <c r="D61" s="19">
        <v>55</v>
      </c>
      <c r="E61" s="20">
        <f t="shared" si="0"/>
        <v>0.01818181818181818</v>
      </c>
      <c r="F61" s="21">
        <f>IF(D61=0,'[3]App.2-CC_MIFRS_DepExp_2012'!J61,+'[3]App.2-CC_MIFRS_DepExp_2012'!J61+((C61*0.5)/D61))</f>
        <v>-37074.78004625986</v>
      </c>
      <c r="G61" s="18">
        <v>-37074.78004625986</v>
      </c>
      <c r="H61" s="22">
        <f t="shared" si="1"/>
        <v>0</v>
      </c>
      <c r="I61" s="23">
        <f t="shared" si="2"/>
        <v>-9452.72718235506</v>
      </c>
      <c r="J61" s="24">
        <f>IF(ISERROR(+I61+'[3]App.2-CC_MIFRS_DepExp_2012'!J61),0,+I61+'[3]App.2-CC_MIFRS_DepExp_2012'!J61)</f>
        <v>-41801.143637437395</v>
      </c>
    </row>
    <row r="62" spans="1:10" ht="12.75">
      <c r="A62" s="28">
        <v>1995</v>
      </c>
      <c r="B62" s="29" t="s">
        <v>63</v>
      </c>
      <c r="C62" s="18">
        <v>-211306.81419941544</v>
      </c>
      <c r="D62" s="19">
        <v>45</v>
      </c>
      <c r="E62" s="20">
        <f t="shared" si="0"/>
        <v>0.022222222222222223</v>
      </c>
      <c r="F62" s="21">
        <f>IF(D62=0,'[3]App.2-CC_MIFRS_DepExp_2012'!J62,+'[3]App.2-CC_MIFRS_DepExp_2012'!J62+((C62*0.5)/D62))</f>
        <v>-11246.48580664718</v>
      </c>
      <c r="G62" s="18">
        <v>-11246.48580664718</v>
      </c>
      <c r="H62" s="22">
        <f t="shared" si="1"/>
        <v>0</v>
      </c>
      <c r="I62" s="23">
        <f t="shared" si="2"/>
        <v>-4695.706982209232</v>
      </c>
      <c r="J62" s="24">
        <f>IF(ISERROR(+I62+'[3]App.2-CC_MIFRS_DepExp_2012'!J62),0,+I62+'[3]App.2-CC_MIFRS_DepExp_2012'!J62)</f>
        <v>-13594.339297751798</v>
      </c>
    </row>
    <row r="63" spans="1:10" ht="12.75">
      <c r="A63" s="28">
        <v>1995</v>
      </c>
      <c r="B63" s="29" t="s">
        <v>64</v>
      </c>
      <c r="C63" s="18">
        <v>-92735.93184707437</v>
      </c>
      <c r="D63" s="19">
        <v>40</v>
      </c>
      <c r="E63" s="20">
        <f t="shared" si="0"/>
        <v>0.025</v>
      </c>
      <c r="F63" s="21">
        <f>IF(D63=0,'[3]App.2-CC_MIFRS_DepExp_2012'!J63,+'[3]App.2-CC_MIFRS_DepExp_2012'!J63+((C63*0.5)/D63))</f>
        <v>-7141.303194265289</v>
      </c>
      <c r="G63" s="18">
        <v>-7141.30319426529</v>
      </c>
      <c r="H63" s="22">
        <f t="shared" si="1"/>
        <v>9.094947017729282E-13</v>
      </c>
      <c r="I63" s="23">
        <f t="shared" si="2"/>
        <v>-2318.3982961768593</v>
      </c>
      <c r="J63" s="24">
        <f>IF(ISERROR(+I63+'[3]App.2-CC_MIFRS_DepExp_2012'!J63),0,+I63+'[3]App.2-CC_MIFRS_DepExp_2012'!J63)</f>
        <v>-8300.502342353719</v>
      </c>
    </row>
    <row r="64" spans="1:10" ht="12.75">
      <c r="A64" s="28">
        <v>1995</v>
      </c>
      <c r="B64" s="29" t="s">
        <v>65</v>
      </c>
      <c r="C64" s="18">
        <v>-186.89439865128423</v>
      </c>
      <c r="D64" s="19">
        <v>10</v>
      </c>
      <c r="E64" s="20">
        <f t="shared" si="0"/>
        <v>0.1</v>
      </c>
      <c r="F64" s="21">
        <f>IF(D64=0,'[3]App.2-CC_MIFRS_DepExp_2012'!J64,+'[3]App.2-CC_MIFRS_DepExp_2012'!J64+((C64*0.5)/D64))</f>
        <v>-28.034159797692638</v>
      </c>
      <c r="G64" s="18">
        <v>-28.034159797692638</v>
      </c>
      <c r="H64" s="22">
        <f t="shared" si="1"/>
        <v>0</v>
      </c>
      <c r="I64" s="23">
        <f t="shared" si="2"/>
        <v>-18.689439865128424</v>
      </c>
      <c r="J64" s="24">
        <f>IF(ISERROR(+I64+'[3]App.2-CC_MIFRS_DepExp_2012'!J64),0,+I64+'[3]App.2-CC_MIFRS_DepExp_2012'!J64)</f>
        <v>-37.37887973025685</v>
      </c>
    </row>
    <row r="65" spans="1:10" ht="12.75">
      <c r="A65" s="28">
        <v>1995</v>
      </c>
      <c r="B65" s="29" t="s">
        <v>66</v>
      </c>
      <c r="C65" s="18">
        <v>-1124381.4817723655</v>
      </c>
      <c r="D65" s="19">
        <v>40</v>
      </c>
      <c r="E65" s="20">
        <f t="shared" si="0"/>
        <v>0.025</v>
      </c>
      <c r="F65" s="21">
        <f>IF(D65=0,'[3]App.2-CC_MIFRS_DepExp_2012'!J65,+'[3]App.2-CC_MIFRS_DepExp_2012'!J65+((C65*0.5)/D65))</f>
        <v>-89237.23031646371</v>
      </c>
      <c r="G65" s="18">
        <v>-89237.2303164637</v>
      </c>
      <c r="H65" s="22">
        <f t="shared" si="1"/>
        <v>-1.4551915228366852E-11</v>
      </c>
      <c r="I65" s="23">
        <f t="shared" si="2"/>
        <v>-28109.537044309138</v>
      </c>
      <c r="J65" s="24">
        <f>IF(ISERROR(+I65+'[3]App.2-CC_MIFRS_DepExp_2012'!J65),0,+I65+'[3]App.2-CC_MIFRS_DepExp_2012'!J65)</f>
        <v>-103291.99883861828</v>
      </c>
    </row>
    <row r="66" spans="1:10" ht="12.75">
      <c r="A66" s="28">
        <v>1995</v>
      </c>
      <c r="B66" s="29" t="s">
        <v>67</v>
      </c>
      <c r="C66" s="18">
        <v>-457981.21468447265</v>
      </c>
      <c r="D66" s="19">
        <v>35</v>
      </c>
      <c r="E66" s="20">
        <f t="shared" si="0"/>
        <v>0.02857142857142857</v>
      </c>
      <c r="F66" s="21">
        <f>IF(D66=0,'[3]App.2-CC_MIFRS_DepExp_2012'!J66,+'[3]App.2-CC_MIFRS_DepExp_2012'!J66+((C66*0.5)/D66))</f>
        <v>-23801.690629334542</v>
      </c>
      <c r="G66" s="18">
        <v>-23801.690629334542</v>
      </c>
      <c r="H66" s="22">
        <f t="shared" si="1"/>
        <v>0</v>
      </c>
      <c r="I66" s="23">
        <f t="shared" si="2"/>
        <v>-13085.177562413504</v>
      </c>
      <c r="J66" s="24">
        <f>IF(ISERROR(+I66+'[3]App.2-CC_MIFRS_DepExp_2012'!J66),0,+I66+'[3]App.2-CC_MIFRS_DepExp_2012'!J66)</f>
        <v>-30344.279410541294</v>
      </c>
    </row>
    <row r="67" spans="1:10" ht="12.75">
      <c r="A67" s="28">
        <v>1995</v>
      </c>
      <c r="B67" s="29" t="s">
        <v>68</v>
      </c>
      <c r="C67" s="18">
        <v>-261201.2166974814</v>
      </c>
      <c r="D67" s="19">
        <v>50</v>
      </c>
      <c r="E67" s="20">
        <f t="shared" si="0"/>
        <v>0.02</v>
      </c>
      <c r="F67" s="21">
        <f>IF(D67=0,'[3]App.2-CC_MIFRS_DepExp_2012'!J67,+'[3]App.2-CC_MIFRS_DepExp_2012'!J67+((C67*0.5)/D67))</f>
        <v>-18404.54430092444</v>
      </c>
      <c r="G67" s="18">
        <v>-18404.54430092444</v>
      </c>
      <c r="H67" s="22">
        <f t="shared" si="1"/>
        <v>0</v>
      </c>
      <c r="I67" s="23">
        <f t="shared" si="2"/>
        <v>-5224.024333949628</v>
      </c>
      <c r="J67" s="24">
        <f>IF(ISERROR(+I67+'[3]App.2-CC_MIFRS_DepExp_2012'!J67),0,+I67+'[3]App.2-CC_MIFRS_DepExp_2012'!J67)</f>
        <v>-21016.556467899256</v>
      </c>
    </row>
    <row r="68" spans="1:10" ht="12.75">
      <c r="A68" s="28">
        <v>1995</v>
      </c>
      <c r="B68" s="29" t="s">
        <v>69</v>
      </c>
      <c r="C68" s="18">
        <v>-105354.27313389744</v>
      </c>
      <c r="D68" s="19">
        <v>20</v>
      </c>
      <c r="E68" s="20">
        <f t="shared" si="0"/>
        <v>0.05</v>
      </c>
      <c r="F68" s="21">
        <f>IF(D68=0,'[3]App.2-CC_MIFRS_DepExp_2012'!J68,+'[3]App.2-CC_MIFRS_DepExp_2012'!J68+((C68*0.5)/D68))</f>
        <v>-15824.353485042308</v>
      </c>
      <c r="G68" s="18">
        <v>-31648.706970084615</v>
      </c>
      <c r="H68" s="22">
        <f t="shared" si="1"/>
        <v>15824.353485042308</v>
      </c>
      <c r="I68" s="23">
        <f t="shared" si="2"/>
        <v>-5267.713656694872</v>
      </c>
      <c r="J68" s="24">
        <f>IF(ISERROR(+I68+'[3]App.2-CC_MIFRS_DepExp_2012'!J68),0,+I68+'[3]App.2-CC_MIFRS_DepExp_2012'!J68)</f>
        <v>-18458.210313389744</v>
      </c>
    </row>
    <row r="69" spans="1:10" ht="12.75">
      <c r="A69" s="28">
        <v>1995</v>
      </c>
      <c r="B69" s="29" t="s">
        <v>70</v>
      </c>
      <c r="C69" s="18">
        <v>-18456.030273856002</v>
      </c>
      <c r="D69" s="19">
        <v>35</v>
      </c>
      <c r="E69" s="20">
        <f t="shared" si="0"/>
        <v>0.02857142857142857</v>
      </c>
      <c r="F69" s="21">
        <f>IF(D69=0,'[3]App.2-CC_MIFRS_DepExp_2012'!J69,+'[3]App.2-CC_MIFRS_DepExp_2012'!J69+((C69*0.5)/D69))</f>
        <v>-793.5438688795429</v>
      </c>
      <c r="G69" s="18">
        <v>-1110.9614164313602</v>
      </c>
      <c r="H69" s="22">
        <f t="shared" si="1"/>
        <v>317.4175475518174</v>
      </c>
      <c r="I69" s="23">
        <f t="shared" si="2"/>
        <v>-527.3151506816</v>
      </c>
      <c r="J69" s="24">
        <f>IF(ISERROR(+I69+'[3]App.2-CC_MIFRS_DepExp_2012'!J69),0,+I69+'[3]App.2-CC_MIFRS_DepExp_2012'!J69)</f>
        <v>-1057.2014442203429</v>
      </c>
    </row>
    <row r="70" spans="1:10" ht="12.75">
      <c r="A70" s="28"/>
      <c r="B70" s="29"/>
      <c r="C70" s="18">
        <v>0</v>
      </c>
      <c r="D70" s="32"/>
      <c r="E70" s="20">
        <f t="shared" si="0"/>
        <v>0</v>
      </c>
      <c r="F70" s="21">
        <f>IF(D70=0,'[3]App.2-CC_MIFRS_DepExp_2012'!J70,+'[3]App.2-CC_MIFRS_DepExp_2012'!J70+((C70*0.5)/D70))</f>
        <v>0</v>
      </c>
      <c r="G70" s="18">
        <v>0</v>
      </c>
      <c r="H70" s="22">
        <f t="shared" si="1"/>
        <v>0</v>
      </c>
      <c r="I70" s="23">
        <f t="shared" si="2"/>
        <v>0</v>
      </c>
      <c r="J70" s="24">
        <f>IF(ISERROR(+I70+'[3]App.2-CC_MIFRS_DepExp_2012'!J70),0,+I70+'[3]App.2-CC_MIFRS_DepExp_2012'!J70)</f>
        <v>0</v>
      </c>
    </row>
    <row r="71" spans="1:10" ht="12.75">
      <c r="A71" s="28">
        <v>1995</v>
      </c>
      <c r="B71" s="29" t="s">
        <v>71</v>
      </c>
      <c r="C71" s="18">
        <v>-133375</v>
      </c>
      <c r="D71" s="19">
        <v>15</v>
      </c>
      <c r="E71" s="20">
        <f t="shared" si="0"/>
        <v>0.06666666666666667</v>
      </c>
      <c r="F71" s="21">
        <f>IF(D71=0,'[3]App.2-CC_MIFRS_DepExp_2012'!J71,+'[3]App.2-CC_MIFRS_DepExp_2012'!J71+((C71*0.5)/D71))</f>
        <v>-11559.166666666666</v>
      </c>
      <c r="G71" s="18">
        <v>-11559.166666666666</v>
      </c>
      <c r="H71" s="22">
        <f t="shared" si="1"/>
        <v>0</v>
      </c>
      <c r="I71" s="23">
        <f t="shared" si="2"/>
        <v>-8891.666666666666</v>
      </c>
      <c r="J71" s="24">
        <f>IF(ISERROR(+I71+'[3]App.2-CC_MIFRS_DepExp_2012'!J71),0,+I71+'[3]App.2-CC_MIFRS_DepExp_2012'!J71)</f>
        <v>-16005</v>
      </c>
    </row>
    <row r="72" spans="1:10" ht="13.5" thickBot="1">
      <c r="A72" s="33"/>
      <c r="B72" s="34"/>
      <c r="C72" s="35"/>
      <c r="D72" s="36"/>
      <c r="E72" s="37">
        <f t="shared" si="0"/>
        <v>0</v>
      </c>
      <c r="F72" s="38">
        <f>IF(D72=0,'[3]App.2-CC_MIFRS_DepExp_2012'!J72,+'[3]App.2-CC_MIFRS_DepExp_2012'!J72+((C72*0.5)/D72))</f>
        <v>0</v>
      </c>
      <c r="G72" s="35"/>
      <c r="H72" s="39">
        <f t="shared" si="1"/>
        <v>0</v>
      </c>
      <c r="I72" s="40">
        <f t="shared" si="2"/>
        <v>0</v>
      </c>
      <c r="J72" s="41">
        <f>IF(ISERROR(+I72+'[3]App.2-CC_MIFRS_DepExp_2012'!J72),0,+I72+'[3]App.2-CC_MIFRS_DepExp_2012'!J72)</f>
        <v>0</v>
      </c>
    </row>
    <row r="73" spans="1:10" ht="14.25" thickBot="1" thickTop="1">
      <c r="A73" s="42"/>
      <c r="B73" s="43" t="s">
        <v>72</v>
      </c>
      <c r="C73" s="44">
        <f>SUM(C16:C72)</f>
        <v>46446371.22965602</v>
      </c>
      <c r="D73" s="45"/>
      <c r="E73" s="46">
        <f t="shared" si="0"/>
        <v>0</v>
      </c>
      <c r="F73" s="44">
        <f>SUM(F16:F72)</f>
        <v>31031878.470778193</v>
      </c>
      <c r="G73" s="44">
        <f>SUM(G16:G72)</f>
        <v>26791372.614800174</v>
      </c>
      <c r="H73" s="44">
        <f>SUM(H16:H72)</f>
        <v>4240505.855978036</v>
      </c>
      <c r="I73" s="44">
        <f>SUM(I16:I72)</f>
        <v>2171126.550243155</v>
      </c>
      <c r="J73" s="44">
        <f>SUM(J16:J72)</f>
        <v>32117441.745899785</v>
      </c>
    </row>
    <row r="74" spans="2:6" ht="16.5" customHeight="1">
      <c r="B74" s="63" t="s">
        <v>73</v>
      </c>
      <c r="C74" s="63"/>
      <c r="D74" s="63"/>
      <c r="E74" s="64"/>
      <c r="F74" s="47">
        <v>0</v>
      </c>
    </row>
    <row r="75" spans="2:6" ht="27" customHeight="1" thickBot="1">
      <c r="B75" s="65" t="s">
        <v>74</v>
      </c>
      <c r="C75" s="65"/>
      <c r="D75" s="65"/>
      <c r="E75" s="66"/>
      <c r="F75" s="48">
        <f>+F73+F74</f>
        <v>31031878.470778193</v>
      </c>
    </row>
    <row r="76" spans="1:8" ht="13.5" thickTop="1">
      <c r="A76" s="49" t="s">
        <v>75</v>
      </c>
      <c r="B76" s="50"/>
      <c r="C76" s="50"/>
      <c r="D76" s="50"/>
      <c r="E76" s="50"/>
      <c r="F76" s="50"/>
      <c r="G76" s="50"/>
      <c r="H76" s="50"/>
    </row>
    <row r="77" spans="1:10" ht="27" customHeight="1">
      <c r="A77" s="51">
        <v>1</v>
      </c>
      <c r="B77" s="67" t="s">
        <v>76</v>
      </c>
      <c r="C77" s="67"/>
      <c r="D77" s="67"/>
      <c r="E77" s="67"/>
      <c r="F77" s="67"/>
      <c r="G77" s="67"/>
      <c r="H77" s="67"/>
      <c r="I77" s="67"/>
      <c r="J77" s="67"/>
    </row>
    <row r="78" spans="1:10" ht="12.75" customHeight="1">
      <c r="A78" s="52">
        <v>2</v>
      </c>
      <c r="B78" s="67" t="s">
        <v>77</v>
      </c>
      <c r="C78" s="67"/>
      <c r="D78" s="67"/>
      <c r="E78" s="67"/>
      <c r="F78" s="67"/>
      <c r="G78" s="67"/>
      <c r="H78" s="67"/>
      <c r="I78" s="67"/>
      <c r="J78" s="67"/>
    </row>
    <row r="79" spans="1:10" ht="27.75" customHeight="1">
      <c r="A79" s="52">
        <v>3</v>
      </c>
      <c r="B79" s="67" t="s">
        <v>78</v>
      </c>
      <c r="C79" s="67"/>
      <c r="D79" s="67"/>
      <c r="E79" s="67"/>
      <c r="F79" s="67"/>
      <c r="G79" s="67"/>
      <c r="H79" s="67"/>
      <c r="I79" s="67"/>
      <c r="J79" s="67"/>
    </row>
    <row r="80" spans="1:8" ht="0.75" customHeight="1">
      <c r="A80" s="50"/>
      <c r="B80" s="50"/>
      <c r="C80" s="50"/>
      <c r="D80" s="50"/>
      <c r="E80" s="50"/>
      <c r="F80" s="50"/>
      <c r="G80" s="50"/>
      <c r="H80" s="50"/>
    </row>
    <row r="81" spans="1:8" ht="0.75" customHeight="1">
      <c r="A81" s="50"/>
      <c r="B81" s="50"/>
      <c r="C81" s="50"/>
      <c r="D81" s="50"/>
      <c r="E81" s="50"/>
      <c r="F81" s="50"/>
      <c r="G81" s="50"/>
      <c r="H81" s="50"/>
    </row>
    <row r="82" spans="1:12" ht="12.75">
      <c r="A82" s="49" t="s">
        <v>79</v>
      </c>
      <c r="B82" s="65" t="s">
        <v>80</v>
      </c>
      <c r="C82" s="65"/>
      <c r="D82" s="65"/>
      <c r="E82" s="65"/>
      <c r="F82" s="65"/>
      <c r="G82" s="65"/>
      <c r="H82" s="65"/>
      <c r="I82" s="65"/>
      <c r="J82" s="65"/>
      <c r="K82" s="53"/>
      <c r="L82" s="53"/>
    </row>
    <row r="83" spans="1:12" ht="23.25" customHeight="1">
      <c r="A83" s="50"/>
      <c r="B83" s="65"/>
      <c r="C83" s="65"/>
      <c r="D83" s="65"/>
      <c r="E83" s="65"/>
      <c r="F83" s="65"/>
      <c r="G83" s="65"/>
      <c r="H83" s="65"/>
      <c r="I83" s="65"/>
      <c r="J83" s="65"/>
      <c r="K83" s="53"/>
      <c r="L83" s="53"/>
    </row>
    <row r="84" spans="1:12" ht="12.75">
      <c r="A84" s="50"/>
      <c r="B84" s="53"/>
      <c r="C84" s="53"/>
      <c r="D84" s="53"/>
      <c r="E84" s="53"/>
      <c r="F84" s="53"/>
      <c r="G84" s="53"/>
      <c r="H84" s="53"/>
      <c r="I84" s="53"/>
      <c r="J84" s="53"/>
      <c r="K84" s="53"/>
      <c r="L84" s="53"/>
    </row>
    <row r="85" ht="12.75">
      <c r="A85" s="54" t="s">
        <v>81</v>
      </c>
    </row>
    <row r="86" spans="1:14" ht="26.25" customHeight="1">
      <c r="A86" s="55">
        <v>1</v>
      </c>
      <c r="B86" s="56" t="s">
        <v>82</v>
      </c>
      <c r="C86" s="56"/>
      <c r="D86" s="56"/>
      <c r="E86" s="56"/>
      <c r="F86" s="56"/>
      <c r="G86" s="56"/>
      <c r="H86" s="56"/>
      <c r="I86" s="56"/>
      <c r="J86" s="56"/>
      <c r="K86" s="56"/>
      <c r="L86" s="56"/>
      <c r="M86" s="56"/>
      <c r="N86" s="56"/>
    </row>
  </sheetData>
  <sheetProtection/>
  <mergeCells count="12">
    <mergeCell ref="B79:J79"/>
    <mergeCell ref="B82:J83"/>
    <mergeCell ref="B86:N86"/>
    <mergeCell ref="A9:J9"/>
    <mergeCell ref="A10:J10"/>
    <mergeCell ref="A11:J11"/>
    <mergeCell ref="B14:B15"/>
    <mergeCell ref="G14:G15"/>
    <mergeCell ref="B74:E74"/>
    <mergeCell ref="B75:E75"/>
    <mergeCell ref="B77:J77"/>
    <mergeCell ref="B78:J78"/>
  </mergeCells>
  <dataValidations count="1">
    <dataValidation allowBlank="1" showInputMessage="1" showErrorMessage="1" promptTitle="Date Format" prompt="E.g:  &quot;August 1, 2011&quot;" sqref="H7"/>
  </dataValidations>
  <printOptions horizontalCentered="1"/>
  <pageMargins left="0.7480314960629921" right="0.7480314960629921" top="0.7086614173228347" bottom="0.3937007874015748" header="0.3937007874015748" footer="0.2755905511811024"/>
  <pageSetup fitToHeight="1" fitToWidth="1" horizontalDpi="600" verticalDpi="600" orientation="landscape" scale="45" r:id="rId1"/>
  <headerFooter alignWithMargins="0">
    <oddHeader>&amp;REnersource Hydro Mississauga Inc.
EB-2012-0033
Filed:  July 23, 2012
Exhibit I 
Issue:  General
Board Staff
IR # 5 
Appendix 2-CD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EGJEVORI</dc:creator>
  <cp:keywords/>
  <dc:description/>
  <cp:lastModifiedBy>Nicki</cp:lastModifiedBy>
  <cp:lastPrinted>2012-07-22T23:39:16Z</cp:lastPrinted>
  <dcterms:created xsi:type="dcterms:W3CDTF">2012-07-18T20:39:56Z</dcterms:created>
  <dcterms:modified xsi:type="dcterms:W3CDTF">2012-07-22T23:39:26Z</dcterms:modified>
  <cp:category/>
  <cp:version/>
  <cp:contentType/>
  <cp:contentStatus/>
</cp:coreProperties>
</file>