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575" activeTab="0"/>
  </bookViews>
  <sheets>
    <sheet name="Cost Allocation SMDR" sheetId="1" r:id="rId1"/>
    <sheet name="Cost Allocaton SMIRR" sheetId="2" r:id="rId2"/>
  </sheets>
  <externalReferences>
    <externalReference r:id="rId5"/>
  </externalReferences>
  <definedNames>
    <definedName name="_xlnm.Print_Area" localSheetId="0">'Cost Allocation SMDR'!$A$1:$G$52</definedName>
    <definedName name="_xlnm.Print_Area" localSheetId="1">'Cost Allocaton SMIRR'!$A$1:$G$23</definedName>
  </definedNames>
  <calcPr fullCalcOnLoad="1"/>
</workbook>
</file>

<file path=xl/sharedStrings.xml><?xml version="1.0" encoding="utf-8"?>
<sst xmlns="http://schemas.openxmlformats.org/spreadsheetml/2006/main" count="43" uniqueCount="30">
  <si>
    <t>Calculated by Rate Class</t>
  </si>
  <si>
    <t>Total</t>
  </si>
  <si>
    <t>Residential</t>
  </si>
  <si>
    <t>GS &lt; 50</t>
  </si>
  <si>
    <t>Allocators</t>
  </si>
  <si>
    <t xml:space="preserve">    Smart Meter Cost</t>
  </si>
  <si>
    <t xml:space="preserve">    Allocaiton of Smart Meter Costs</t>
  </si>
  <si>
    <t xml:space="preserve">    Number of meters installed</t>
  </si>
  <si>
    <t xml:space="preserve">    Allocation of Number of meters installed</t>
  </si>
  <si>
    <t xml:space="preserve">    Total Return (deemed interest plus return on equity)</t>
  </si>
  <si>
    <t xml:space="preserve">    Amortization</t>
  </si>
  <si>
    <t xml:space="preserve">    OM&amp;A</t>
  </si>
  <si>
    <t xml:space="preserve">    Revenue Requirement before PILs</t>
  </si>
  <si>
    <t xml:space="preserve">    PILs</t>
  </si>
  <si>
    <t>Smart Meter Rate Adder Revenues</t>
  </si>
  <si>
    <t>Smart Meter True-up</t>
  </si>
  <si>
    <t>Metered Customers</t>
  </si>
  <si>
    <t xml:space="preserve">Rate Rider to Recover Smart Meter Costs </t>
  </si>
  <si>
    <t>Smart Meter Actual Cost Recovery Rate Rider - SMDR</t>
  </si>
  <si>
    <t>GS &gt; 50</t>
  </si>
  <si>
    <t xml:space="preserve">       Average Smart Meter Unit Cost</t>
  </si>
  <si>
    <t>Rate Rider to Recover Smart Meter Costs (per month)</t>
  </si>
  <si>
    <t xml:space="preserve">    Allocation of Smart Meter Costs</t>
  </si>
  <si>
    <t>Total Revenue Requirement 2006 to 2012</t>
  </si>
  <si>
    <t xml:space="preserve">Metered Customers  2012 </t>
  </si>
  <si>
    <t>Smart Meter Actual Cost Recovery Rate Rider - SMIRR  By rate Classs</t>
  </si>
  <si>
    <t xml:space="preserve"> Average Smart Meter Unit Cost</t>
  </si>
  <si>
    <t>Total 2012 Incremental Revenue Requirement</t>
  </si>
  <si>
    <t>GS &gt;50</t>
  </si>
  <si>
    <t>PUC Distribution EB-2012-0084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</si>
</sst>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___@"/>
    <numFmt numFmtId="175" formatCode="________@"/>
    <numFmt numFmtId="176" formatCode="____________@"/>
    <numFmt numFmtId="177" formatCode="________________@"/>
    <numFmt numFmtId="178" formatCode="#,##0.00&quot; $&quot;;\-#,##0.00&quot; $&quot;"/>
    <numFmt numFmtId="179" formatCode="_-* #,##0.0_-;\-* #,##0.0_-;_-* &quot;-&quot;_-;_-@_-"/>
    <numFmt numFmtId="180" formatCode="_-* #,##0.00_-;\-* #,##0.00_-;_-* &quot;-&quot;_-;_-@_-"/>
    <numFmt numFmtId="181" formatCode="0.000000"/>
    <numFmt numFmtId="182" formatCode="&quot;$&quot;#,##0.00"/>
    <numFmt numFmtId="183" formatCode="_(* #,##0_);_(* \(#,##0\);_(* &quot;-&quot;??_);_(@_)"/>
    <numFmt numFmtId="184" formatCode="&quot;AMCD Vendor&quot;\ 0"/>
    <numFmt numFmtId="185" formatCode="&quot;AMRC Including WAN Costs Vendor&quot;\ 0"/>
    <numFmt numFmtId="186" formatCode="&quot;AMCC Vendor&quot;\ 0"/>
    <numFmt numFmtId="187" formatCode="&quot;AMI Miscellaneous (Including Labour For Daily Ops) Vendor&quot;\ 0"/>
    <numFmt numFmtId="188" formatCode="&quot;Smart Meter Installation Process Vendor&quot;\ 0"/>
    <numFmt numFmtId="189" formatCode="&quot;Adaptor Installation Vendor&quot;\ 0"/>
    <numFmt numFmtId="190" formatCode="&quot;Workforce Management System Vendor&quot;\ 0"/>
    <numFmt numFmtId="191" formatCode="&quot;Capturing of GPS Coordinates Vendor&quot;\ 0"/>
    <numFmt numFmtId="192" formatCode="&quot;Imaging of All Old Meters Vendor&quot;\ 0"/>
    <numFmt numFmtId="193" formatCode="&quot;Delivery of Customer Notification Package Vendor&quot;\ 0"/>
    <numFmt numFmtId="194" formatCode="&quot;Contingency at&quot;\ 0.0%"/>
    <numFmt numFmtId="195" formatCode="[$-409]mmmm\-yy;@"/>
    <numFmt numFmtId="196" formatCode="_-&quot;$&quot;* #,##0_-;\-&quot;$&quot;* #,##0_-;_-&quot;$&quot;* &quot;-&quot;??_-;_-@_-"/>
    <numFmt numFmtId="197" formatCode="[$-F800]dddd\,\ mmmm\ dd\,\ yyyy"/>
    <numFmt numFmtId="198" formatCode="_-* #,##0_-;\-* #,##0_-;_-* &quot;-&quot;??_-;_-@_-"/>
    <numFmt numFmtId="199" formatCode="0.0000"/>
    <numFmt numFmtId="200" formatCode="_(* #,##0.0000_);_(* \(#,##0.0000\);_(* &quot;-&quot;????_);_(@_)"/>
    <numFmt numFmtId="201" formatCode="0.0"/>
    <numFmt numFmtId="202" formatCode="_-* #,##0.0000_-;\-* #,##0.0000_-;_-* &quot;-&quot;_-;_-@_-"/>
    <numFmt numFmtId="203" formatCode="&quot;$&quot;#,##0;\(&quot;$&quot;#,##0\)"/>
    <numFmt numFmtId="204" formatCode="0.000%"/>
    <numFmt numFmtId="205" formatCode="0.00000000"/>
    <numFmt numFmtId="206" formatCode="0.0000000"/>
    <numFmt numFmtId="207" formatCode="0.00000"/>
    <numFmt numFmtId="208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u val="single"/>
      <sz val="10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180" fontId="0" fillId="8" borderId="1">
      <alignment horizontal="center" vertical="center"/>
      <protection/>
    </xf>
    <xf numFmtId="0" fontId="3" fillId="3" borderId="0" applyNumberFormat="0" applyBorder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8" fillId="0" borderId="0">
      <alignment/>
      <protection locked="0"/>
    </xf>
    <xf numFmtId="0" fontId="9" fillId="0" borderId="0" applyNumberFormat="0" applyFill="0" applyBorder="0" applyAlignment="0" applyProtection="0"/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173" fontId="0" fillId="0" borderId="0">
      <alignment/>
      <protection locked="0"/>
    </xf>
    <xf numFmtId="0" fontId="35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1" fillId="20" borderId="0" applyNumberFormat="0" applyBorder="0" applyAlignment="0" applyProtection="0"/>
    <xf numFmtId="38" fontId="11" fillId="20" borderId="0" applyNumberFormat="0" applyBorder="0" applyAlignment="0" applyProtection="0"/>
    <xf numFmtId="38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Alignment="0" applyProtection="0"/>
    <xf numFmtId="0" fontId="13" fillId="0" borderId="5">
      <alignment horizontal="left" vertical="center"/>
      <protection/>
    </xf>
    <xf numFmtId="17" fontId="14" fillId="0" borderId="0">
      <alignment horizont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178" fontId="0" fillId="0" borderId="0">
      <alignment/>
      <protection locked="0"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20" fillId="0" borderId="0">
      <alignment/>
      <protection/>
    </xf>
    <xf numFmtId="175" fontId="20" fillId="0" borderId="0">
      <alignment/>
      <protection/>
    </xf>
    <xf numFmtId="176" fontId="20" fillId="0" borderId="0">
      <alignment/>
      <protection/>
    </xf>
    <xf numFmtId="177" fontId="20" fillId="0" borderId="0">
      <alignment/>
      <protection/>
    </xf>
    <xf numFmtId="0" fontId="21" fillId="7" borderId="2" applyNumberFormat="0" applyAlignment="0" applyProtection="0"/>
    <xf numFmtId="10" fontId="11" fillId="22" borderId="10" applyNumberFormat="0" applyBorder="0" applyAlignment="0" applyProtection="0"/>
    <xf numFmtId="10" fontId="11" fillId="22" borderId="10" applyNumberFormat="0" applyBorder="0" applyAlignment="0" applyProtection="0"/>
    <xf numFmtId="10" fontId="11" fillId="22" borderId="10" applyNumberFormat="0" applyBorder="0" applyAlignment="0" applyProtection="0"/>
    <xf numFmtId="0" fontId="22" fillId="0" borderId="11" applyNumberFormat="0" applyFill="0" applyAlignment="0" applyProtection="0"/>
    <xf numFmtId="0" fontId="23" fillId="23" borderId="0" applyNumberFormat="0" applyBorder="0" applyAlignment="0" applyProtection="0"/>
    <xf numFmtId="3" fontId="2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2" applyNumberFormat="0" applyFont="0" applyAlignment="0" applyProtection="0"/>
    <xf numFmtId="0" fontId="25" fillId="20" borderId="13" applyNumberFormat="0" applyAlignment="0" applyProtection="0"/>
    <xf numFmtId="9" fontId="0" fillId="0" borderId="0" applyFont="0" applyFill="0" applyBorder="0" applyAlignment="0" applyProtection="0"/>
    <xf numFmtId="172" fontId="6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181" fontId="0" fillId="0" borderId="0">
      <alignment horizontal="left" wrapText="1"/>
      <protection/>
    </xf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178" fontId="0" fillId="0" borderId="15">
      <alignment/>
      <protection locked="0"/>
    </xf>
    <xf numFmtId="178" fontId="0" fillId="0" borderId="15">
      <alignment/>
      <protection locked="0"/>
    </xf>
    <xf numFmtId="178" fontId="0" fillId="0" borderId="15">
      <alignment/>
      <protection locked="0"/>
    </xf>
    <xf numFmtId="37" fontId="11" fillId="23" borderId="0" applyNumberFormat="0" applyBorder="0" applyAlignment="0" applyProtection="0"/>
    <xf numFmtId="37" fontId="11" fillId="23" borderId="0" applyNumberFormat="0" applyBorder="0" applyAlignment="0" applyProtection="0"/>
    <xf numFmtId="37" fontId="11" fillId="0" borderId="0">
      <alignment/>
      <protection/>
    </xf>
    <xf numFmtId="37" fontId="11" fillId="0" borderId="0">
      <alignment/>
      <protection/>
    </xf>
    <xf numFmtId="37" fontId="11" fillId="23" borderId="0" applyNumberFormat="0" applyBorder="0" applyAlignment="0" applyProtection="0"/>
    <xf numFmtId="3" fontId="29" fillId="0" borderId="9" applyProtection="0">
      <alignment/>
    </xf>
    <xf numFmtId="0" fontId="3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1" fillId="0" borderId="0" xfId="0" applyFont="1" applyAlignment="1">
      <alignment/>
    </xf>
    <xf numFmtId="0" fontId="33" fillId="0" borderId="16" xfId="127" applyFont="1" applyBorder="1">
      <alignment/>
      <protection/>
    </xf>
    <xf numFmtId="0" fontId="32" fillId="0" borderId="16" xfId="127" applyFont="1" applyBorder="1" applyAlignment="1">
      <alignment horizontal="center"/>
      <protection/>
    </xf>
    <xf numFmtId="0" fontId="32" fillId="0" borderId="10" xfId="127" applyFont="1" applyBorder="1">
      <alignment/>
      <protection/>
    </xf>
    <xf numFmtId="0" fontId="32" fillId="0" borderId="10" xfId="127" applyFont="1" applyBorder="1" applyAlignment="1">
      <alignment horizontal="center"/>
      <protection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170" fontId="32" fillId="0" borderId="10" xfId="59" applyFont="1" applyBorder="1" applyAlignment="1">
      <alignment horizontal="center"/>
    </xf>
    <xf numFmtId="0" fontId="32" fillId="0" borderId="10" xfId="0" applyFont="1" applyBorder="1" applyAlignment="1">
      <alignment horizontal="left" indent="1"/>
    </xf>
    <xf numFmtId="196" fontId="32" fillId="0" borderId="10" xfId="0" applyNumberFormat="1" applyFont="1" applyBorder="1" applyAlignment="1">
      <alignment/>
    </xf>
    <xf numFmtId="10" fontId="32" fillId="0" borderId="10" xfId="46" applyNumberFormat="1" applyFont="1" applyBorder="1" applyAlignment="1">
      <alignment horizontal="right"/>
    </xf>
    <xf numFmtId="10" fontId="32" fillId="0" borderId="10" xfId="0" applyNumberFormat="1" applyFont="1" applyBorder="1" applyAlignment="1">
      <alignment horizontal="right"/>
    </xf>
    <xf numFmtId="198" fontId="32" fillId="0" borderId="10" xfId="143" applyNumberFormat="1" applyFont="1" applyBorder="1" applyAlignment="1">
      <alignment horizontal="center"/>
    </xf>
    <xf numFmtId="198" fontId="32" fillId="0" borderId="10" xfId="46" applyNumberFormat="1" applyFont="1" applyBorder="1" applyAlignment="1">
      <alignment horizontal="center"/>
    </xf>
    <xf numFmtId="10" fontId="32" fillId="0" borderId="10" xfId="143" applyNumberFormat="1" applyFont="1" applyBorder="1" applyAlignment="1">
      <alignment horizontal="right"/>
    </xf>
    <xf numFmtId="0" fontId="31" fillId="0" borderId="0" xfId="0" applyFont="1" applyAlignment="1">
      <alignment vertical="top"/>
    </xf>
    <xf numFmtId="196" fontId="32" fillId="0" borderId="10" xfId="127" applyNumberFormat="1" applyFont="1" applyBorder="1">
      <alignment/>
      <protection/>
    </xf>
    <xf numFmtId="196" fontId="32" fillId="0" borderId="17" xfId="127" applyNumberFormat="1" applyFont="1" applyBorder="1">
      <alignment/>
      <protection/>
    </xf>
    <xf numFmtId="196" fontId="32" fillId="0" borderId="16" xfId="127" applyNumberFormat="1" applyFont="1" applyBorder="1">
      <alignment/>
      <protection/>
    </xf>
    <xf numFmtId="0" fontId="32" fillId="0" borderId="16" xfId="127" applyFont="1" applyBorder="1">
      <alignment/>
      <protection/>
    </xf>
    <xf numFmtId="10" fontId="32" fillId="0" borderId="16" xfId="154" applyNumberFormat="1" applyFont="1" applyBorder="1" applyAlignment="1">
      <alignment/>
    </xf>
    <xf numFmtId="203" fontId="32" fillId="0" borderId="10" xfId="64" applyNumberFormat="1" applyFont="1" applyFill="1" applyBorder="1" applyAlignment="1">
      <alignment/>
    </xf>
    <xf numFmtId="196" fontId="32" fillId="0" borderId="17" xfId="64" applyNumberFormat="1" applyFont="1" applyFill="1" applyBorder="1" applyAlignment="1">
      <alignment/>
    </xf>
    <xf numFmtId="198" fontId="32" fillId="0" borderId="10" xfId="154" applyNumberFormat="1" applyFont="1" applyBorder="1" applyAlignment="1">
      <alignment horizontal="center"/>
    </xf>
    <xf numFmtId="0" fontId="32" fillId="0" borderId="18" xfId="127" applyFont="1" applyBorder="1">
      <alignment/>
      <protection/>
    </xf>
    <xf numFmtId="170" fontId="32" fillId="0" borderId="17" xfId="64" applyFont="1" applyBorder="1" applyAlignment="1">
      <alignment/>
    </xf>
    <xf numFmtId="0" fontId="34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96" fontId="31" fillId="0" borderId="0" xfId="0" applyNumberFormat="1" applyFont="1" applyAlignment="1">
      <alignment/>
    </xf>
    <xf numFmtId="203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196" fontId="32" fillId="23" borderId="10" xfId="0" applyNumberFormat="1" applyFont="1" applyFill="1" applyBorder="1" applyAlignment="1">
      <alignment/>
    </xf>
    <xf numFmtId="170" fontId="32" fillId="0" borderId="19" xfId="64" applyFont="1" applyBorder="1" applyAlignment="1">
      <alignment/>
    </xf>
    <xf numFmtId="2" fontId="34" fillId="0" borderId="10" xfId="0" applyNumberFormat="1" applyFont="1" applyBorder="1" applyAlignment="1">
      <alignment/>
    </xf>
    <xf numFmtId="198" fontId="31" fillId="0" borderId="0" xfId="0" applyNumberFormat="1" applyFont="1" applyAlignment="1">
      <alignment/>
    </xf>
    <xf numFmtId="10" fontId="31" fillId="0" borderId="0" xfId="0" applyNumberFormat="1" applyFont="1" applyAlignment="1">
      <alignment vertical="top"/>
    </xf>
    <xf numFmtId="196" fontId="32" fillId="0" borderId="10" xfId="0" applyNumberFormat="1" applyFont="1" applyFill="1" applyBorder="1" applyAlignment="1">
      <alignment/>
    </xf>
    <xf numFmtId="10" fontId="32" fillId="0" borderId="10" xfId="46" applyNumberFormat="1" applyFont="1" applyFill="1" applyBorder="1" applyAlignment="1">
      <alignment horizontal="right"/>
    </xf>
    <xf numFmtId="10" fontId="32" fillId="0" borderId="10" xfId="0" applyNumberFormat="1" applyFont="1" applyFill="1" applyBorder="1" applyAlignment="1">
      <alignment horizontal="right"/>
    </xf>
    <xf numFmtId="203" fontId="32" fillId="0" borderId="0" xfId="64" applyNumberFormat="1" applyFont="1" applyFill="1" applyBorder="1" applyAlignment="1">
      <alignment/>
    </xf>
    <xf numFmtId="203" fontId="32" fillId="0" borderId="0" xfId="127" applyNumberFormat="1" applyFont="1" applyFill="1" applyBorder="1">
      <alignment/>
      <protection/>
    </xf>
    <xf numFmtId="0" fontId="31" fillId="0" borderId="0" xfId="0" applyFont="1" applyFill="1" applyBorder="1" applyAlignment="1">
      <alignment/>
    </xf>
    <xf numFmtId="0" fontId="33" fillId="0" borderId="0" xfId="127" applyFont="1" applyFill="1" applyBorder="1">
      <alignment/>
      <protection/>
    </xf>
    <xf numFmtId="0" fontId="32" fillId="0" borderId="0" xfId="127" applyFont="1" applyFill="1" applyBorder="1" applyAlignment="1">
      <alignment horizontal="center"/>
      <protection/>
    </xf>
    <xf numFmtId="0" fontId="32" fillId="0" borderId="0" xfId="127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70" fontId="32" fillId="0" borderId="0" xfId="59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indent="1"/>
    </xf>
    <xf numFmtId="196" fontId="32" fillId="0" borderId="0" xfId="0" applyNumberFormat="1" applyFont="1" applyFill="1" applyBorder="1" applyAlignment="1">
      <alignment/>
    </xf>
    <xf numFmtId="10" fontId="32" fillId="0" borderId="0" xfId="46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198" fontId="32" fillId="0" borderId="0" xfId="143" applyNumberFormat="1" applyFont="1" applyFill="1" applyBorder="1" applyAlignment="1">
      <alignment horizontal="center"/>
    </xf>
    <xf numFmtId="198" fontId="32" fillId="0" borderId="0" xfId="46" applyNumberFormat="1" applyFont="1" applyFill="1" applyBorder="1" applyAlignment="1">
      <alignment horizontal="center"/>
    </xf>
    <xf numFmtId="10" fontId="32" fillId="0" borderId="0" xfId="143" applyNumberFormat="1" applyFont="1" applyFill="1" applyBorder="1" applyAlignment="1">
      <alignment horizontal="right"/>
    </xf>
    <xf numFmtId="196" fontId="32" fillId="0" borderId="0" xfId="127" applyNumberFormat="1" applyFont="1" applyFill="1" applyBorder="1">
      <alignment/>
      <protection/>
    </xf>
    <xf numFmtId="10" fontId="32" fillId="0" borderId="0" xfId="154" applyNumberFormat="1" applyFont="1" applyFill="1" applyBorder="1" applyAlignment="1">
      <alignment/>
    </xf>
    <xf numFmtId="203" fontId="31" fillId="0" borderId="0" xfId="0" applyNumberFormat="1" applyFont="1" applyFill="1" applyBorder="1" applyAlignment="1">
      <alignment/>
    </xf>
    <xf numFmtId="198" fontId="32" fillId="0" borderId="0" xfId="154" applyNumberFormat="1" applyFont="1" applyFill="1" applyBorder="1" applyAlignment="1">
      <alignment horizontal="center"/>
    </xf>
    <xf numFmtId="170" fontId="32" fillId="0" borderId="0" xfId="64" applyFont="1" applyFill="1" applyBorder="1" applyAlignment="1">
      <alignment/>
    </xf>
    <xf numFmtId="0" fontId="34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44" fontId="32" fillId="0" borderId="10" xfId="127" applyNumberFormat="1" applyFont="1" applyBorder="1">
      <alignment/>
      <protection/>
    </xf>
    <xf numFmtId="0" fontId="32" fillId="8" borderId="20" xfId="128" applyFont="1" applyFill="1" applyBorder="1" applyAlignment="1">
      <alignment horizontal="center"/>
      <protection/>
    </xf>
    <xf numFmtId="0" fontId="32" fillId="8" borderId="0" xfId="128" applyFont="1" applyFill="1" applyBorder="1" applyAlignment="1">
      <alignment horizontal="center"/>
      <protection/>
    </xf>
    <xf numFmtId="0" fontId="0" fillId="0" borderId="0" xfId="0" applyAlignment="1">
      <alignment/>
    </xf>
    <xf numFmtId="0" fontId="32" fillId="0" borderId="0" xfId="128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2" fillId="8" borderId="20" xfId="128" applyFont="1" applyFill="1" applyBorder="1" applyAlignment="1">
      <alignment horizontal="center" vertical="top"/>
      <protection/>
    </xf>
    <xf numFmtId="0" fontId="32" fillId="8" borderId="0" xfId="128" applyFont="1" applyFill="1" applyBorder="1" applyAlignment="1">
      <alignment horizontal="center" vertical="top"/>
      <protection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ctual Date 2" xfId="40"/>
    <cellStyle name="Actual Date 2 2" xfId="41"/>
    <cellStyle name="Actual Date_Parry Sound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omma 2 2 2" xfId="50"/>
    <cellStyle name="Comma 3" xfId="51"/>
    <cellStyle name="Comma 3 2" xfId="52"/>
    <cellStyle name="Comma 4" xfId="53"/>
    <cellStyle name="Comma 5" xfId="54"/>
    <cellStyle name="Comma 6" xfId="55"/>
    <cellStyle name="Comma0" xfId="56"/>
    <cellStyle name="Comma0 2" xfId="57"/>
    <cellStyle name="Comma0 2 2" xfId="58"/>
    <cellStyle name="Currency" xfId="59"/>
    <cellStyle name="Currency [0]" xfId="60"/>
    <cellStyle name="Currency 2" xfId="61"/>
    <cellStyle name="Currency 2 2" xfId="62"/>
    <cellStyle name="Currency 3" xfId="63"/>
    <cellStyle name="Currency 4" xfId="64"/>
    <cellStyle name="Currency0" xfId="65"/>
    <cellStyle name="Currency0 2" xfId="66"/>
    <cellStyle name="Currency0 2 2" xfId="67"/>
    <cellStyle name="Date" xfId="68"/>
    <cellStyle name="Explanatory Text" xfId="69"/>
    <cellStyle name="Fixed" xfId="70"/>
    <cellStyle name="Fixed 2" xfId="71"/>
    <cellStyle name="Fixed 2 2" xfId="72"/>
    <cellStyle name="Fixed_Parry Sound" xfId="73"/>
    <cellStyle name="Followed Hyperlink" xfId="74"/>
    <cellStyle name="Good" xfId="75"/>
    <cellStyle name="Grey" xfId="76"/>
    <cellStyle name="Grey 2" xfId="77"/>
    <cellStyle name="Grey_Parry Sound" xfId="78"/>
    <cellStyle name="HEADER" xfId="79"/>
    <cellStyle name="Header1" xfId="80"/>
    <cellStyle name="Header2" xfId="81"/>
    <cellStyle name="Heading" xfId="82"/>
    <cellStyle name="Heading 1" xfId="83"/>
    <cellStyle name="Heading 2" xfId="84"/>
    <cellStyle name="Heading 3" xfId="85"/>
    <cellStyle name="Heading 4" xfId="86"/>
    <cellStyle name="Heading1" xfId="87"/>
    <cellStyle name="Heading1 2" xfId="88"/>
    <cellStyle name="Heading1 2 2" xfId="89"/>
    <cellStyle name="Heading1_Parry Sound" xfId="90"/>
    <cellStyle name="Heading2" xfId="91"/>
    <cellStyle name="Heading2 2" xfId="92"/>
    <cellStyle name="Heading2 2 2" xfId="93"/>
    <cellStyle name="Heading2_Parry Sound" xfId="94"/>
    <cellStyle name="HIGHLIGHT" xfId="95"/>
    <cellStyle name="Hyperlink" xfId="96"/>
    <cellStyle name="Hyperlink 2" xfId="97"/>
    <cellStyle name="Hyperlink 3" xfId="98"/>
    <cellStyle name="Indent (1)" xfId="99"/>
    <cellStyle name="Indent (2)" xfId="100"/>
    <cellStyle name="Indent (3)" xfId="101"/>
    <cellStyle name="Indent (4)" xfId="102"/>
    <cellStyle name="Input" xfId="103"/>
    <cellStyle name="Input [yellow]" xfId="104"/>
    <cellStyle name="Input [yellow] 2" xfId="105"/>
    <cellStyle name="Input [yellow]_Parry Sound" xfId="106"/>
    <cellStyle name="Linked Cell" xfId="107"/>
    <cellStyle name="Neutral" xfId="108"/>
    <cellStyle name="no dec" xfId="109"/>
    <cellStyle name="Normal - Style1" xfId="110"/>
    <cellStyle name="Normal - Style1 2" xfId="111"/>
    <cellStyle name="Normal - Style1 2 2" xfId="112"/>
    <cellStyle name="Normal - Style1_Parry Sound" xfId="113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6" xfId="120"/>
    <cellStyle name="Normal 17" xfId="121"/>
    <cellStyle name="Normal 18" xfId="122"/>
    <cellStyle name="Normal 19" xfId="123"/>
    <cellStyle name="Normal 2" xfId="124"/>
    <cellStyle name="Normal 2 2" xfId="125"/>
    <cellStyle name="Normal 20" xfId="126"/>
    <cellStyle name="Normal 21" xfId="127"/>
    <cellStyle name="Normal 22" xfId="128"/>
    <cellStyle name="Normal 3" xfId="129"/>
    <cellStyle name="Normal 3 2" xfId="130"/>
    <cellStyle name="Normal 4" xfId="131"/>
    <cellStyle name="Normal 4 2" xfId="132"/>
    <cellStyle name="Normal 5" xfId="133"/>
    <cellStyle name="Normal 5 2" xfId="134"/>
    <cellStyle name="Normal 6" xfId="135"/>
    <cellStyle name="Normal 6 2" xfId="136"/>
    <cellStyle name="Normal 7" xfId="137"/>
    <cellStyle name="Normal 7 2" xfId="138"/>
    <cellStyle name="Normal 8" xfId="139"/>
    <cellStyle name="Normal 9" xfId="140"/>
    <cellStyle name="Note" xfId="141"/>
    <cellStyle name="Output" xfId="142"/>
    <cellStyle name="Percent" xfId="143"/>
    <cellStyle name="Percent (1)" xfId="144"/>
    <cellStyle name="Percent [2]" xfId="145"/>
    <cellStyle name="Percent [2] 2" xfId="146"/>
    <cellStyle name="Percent [2] 2 2" xfId="147"/>
    <cellStyle name="Percent 10" xfId="148"/>
    <cellStyle name="Percent 11" xfId="149"/>
    <cellStyle name="Percent 12" xfId="150"/>
    <cellStyle name="Percent 13" xfId="151"/>
    <cellStyle name="Percent 14" xfId="152"/>
    <cellStyle name="Percent 15" xfId="153"/>
    <cellStyle name="Percent 16" xfId="154"/>
    <cellStyle name="Percent 17" xfId="155"/>
    <cellStyle name="Percent 2" xfId="156"/>
    <cellStyle name="Percent 2 2" xfId="157"/>
    <cellStyle name="Percent 2 3" xfId="158"/>
    <cellStyle name="Percent 2 4" xfId="159"/>
    <cellStyle name="Percent 3" xfId="160"/>
    <cellStyle name="Percent 3 2" xfId="161"/>
    <cellStyle name="Percent 4" xfId="162"/>
    <cellStyle name="Percent 4 2" xfId="163"/>
    <cellStyle name="Percent 5" xfId="164"/>
    <cellStyle name="Percent 5 2" xfId="165"/>
    <cellStyle name="Percent 6" xfId="166"/>
    <cellStyle name="Percent 6 2" xfId="167"/>
    <cellStyle name="Percent 7" xfId="168"/>
    <cellStyle name="Percent 8" xfId="169"/>
    <cellStyle name="Percent 9" xfId="170"/>
    <cellStyle name="PSChar" xfId="171"/>
    <cellStyle name="Style 1" xfId="172"/>
    <cellStyle name="Style 1 2" xfId="173"/>
    <cellStyle name="Style 1 2 2" xfId="174"/>
    <cellStyle name="Title" xfId="175"/>
    <cellStyle name="Total" xfId="176"/>
    <cellStyle name="Total 2" xfId="177"/>
    <cellStyle name="Total 3" xfId="178"/>
    <cellStyle name="Total 3 2" xfId="179"/>
    <cellStyle name="Unprot" xfId="180"/>
    <cellStyle name="Unprot 2" xfId="181"/>
    <cellStyle name="Unprot$" xfId="182"/>
    <cellStyle name="Unprot$ 2" xfId="183"/>
    <cellStyle name="Unprot_BH_InstallationRFP_PricingSheet_DATE" xfId="184"/>
    <cellStyle name="Unprotect" xfId="185"/>
    <cellStyle name="Warning Text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Terry%20Debbie\1%20regulatory%20affairs\2012%20PUC%20Smart%20Meter%20Application\Submission\PUC%20Distribution_APPL_smart_meter_model_revised%20for%20submission_2012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</sheetNames>
    <sheetDataSet>
      <sheetData sheetId="4">
        <row r="47">
          <cell r="I47">
            <v>1949.0704153333331</v>
          </cell>
          <cell r="K47">
            <v>6291.834202933333</v>
          </cell>
          <cell r="M47">
            <v>137248.20734866665</v>
          </cell>
          <cell r="O47">
            <v>322693.6898824087</v>
          </cell>
          <cell r="Q47">
            <v>379338.9707183333</v>
          </cell>
          <cell r="S47">
            <v>362991.65504113334</v>
          </cell>
        </row>
        <row r="58">
          <cell r="I58">
            <v>1788.4333333333334</v>
          </cell>
          <cell r="K58">
            <v>6302.066666666667</v>
          </cell>
          <cell r="M58">
            <v>148220.46666666667</v>
          </cell>
          <cell r="O58">
            <v>366455.13333333336</v>
          </cell>
          <cell r="Q58">
            <v>464518.2333333333</v>
          </cell>
          <cell r="S58">
            <v>489294.8666666667</v>
          </cell>
        </row>
        <row r="63">
          <cell r="M63">
            <v>62086</v>
          </cell>
          <cell r="O63">
            <v>112400.01</v>
          </cell>
          <cell r="Q63">
            <v>339482</v>
          </cell>
          <cell r="S63">
            <v>295483</v>
          </cell>
        </row>
        <row r="68">
          <cell r="I68">
            <v>495.1024592579835</v>
          </cell>
          <cell r="K68">
            <v>1285.1565495513776</v>
          </cell>
          <cell r="M68">
            <v>24340.644687179083</v>
          </cell>
          <cell r="O68">
            <v>43904.97290765697</v>
          </cell>
          <cell r="Q68">
            <v>55225.158281615055</v>
          </cell>
          <cell r="S68">
            <v>61705.92023628847</v>
          </cell>
        </row>
      </sheetData>
      <sheetData sheetId="10">
        <row r="32">
          <cell r="U32">
            <v>19714.756044416667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4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57.7109375" style="1" bestFit="1" customWidth="1"/>
    <col min="4" max="4" width="18.28125" style="1" bestFit="1" customWidth="1"/>
    <col min="5" max="5" width="15.57421875" style="1" bestFit="1" customWidth="1"/>
    <col min="6" max="7" width="13.421875" style="1" customWidth="1"/>
    <col min="8" max="8" width="1.7109375" style="1" customWidth="1"/>
    <col min="9" max="9" width="18.00390625" style="1" customWidth="1"/>
    <col min="10" max="10" width="9.8515625" style="1" bestFit="1" customWidth="1"/>
    <col min="11" max="16384" width="9.140625" style="1" customWidth="1"/>
  </cols>
  <sheetData>
    <row r="2" ht="14.25">
      <c r="C2" s="1" t="s">
        <v>29</v>
      </c>
    </row>
    <row r="3" ht="5.25" customHeight="1"/>
    <row r="4" spans="3:7" ht="15">
      <c r="C4" s="64" t="s">
        <v>18</v>
      </c>
      <c r="D4" s="65"/>
      <c r="E4" s="65"/>
      <c r="F4" s="65"/>
      <c r="G4" s="66"/>
    </row>
    <row r="5" spans="3:7" ht="15">
      <c r="C5" s="64" t="s">
        <v>0</v>
      </c>
      <c r="D5" s="65"/>
      <c r="E5" s="65"/>
      <c r="F5" s="65"/>
      <c r="G5" s="66"/>
    </row>
    <row r="6" spans="3:7" ht="15">
      <c r="C6" s="2"/>
      <c r="D6" s="3" t="s">
        <v>1</v>
      </c>
      <c r="E6" s="3" t="s">
        <v>2</v>
      </c>
      <c r="F6" s="3" t="s">
        <v>3</v>
      </c>
      <c r="G6" s="3" t="s">
        <v>19</v>
      </c>
    </row>
    <row r="7" spans="3:7" ht="15">
      <c r="C7" s="4" t="s">
        <v>4</v>
      </c>
      <c r="D7" s="5"/>
      <c r="E7" s="5"/>
      <c r="F7" s="5"/>
      <c r="G7" s="5"/>
    </row>
    <row r="8" spans="3:7" ht="15">
      <c r="C8" s="6" t="s">
        <v>20</v>
      </c>
      <c r="D8" s="7"/>
      <c r="E8" s="8">
        <v>154.95</v>
      </c>
      <c r="F8" s="8">
        <v>486.45</v>
      </c>
      <c r="G8" s="8">
        <v>847.29</v>
      </c>
    </row>
    <row r="9" spans="3:10" ht="15">
      <c r="C9" s="9" t="s">
        <v>5</v>
      </c>
      <c r="D9" s="32">
        <v>6417694</v>
      </c>
      <c r="E9" s="32">
        <f>E8*E11-49</f>
        <v>4553156.75</v>
      </c>
      <c r="F9" s="32">
        <f>F8*F11</f>
        <v>1575611.55</v>
      </c>
      <c r="G9" s="32">
        <f>G8*G11</f>
        <v>288925.89</v>
      </c>
      <c r="I9" s="29"/>
      <c r="J9" s="29"/>
    </row>
    <row r="10" spans="3:9" ht="15">
      <c r="C10" s="9" t="s">
        <v>22</v>
      </c>
      <c r="D10" s="11">
        <f>SUM(E10:G10)</f>
        <v>1.0000000296056495</v>
      </c>
      <c r="E10" s="12">
        <f>E9/D9</f>
        <v>0.7094692813337625</v>
      </c>
      <c r="F10" s="12">
        <f>F9/D9</f>
        <v>0.24551054475330236</v>
      </c>
      <c r="G10" s="12">
        <f>G9/D9</f>
        <v>0.04502020351858471</v>
      </c>
      <c r="I10" s="31"/>
    </row>
    <row r="11" spans="3:9" ht="15">
      <c r="C11" s="9" t="s">
        <v>7</v>
      </c>
      <c r="D11" s="13">
        <f>SUM(E11:G11)</f>
        <v>32965</v>
      </c>
      <c r="E11" s="14">
        <v>29385</v>
      </c>
      <c r="F11" s="14">
        <v>3239</v>
      </c>
      <c r="G11" s="14">
        <v>341</v>
      </c>
      <c r="I11" s="35"/>
    </row>
    <row r="12" spans="3:9" s="16" customFormat="1" ht="15">
      <c r="C12" s="9" t="s">
        <v>8</v>
      </c>
      <c r="D12" s="15">
        <f>SUM(E12:G12)</f>
        <v>1</v>
      </c>
      <c r="E12" s="15">
        <f>E11/D11</f>
        <v>0.891399969664796</v>
      </c>
      <c r="F12" s="15">
        <f>F11/D11</f>
        <v>0.0982557257697558</v>
      </c>
      <c r="G12" s="15">
        <f>G11/D11</f>
        <v>0.010344304565448202</v>
      </c>
      <c r="I12" s="36"/>
    </row>
    <row r="13" spans="3:7" ht="15">
      <c r="C13" s="4"/>
      <c r="D13" s="4"/>
      <c r="E13" s="4"/>
      <c r="F13" s="4"/>
      <c r="G13" s="4"/>
    </row>
    <row r="14" spans="3:10" ht="15">
      <c r="C14" s="4" t="s">
        <v>9</v>
      </c>
      <c r="D14" s="17">
        <f>'[1]5. SM_Rev_Reqt'!$I$47+'[1]5. SM_Rev_Reqt'!$K$47+'[1]5. SM_Rev_Reqt'!$M$47+'[1]5. SM_Rev_Reqt'!$O$47+'[1]5. SM_Rev_Reqt'!$Q$47+'[1]9. SMFA_SMDR_SMIRR'!$U$32</f>
        <v>867236.5286120921</v>
      </c>
      <c r="E14" s="17">
        <f>D14*E10</f>
        <v>615277.676700808</v>
      </c>
      <c r="F14" s="17">
        <f>D14*F10</f>
        <v>212915.71256951764</v>
      </c>
      <c r="G14" s="17">
        <f>D14*G10</f>
        <v>39043.1650168673</v>
      </c>
      <c r="I14" s="29"/>
      <c r="J14" s="29"/>
    </row>
    <row r="15" spans="3:10" ht="15">
      <c r="C15" s="4" t="s">
        <v>10</v>
      </c>
      <c r="D15" s="17">
        <f>'[1]5. SM_Rev_Reqt'!$I$58+'[1]5. SM_Rev_Reqt'!$K$58+'[1]5. SM_Rev_Reqt'!$M$58+'[1]5. SM_Rev_Reqt'!$O$58+'[1]5. SM_Rev_Reqt'!$Q$58</f>
        <v>987284.3333333333</v>
      </c>
      <c r="E15" s="17">
        <f>D15*E10</f>
        <v>700447.9064420828</v>
      </c>
      <c r="F15" s="17">
        <f>D15*F10</f>
        <v>242388.7145030676</v>
      </c>
      <c r="G15" s="17">
        <f>D15*G10</f>
        <v>44447.741617376894</v>
      </c>
      <c r="I15" s="29"/>
      <c r="J15" s="29"/>
    </row>
    <row r="16" spans="3:10" ht="15">
      <c r="C16" s="4" t="s">
        <v>11</v>
      </c>
      <c r="D16" s="17">
        <f>'[1]5. SM_Rev_Reqt'!$M$63+'[1]5. SM_Rev_Reqt'!$O$63+'[1]5. SM_Rev_Reqt'!$Q$63</f>
        <v>513968.01</v>
      </c>
      <c r="E16" s="17">
        <f>D16*E12</f>
        <v>458151.06852267554</v>
      </c>
      <c r="F16" s="17">
        <f>D16*F12</f>
        <v>50500.29984498711</v>
      </c>
      <c r="G16" s="17">
        <f>D16*G12</f>
        <v>5316.641632337328</v>
      </c>
      <c r="I16" s="29"/>
      <c r="J16" s="29"/>
    </row>
    <row r="17" spans="3:10" ht="15">
      <c r="C17" s="4" t="s">
        <v>12</v>
      </c>
      <c r="D17" s="17">
        <f>SUM(D14:D16)</f>
        <v>2368488.8719454254</v>
      </c>
      <c r="E17" s="17">
        <f>SUM(E14:E16)</f>
        <v>1773876.6516655665</v>
      </c>
      <c r="F17" s="17">
        <f>SUM(F14:F16)</f>
        <v>505804.7269175723</v>
      </c>
      <c r="G17" s="17">
        <f>SUM(G14:G16)</f>
        <v>88807.54826658152</v>
      </c>
      <c r="I17" s="29"/>
      <c r="J17" s="29"/>
    </row>
    <row r="18" spans="3:10" ht="15.75" thickBot="1">
      <c r="C18" s="4" t="s">
        <v>13</v>
      </c>
      <c r="D18" s="17">
        <f>'[1]5. SM_Rev_Reqt'!$I$68+'[1]5. SM_Rev_Reqt'!$K$68+'[1]5. SM_Rev_Reqt'!$M$68+'[1]5. SM_Rev_Reqt'!$O$68+'[1]5. SM_Rev_Reqt'!$Q$68</f>
        <v>125251.03488526048</v>
      </c>
      <c r="E18" s="63">
        <f>D18*E17/D17</f>
        <v>93806.59922519255</v>
      </c>
      <c r="F18" s="63">
        <f>D18*F17/D17</f>
        <v>26748.095060394386</v>
      </c>
      <c r="G18" s="63">
        <f>D18*G17/D17</f>
        <v>4696.343503136525</v>
      </c>
      <c r="I18" s="29"/>
      <c r="J18" s="29"/>
    </row>
    <row r="19" spans="3:10" ht="16.5" thickBot="1" thickTop="1">
      <c r="C19" s="27" t="s">
        <v>23</v>
      </c>
      <c r="D19" s="18">
        <f>D17+D18</f>
        <v>2493739.9068306857</v>
      </c>
      <c r="E19" s="18">
        <f>E17+E18</f>
        <v>1867683.250890759</v>
      </c>
      <c r="F19" s="18">
        <f>F17+F18</f>
        <v>532552.8219779667</v>
      </c>
      <c r="G19" s="18">
        <f>G17+G18</f>
        <v>93503.89176971804</v>
      </c>
      <c r="I19" s="29"/>
      <c r="J19" s="29"/>
    </row>
    <row r="20" spans="3:7" ht="15.75" thickTop="1">
      <c r="C20" s="4"/>
      <c r="D20" s="19"/>
      <c r="E20" s="20"/>
      <c r="F20" s="20"/>
      <c r="G20" s="20"/>
    </row>
    <row r="21" spans="3:9" ht="15">
      <c r="C21" s="4"/>
      <c r="D21" s="21">
        <f>SUM(E21:G21)</f>
        <v>1.0000000231811497</v>
      </c>
      <c r="E21" s="21">
        <f>E19/D19</f>
        <v>0.7489486958022069</v>
      </c>
      <c r="F21" s="21">
        <f>F19/D19</f>
        <v>0.21355588067513923</v>
      </c>
      <c r="G21" s="21">
        <f>G19/D19</f>
        <v>0.037495446703803566</v>
      </c>
      <c r="I21" s="31"/>
    </row>
    <row r="22" spans="3:9" ht="15.75" thickBot="1">
      <c r="C22" s="4" t="s">
        <v>14</v>
      </c>
      <c r="D22" s="22">
        <v>-2251263</v>
      </c>
      <c r="E22" s="22">
        <f>D22*0.88</f>
        <v>-1981111.44</v>
      </c>
      <c r="F22" s="22">
        <f>D22*0.11</f>
        <v>-247638.93</v>
      </c>
      <c r="G22" s="22">
        <f>D22*0.01</f>
        <v>-22512.63</v>
      </c>
      <c r="I22" s="30"/>
    </row>
    <row r="23" spans="3:9" ht="16.5" thickBot="1" thickTop="1">
      <c r="C23" s="4" t="s">
        <v>15</v>
      </c>
      <c r="D23" s="23">
        <f>D19+D22</f>
        <v>242476.90683068568</v>
      </c>
      <c r="E23" s="23">
        <f>E21*D23</f>
        <v>181602.7631329953</v>
      </c>
      <c r="F23" s="23">
        <f>F21*D23</f>
        <v>51782.36938161076</v>
      </c>
      <c r="G23" s="23">
        <f>G21*D23</f>
        <v>9091.779936973118</v>
      </c>
      <c r="I23" s="29"/>
    </row>
    <row r="24" spans="3:7" ht="15.75" thickTop="1">
      <c r="C24" s="4"/>
      <c r="D24" s="20"/>
      <c r="E24" s="20"/>
      <c r="F24" s="20"/>
      <c r="G24" s="20"/>
    </row>
    <row r="25" spans="3:7" ht="15">
      <c r="C25" s="4" t="s">
        <v>24</v>
      </c>
      <c r="D25" s="24">
        <f>D11</f>
        <v>32965</v>
      </c>
      <c r="E25" s="24">
        <f>E11</f>
        <v>29385</v>
      </c>
      <c r="F25" s="24">
        <f>F11</f>
        <v>3239</v>
      </c>
      <c r="G25" s="24">
        <f>G11</f>
        <v>341</v>
      </c>
    </row>
    <row r="26" spans="3:9" ht="15.75" thickBot="1">
      <c r="C26" s="4"/>
      <c r="D26" s="25"/>
      <c r="E26" s="25"/>
      <c r="F26" s="25"/>
      <c r="G26" s="25"/>
      <c r="I26" s="29"/>
    </row>
    <row r="27" spans="3:7" ht="15.75" thickTop="1">
      <c r="C27" s="25" t="s">
        <v>21</v>
      </c>
      <c r="D27" s="33">
        <f>D23/D25/9</f>
        <v>0.8172873816697361</v>
      </c>
      <c r="E27" s="33">
        <f>E23/E25/9</f>
        <v>0.6866797615298633</v>
      </c>
      <c r="F27" s="33">
        <f>F23/F25/9</f>
        <v>1.7763496751950454</v>
      </c>
      <c r="G27" s="33">
        <f>G23/G25/9</f>
        <v>2.9624568057911755</v>
      </c>
    </row>
    <row r="28" spans="3:7" ht="14.25">
      <c r="C28" s="28"/>
      <c r="D28" s="28"/>
      <c r="E28" s="28"/>
      <c r="F28" s="28"/>
      <c r="G28" s="28"/>
    </row>
    <row r="29" spans="3:7" ht="15">
      <c r="C29" s="27"/>
      <c r="D29" s="34"/>
      <c r="E29" s="34"/>
      <c r="F29" s="34"/>
      <c r="G29" s="34"/>
    </row>
    <row r="30" ht="7.5" customHeight="1"/>
    <row r="31" spans="3:10" ht="14.25">
      <c r="C31" s="42"/>
      <c r="D31" s="42"/>
      <c r="E31" s="42"/>
      <c r="F31" s="42"/>
      <c r="G31" s="42"/>
      <c r="H31" s="42"/>
      <c r="I31" s="42"/>
      <c r="J31" s="42"/>
    </row>
    <row r="32" spans="3:10" ht="14.25">
      <c r="C32" s="42"/>
      <c r="D32" s="42"/>
      <c r="E32" s="42"/>
      <c r="F32" s="42"/>
      <c r="G32" s="42"/>
      <c r="H32" s="42"/>
      <c r="I32" s="42"/>
      <c r="J32" s="42"/>
    </row>
    <row r="33" spans="3:10" ht="15">
      <c r="C33" s="67"/>
      <c r="D33" s="67"/>
      <c r="E33" s="67"/>
      <c r="F33" s="67"/>
      <c r="G33" s="68"/>
      <c r="H33" s="42"/>
      <c r="I33" s="42"/>
      <c r="J33" s="42"/>
    </row>
    <row r="34" spans="3:10" ht="15">
      <c r="C34" s="67"/>
      <c r="D34" s="67"/>
      <c r="E34" s="67"/>
      <c r="F34" s="67"/>
      <c r="G34" s="68"/>
      <c r="H34" s="42"/>
      <c r="I34" s="42"/>
      <c r="J34" s="42"/>
    </row>
    <row r="35" spans="3:10" ht="15">
      <c r="C35" s="43"/>
      <c r="D35" s="44"/>
      <c r="E35" s="44"/>
      <c r="F35" s="44"/>
      <c r="G35" s="44"/>
      <c r="H35" s="42"/>
      <c r="I35" s="42"/>
      <c r="J35" s="42"/>
    </row>
    <row r="36" spans="3:10" ht="15">
      <c r="C36" s="45"/>
      <c r="D36" s="44"/>
      <c r="E36" s="44"/>
      <c r="F36" s="44"/>
      <c r="G36" s="44"/>
      <c r="H36" s="42"/>
      <c r="I36" s="42"/>
      <c r="J36" s="42"/>
    </row>
    <row r="37" spans="3:10" ht="15">
      <c r="C37" s="46"/>
      <c r="D37" s="47"/>
      <c r="E37" s="48"/>
      <c r="F37" s="48"/>
      <c r="G37" s="48"/>
      <c r="H37" s="42"/>
      <c r="I37" s="42"/>
      <c r="J37" s="42"/>
    </row>
    <row r="38" spans="3:10" ht="15">
      <c r="C38" s="49"/>
      <c r="D38" s="50"/>
      <c r="E38" s="50"/>
      <c r="F38" s="50"/>
      <c r="G38" s="50"/>
      <c r="H38" s="42"/>
      <c r="I38" s="42"/>
      <c r="J38" s="42"/>
    </row>
    <row r="39" spans="3:10" ht="15">
      <c r="C39" s="49"/>
      <c r="D39" s="51"/>
      <c r="E39" s="52"/>
      <c r="F39" s="52"/>
      <c r="G39" s="52"/>
      <c r="H39" s="42"/>
      <c r="I39" s="42"/>
      <c r="J39" s="42"/>
    </row>
    <row r="40" spans="3:10" ht="15">
      <c r="C40" s="49"/>
      <c r="D40" s="53"/>
      <c r="E40" s="54"/>
      <c r="F40" s="54"/>
      <c r="G40" s="54"/>
      <c r="H40" s="42"/>
      <c r="I40" s="42"/>
      <c r="J40" s="42"/>
    </row>
    <row r="41" spans="3:10" ht="15">
      <c r="C41" s="49"/>
      <c r="D41" s="55"/>
      <c r="E41" s="55"/>
      <c r="F41" s="55"/>
      <c r="G41" s="55"/>
      <c r="H41" s="42"/>
      <c r="I41" s="42"/>
      <c r="J41" s="42"/>
    </row>
    <row r="42" spans="3:10" ht="15">
      <c r="C42" s="45"/>
      <c r="D42" s="45"/>
      <c r="E42" s="45"/>
      <c r="F42" s="45"/>
      <c r="G42" s="45"/>
      <c r="H42" s="42"/>
      <c r="I42" s="42"/>
      <c r="J42" s="42"/>
    </row>
    <row r="43" spans="3:10" ht="15">
      <c r="C43" s="45"/>
      <c r="D43" s="56"/>
      <c r="E43" s="45"/>
      <c r="F43" s="45"/>
      <c r="G43" s="45"/>
      <c r="H43" s="42"/>
      <c r="I43" s="42"/>
      <c r="J43" s="42"/>
    </row>
    <row r="44" spans="3:10" ht="15">
      <c r="C44" s="45"/>
      <c r="D44" s="57"/>
      <c r="E44" s="57"/>
      <c r="F44" s="57"/>
      <c r="G44" s="57"/>
      <c r="H44" s="42"/>
      <c r="I44" s="42"/>
      <c r="J44" s="42"/>
    </row>
    <row r="45" spans="3:10" ht="15">
      <c r="C45" s="45"/>
      <c r="D45" s="40"/>
      <c r="E45" s="40"/>
      <c r="F45" s="40"/>
      <c r="G45" s="40"/>
      <c r="H45" s="42"/>
      <c r="I45" s="42"/>
      <c r="J45" s="42"/>
    </row>
    <row r="46" spans="3:10" ht="15">
      <c r="C46" s="45"/>
      <c r="D46" s="41"/>
      <c r="E46" s="40"/>
      <c r="F46" s="40"/>
      <c r="G46" s="40"/>
      <c r="H46" s="42"/>
      <c r="I46" s="58"/>
      <c r="J46" s="42"/>
    </row>
    <row r="47" spans="3:10" ht="15">
      <c r="C47" s="45"/>
      <c r="D47" s="45"/>
      <c r="E47" s="45"/>
      <c r="F47" s="45"/>
      <c r="G47" s="45"/>
      <c r="H47" s="42"/>
      <c r="I47" s="42"/>
      <c r="J47" s="42"/>
    </row>
    <row r="48" spans="3:10" ht="15">
      <c r="C48" s="45"/>
      <c r="D48" s="59"/>
      <c r="E48" s="59"/>
      <c r="F48" s="59"/>
      <c r="G48" s="59"/>
      <c r="H48" s="42"/>
      <c r="I48" s="42"/>
      <c r="J48" s="42"/>
    </row>
    <row r="49" spans="3:10" ht="15">
      <c r="C49" s="45"/>
      <c r="D49" s="45"/>
      <c r="E49" s="45"/>
      <c r="F49" s="45"/>
      <c r="G49" s="45"/>
      <c r="H49" s="42"/>
      <c r="I49" s="42"/>
      <c r="J49" s="42"/>
    </row>
    <row r="50" spans="3:10" ht="15">
      <c r="C50" s="45"/>
      <c r="D50" s="60"/>
      <c r="E50" s="60"/>
      <c r="F50" s="60"/>
      <c r="G50" s="60"/>
      <c r="H50" s="42"/>
      <c r="I50" s="42"/>
      <c r="J50" s="42"/>
    </row>
    <row r="51" spans="3:10" ht="14.25">
      <c r="C51" s="42"/>
      <c r="D51" s="42"/>
      <c r="E51" s="42"/>
      <c r="F51" s="42"/>
      <c r="G51" s="42"/>
      <c r="H51" s="42"/>
      <c r="I51" s="42"/>
      <c r="J51" s="42"/>
    </row>
    <row r="52" spans="3:10" ht="15">
      <c r="C52" s="61"/>
      <c r="D52" s="62"/>
      <c r="E52" s="62"/>
      <c r="F52" s="62"/>
      <c r="G52" s="62"/>
      <c r="H52" s="42"/>
      <c r="I52" s="42"/>
      <c r="J52" s="42"/>
    </row>
    <row r="53" spans="3:10" ht="14.25">
      <c r="C53" s="42"/>
      <c r="D53" s="42"/>
      <c r="E53" s="42"/>
      <c r="F53" s="42"/>
      <c r="G53" s="42"/>
      <c r="H53" s="42"/>
      <c r="I53" s="42"/>
      <c r="J53" s="42"/>
    </row>
    <row r="54" spans="3:10" ht="14.25">
      <c r="C54" s="42"/>
      <c r="D54" s="42"/>
      <c r="E54" s="42"/>
      <c r="F54" s="42"/>
      <c r="G54" s="42"/>
      <c r="H54" s="42"/>
      <c r="I54" s="42"/>
      <c r="J54" s="42"/>
    </row>
    <row r="55" spans="3:10" ht="14.25">
      <c r="C55" s="42"/>
      <c r="D55" s="42"/>
      <c r="E55" s="42"/>
      <c r="F55" s="42"/>
      <c r="G55" s="42"/>
      <c r="H55" s="42"/>
      <c r="I55" s="42"/>
      <c r="J55" s="42"/>
    </row>
    <row r="56" spans="3:10" ht="14.25">
      <c r="C56" s="42"/>
      <c r="D56" s="42"/>
      <c r="E56" s="42"/>
      <c r="F56" s="42"/>
      <c r="G56" s="42"/>
      <c r="H56" s="42"/>
      <c r="I56" s="42"/>
      <c r="J56" s="42"/>
    </row>
    <row r="57" spans="3:10" ht="14.25">
      <c r="C57" s="42"/>
      <c r="D57" s="42"/>
      <c r="E57" s="42"/>
      <c r="F57" s="42"/>
      <c r="G57" s="42"/>
      <c r="H57" s="42"/>
      <c r="I57" s="42"/>
      <c r="J57" s="42"/>
    </row>
    <row r="58" spans="3:10" ht="14.25">
      <c r="C58" s="42"/>
      <c r="D58" s="42"/>
      <c r="E58" s="42"/>
      <c r="F58" s="42"/>
      <c r="G58" s="42"/>
      <c r="H58" s="42"/>
      <c r="I58" s="42"/>
      <c r="J58" s="42"/>
    </row>
    <row r="59" spans="3:10" ht="14.25">
      <c r="C59" s="42"/>
      <c r="D59" s="42"/>
      <c r="E59" s="42"/>
      <c r="F59" s="42"/>
      <c r="G59" s="42"/>
      <c r="H59" s="42"/>
      <c r="I59" s="42"/>
      <c r="J59" s="42"/>
    </row>
    <row r="60" spans="3:10" ht="14.25">
      <c r="C60" s="42"/>
      <c r="D60" s="42"/>
      <c r="E60" s="42"/>
      <c r="F60" s="42"/>
      <c r="G60" s="42"/>
      <c r="H60" s="42"/>
      <c r="I60" s="42"/>
      <c r="J60" s="42"/>
    </row>
    <row r="61" spans="3:10" ht="14.25">
      <c r="C61" s="42"/>
      <c r="D61" s="42"/>
      <c r="E61" s="42"/>
      <c r="F61" s="42"/>
      <c r="G61" s="42"/>
      <c r="H61" s="42"/>
      <c r="I61" s="42"/>
      <c r="J61" s="42"/>
    </row>
    <row r="62" spans="3:10" ht="14.25">
      <c r="C62" s="42"/>
      <c r="D62" s="42"/>
      <c r="E62" s="42"/>
      <c r="F62" s="42"/>
      <c r="G62" s="42"/>
      <c r="H62" s="42"/>
      <c r="I62" s="42"/>
      <c r="J62" s="42"/>
    </row>
    <row r="63" spans="3:10" ht="14.25">
      <c r="C63" s="42"/>
      <c r="D63" s="42"/>
      <c r="E63" s="42"/>
      <c r="F63" s="42"/>
      <c r="G63" s="42"/>
      <c r="H63" s="42"/>
      <c r="I63" s="42"/>
      <c r="J63" s="42"/>
    </row>
    <row r="64" spans="3:10" ht="14.25">
      <c r="C64" s="42"/>
      <c r="D64" s="42"/>
      <c r="E64" s="42"/>
      <c r="F64" s="42"/>
      <c r="G64" s="42"/>
      <c r="H64" s="42"/>
      <c r="I64" s="42"/>
      <c r="J64" s="42"/>
    </row>
    <row r="65" spans="3:10" ht="14.25">
      <c r="C65" s="42"/>
      <c r="D65" s="42"/>
      <c r="E65" s="42"/>
      <c r="F65" s="42"/>
      <c r="G65" s="42"/>
      <c r="H65" s="42"/>
      <c r="I65" s="42"/>
      <c r="J65" s="42"/>
    </row>
    <row r="66" spans="3:10" ht="14.25">
      <c r="C66" s="42"/>
      <c r="D66" s="42"/>
      <c r="E66" s="42"/>
      <c r="F66" s="42"/>
      <c r="G66" s="42"/>
      <c r="H66" s="42"/>
      <c r="I66" s="42"/>
      <c r="J66" s="42"/>
    </row>
    <row r="67" spans="3:10" ht="14.25">
      <c r="C67" s="42"/>
      <c r="D67" s="42"/>
      <c r="E67" s="42"/>
      <c r="F67" s="42"/>
      <c r="G67" s="42"/>
      <c r="H67" s="42"/>
      <c r="I67" s="42"/>
      <c r="J67" s="42"/>
    </row>
    <row r="68" spans="3:10" ht="14.25">
      <c r="C68" s="42"/>
      <c r="D68" s="42"/>
      <c r="E68" s="42"/>
      <c r="F68" s="42"/>
      <c r="G68" s="42"/>
      <c r="H68" s="42"/>
      <c r="I68" s="42"/>
      <c r="J68" s="42"/>
    </row>
    <row r="69" spans="3:10" ht="14.25">
      <c r="C69" s="42"/>
      <c r="D69" s="42"/>
      <c r="E69" s="42"/>
      <c r="F69" s="42"/>
      <c r="G69" s="42"/>
      <c r="H69" s="42"/>
      <c r="I69" s="42"/>
      <c r="J69" s="42"/>
    </row>
    <row r="70" spans="3:10" ht="14.25">
      <c r="C70" s="42"/>
      <c r="D70" s="42"/>
      <c r="E70" s="42"/>
      <c r="F70" s="42"/>
      <c r="G70" s="42"/>
      <c r="H70" s="42"/>
      <c r="I70" s="42"/>
      <c r="J70" s="42"/>
    </row>
    <row r="71" spans="3:10" ht="14.25">
      <c r="C71" s="42"/>
      <c r="D71" s="42"/>
      <c r="E71" s="42"/>
      <c r="F71" s="42"/>
      <c r="G71" s="42"/>
      <c r="H71" s="42"/>
      <c r="I71" s="42"/>
      <c r="J71" s="42"/>
    </row>
    <row r="72" spans="3:10" ht="14.25">
      <c r="C72" s="42"/>
      <c r="D72" s="42"/>
      <c r="E72" s="42"/>
      <c r="F72" s="42"/>
      <c r="G72" s="42"/>
      <c r="H72" s="42"/>
      <c r="I72" s="42"/>
      <c r="J72" s="42"/>
    </row>
    <row r="73" spans="3:10" ht="14.25">
      <c r="C73" s="42"/>
      <c r="D73" s="42"/>
      <c r="E73" s="42"/>
      <c r="F73" s="42"/>
      <c r="G73" s="42"/>
      <c r="H73" s="42"/>
      <c r="I73" s="42"/>
      <c r="J73" s="42"/>
    </row>
    <row r="74" spans="3:10" ht="14.25">
      <c r="C74" s="42"/>
      <c r="D74" s="42"/>
      <c r="E74" s="42"/>
      <c r="F74" s="42"/>
      <c r="G74" s="42"/>
      <c r="H74" s="42"/>
      <c r="I74" s="42"/>
      <c r="J74" s="42"/>
    </row>
    <row r="75" spans="3:10" ht="14.25">
      <c r="C75" s="42"/>
      <c r="D75" s="42"/>
      <c r="E75" s="42"/>
      <c r="F75" s="42"/>
      <c r="G75" s="42"/>
      <c r="H75" s="42"/>
      <c r="I75" s="42"/>
      <c r="J75" s="42"/>
    </row>
    <row r="76" spans="3:10" ht="14.25">
      <c r="C76" s="42"/>
      <c r="D76" s="42"/>
      <c r="E76" s="42"/>
      <c r="F76" s="42"/>
      <c r="G76" s="42"/>
      <c r="H76" s="42"/>
      <c r="I76" s="42"/>
      <c r="J76" s="42"/>
    </row>
    <row r="77" spans="3:10" ht="14.25">
      <c r="C77" s="42"/>
      <c r="D77" s="42"/>
      <c r="E77" s="42"/>
      <c r="F77" s="42"/>
      <c r="G77" s="42"/>
      <c r="H77" s="42"/>
      <c r="I77" s="42"/>
      <c r="J77" s="42"/>
    </row>
    <row r="78" spans="3:10" ht="14.25">
      <c r="C78" s="42"/>
      <c r="D78" s="42"/>
      <c r="E78" s="42"/>
      <c r="F78" s="42"/>
      <c r="G78" s="42"/>
      <c r="H78" s="42"/>
      <c r="I78" s="42"/>
      <c r="J78" s="42"/>
    </row>
    <row r="79" spans="3:10" ht="14.25">
      <c r="C79" s="42"/>
      <c r="D79" s="42"/>
      <c r="E79" s="42"/>
      <c r="F79" s="42"/>
      <c r="G79" s="42"/>
      <c r="H79" s="42"/>
      <c r="I79" s="42"/>
      <c r="J79" s="42"/>
    </row>
    <row r="80" spans="3:10" ht="14.25">
      <c r="C80" s="42"/>
      <c r="D80" s="42"/>
      <c r="E80" s="42"/>
      <c r="F80" s="42"/>
      <c r="G80" s="42"/>
      <c r="H80" s="42"/>
      <c r="I80" s="42"/>
      <c r="J80" s="42"/>
    </row>
    <row r="81" spans="3:10" ht="14.25">
      <c r="C81" s="42"/>
      <c r="D81" s="42"/>
      <c r="E81" s="42"/>
      <c r="F81" s="42"/>
      <c r="G81" s="42"/>
      <c r="H81" s="42"/>
      <c r="I81" s="42"/>
      <c r="J81" s="42"/>
    </row>
    <row r="82" spans="3:10" ht="14.25">
      <c r="C82" s="42"/>
      <c r="D82" s="42"/>
      <c r="E82" s="42"/>
      <c r="F82" s="42"/>
      <c r="G82" s="42"/>
      <c r="H82" s="42"/>
      <c r="I82" s="42"/>
      <c r="J82" s="42"/>
    </row>
    <row r="83" spans="3:10" ht="14.25">
      <c r="C83" s="42"/>
      <c r="D83" s="42"/>
      <c r="E83" s="42"/>
      <c r="F83" s="42"/>
      <c r="G83" s="42"/>
      <c r="H83" s="42"/>
      <c r="I83" s="42"/>
      <c r="J83" s="42"/>
    </row>
    <row r="84" spans="3:10" ht="14.25">
      <c r="C84" s="42"/>
      <c r="D84" s="42"/>
      <c r="E84" s="42"/>
      <c r="F84" s="42"/>
      <c r="G84" s="42"/>
      <c r="H84" s="42"/>
      <c r="I84" s="42"/>
      <c r="J84" s="42"/>
    </row>
    <row r="85" spans="3:10" ht="14.25">
      <c r="C85" s="42"/>
      <c r="D85" s="42"/>
      <c r="E85" s="42"/>
      <c r="F85" s="42"/>
      <c r="G85" s="42"/>
      <c r="H85" s="42"/>
      <c r="I85" s="42"/>
      <c r="J85" s="42"/>
    </row>
    <row r="86" spans="3:10" ht="14.25">
      <c r="C86" s="42"/>
      <c r="D86" s="42"/>
      <c r="E86" s="42"/>
      <c r="F86" s="42"/>
      <c r="G86" s="42"/>
      <c r="H86" s="42"/>
      <c r="I86" s="42"/>
      <c r="J86" s="42"/>
    </row>
    <row r="87" spans="3:10" ht="14.25">
      <c r="C87" s="42"/>
      <c r="D87" s="42"/>
      <c r="E87" s="42"/>
      <c r="F87" s="42"/>
      <c r="G87" s="42"/>
      <c r="H87" s="42"/>
      <c r="I87" s="42"/>
      <c r="J87" s="42"/>
    </row>
    <row r="88" spans="3:10" ht="14.25">
      <c r="C88" s="42"/>
      <c r="D88" s="42"/>
      <c r="E88" s="42"/>
      <c r="F88" s="42"/>
      <c r="G88" s="42"/>
      <c r="H88" s="42"/>
      <c r="I88" s="42"/>
      <c r="J88" s="42"/>
    </row>
    <row r="89" spans="3:10" ht="14.25">
      <c r="C89" s="42"/>
      <c r="D89" s="42"/>
      <c r="E89" s="42"/>
      <c r="F89" s="42"/>
      <c r="G89" s="42"/>
      <c r="H89" s="42"/>
      <c r="I89" s="42"/>
      <c r="J89" s="42"/>
    </row>
    <row r="90" spans="3:10" ht="14.25">
      <c r="C90" s="42"/>
      <c r="D90" s="42"/>
      <c r="E90" s="42"/>
      <c r="F90" s="42"/>
      <c r="G90" s="42"/>
      <c r="H90" s="42"/>
      <c r="I90" s="42"/>
      <c r="J90" s="42"/>
    </row>
    <row r="91" spans="3:10" ht="14.25">
      <c r="C91" s="42"/>
      <c r="D91" s="42"/>
      <c r="E91" s="42"/>
      <c r="F91" s="42"/>
      <c r="G91" s="42"/>
      <c r="H91" s="42"/>
      <c r="I91" s="42"/>
      <c r="J91" s="42"/>
    </row>
    <row r="92" spans="3:10" ht="14.25">
      <c r="C92" s="42"/>
      <c r="D92" s="42"/>
      <c r="E92" s="42"/>
      <c r="F92" s="42"/>
      <c r="G92" s="42"/>
      <c r="H92" s="42"/>
      <c r="I92" s="42"/>
      <c r="J92" s="42"/>
    </row>
    <row r="93" spans="3:10" ht="14.25">
      <c r="C93" s="42"/>
      <c r="D93" s="42"/>
      <c r="E93" s="42"/>
      <c r="F93" s="42"/>
      <c r="G93" s="42"/>
      <c r="H93" s="42"/>
      <c r="I93" s="42"/>
      <c r="J93" s="42"/>
    </row>
    <row r="94" spans="3:10" ht="14.25">
      <c r="C94" s="42"/>
      <c r="D94" s="42"/>
      <c r="E94" s="42"/>
      <c r="F94" s="42"/>
      <c r="G94" s="42"/>
      <c r="H94" s="42"/>
      <c r="I94" s="42"/>
      <c r="J94" s="42"/>
    </row>
    <row r="95" spans="3:10" ht="14.25">
      <c r="C95" s="42"/>
      <c r="D95" s="42"/>
      <c r="E95" s="42"/>
      <c r="F95" s="42"/>
      <c r="G95" s="42"/>
      <c r="H95" s="42"/>
      <c r="I95" s="42"/>
      <c r="J95" s="42"/>
    </row>
    <row r="96" spans="3:10" ht="14.25">
      <c r="C96" s="42"/>
      <c r="D96" s="42"/>
      <c r="E96" s="42"/>
      <c r="F96" s="42"/>
      <c r="G96" s="42"/>
      <c r="H96" s="42"/>
      <c r="I96" s="42"/>
      <c r="J96" s="42"/>
    </row>
    <row r="97" spans="3:10" ht="14.25">
      <c r="C97" s="42"/>
      <c r="D97" s="42"/>
      <c r="E97" s="42"/>
      <c r="F97" s="42"/>
      <c r="G97" s="42"/>
      <c r="H97" s="42"/>
      <c r="I97" s="42"/>
      <c r="J97" s="42"/>
    </row>
    <row r="98" spans="3:10" ht="14.25">
      <c r="C98" s="42"/>
      <c r="D98" s="42"/>
      <c r="E98" s="42"/>
      <c r="F98" s="42"/>
      <c r="G98" s="42"/>
      <c r="H98" s="42"/>
      <c r="I98" s="42"/>
      <c r="J98" s="42"/>
    </row>
    <row r="99" spans="3:10" ht="14.25">
      <c r="C99" s="42"/>
      <c r="D99" s="42"/>
      <c r="E99" s="42"/>
      <c r="F99" s="42"/>
      <c r="G99" s="42"/>
      <c r="H99" s="42"/>
      <c r="I99" s="42"/>
      <c r="J99" s="42"/>
    </row>
    <row r="100" spans="3:10" ht="14.25">
      <c r="C100" s="42"/>
      <c r="D100" s="42"/>
      <c r="E100" s="42"/>
      <c r="F100" s="42"/>
      <c r="G100" s="42"/>
      <c r="H100" s="42"/>
      <c r="I100" s="42"/>
      <c r="J100" s="42"/>
    </row>
    <row r="101" spans="3:10" ht="14.25">
      <c r="C101" s="42"/>
      <c r="D101" s="42"/>
      <c r="E101" s="42"/>
      <c r="F101" s="42"/>
      <c r="G101" s="42"/>
      <c r="H101" s="42"/>
      <c r="I101" s="42"/>
      <c r="J101" s="42"/>
    </row>
    <row r="102" spans="3:10" ht="14.25">
      <c r="C102" s="42"/>
      <c r="D102" s="42"/>
      <c r="E102" s="42"/>
      <c r="F102" s="42"/>
      <c r="G102" s="42"/>
      <c r="H102" s="42"/>
      <c r="I102" s="42"/>
      <c r="J102" s="42"/>
    </row>
    <row r="103" spans="3:10" ht="14.25">
      <c r="C103" s="42"/>
      <c r="D103" s="42"/>
      <c r="E103" s="42"/>
      <c r="F103" s="42"/>
      <c r="G103" s="42"/>
      <c r="H103" s="42"/>
      <c r="I103" s="42"/>
      <c r="J103" s="42"/>
    </row>
    <row r="104" spans="3:10" ht="14.25">
      <c r="C104" s="42"/>
      <c r="D104" s="42"/>
      <c r="E104" s="42"/>
      <c r="F104" s="42"/>
      <c r="G104" s="42"/>
      <c r="H104" s="42"/>
      <c r="I104" s="42"/>
      <c r="J104" s="42"/>
    </row>
    <row r="105" spans="3:10" ht="14.25">
      <c r="C105" s="42"/>
      <c r="D105" s="42"/>
      <c r="E105" s="42"/>
      <c r="F105" s="42"/>
      <c r="G105" s="42"/>
      <c r="H105" s="42"/>
      <c r="I105" s="42"/>
      <c r="J105" s="42"/>
    </row>
    <row r="106" spans="3:10" ht="14.25">
      <c r="C106" s="42"/>
      <c r="D106" s="42"/>
      <c r="E106" s="42"/>
      <c r="F106" s="42"/>
      <c r="G106" s="42"/>
      <c r="H106" s="42"/>
      <c r="I106" s="42"/>
      <c r="J106" s="42"/>
    </row>
    <row r="107" spans="3:10" ht="14.25">
      <c r="C107" s="42"/>
      <c r="D107" s="42"/>
      <c r="E107" s="42"/>
      <c r="F107" s="42"/>
      <c r="G107" s="42"/>
      <c r="H107" s="42"/>
      <c r="I107" s="42"/>
      <c r="J107" s="42"/>
    </row>
    <row r="108" spans="3:10" ht="14.25">
      <c r="C108" s="42"/>
      <c r="D108" s="42"/>
      <c r="E108" s="42"/>
      <c r="F108" s="42"/>
      <c r="G108" s="42"/>
      <c r="H108" s="42"/>
      <c r="I108" s="42"/>
      <c r="J108" s="42"/>
    </row>
    <row r="109" spans="3:10" ht="14.25">
      <c r="C109" s="42"/>
      <c r="D109" s="42"/>
      <c r="E109" s="42"/>
      <c r="F109" s="42"/>
      <c r="G109" s="42"/>
      <c r="H109" s="42"/>
      <c r="I109" s="42"/>
      <c r="J109" s="42"/>
    </row>
    <row r="110" spans="3:10" ht="14.25">
      <c r="C110" s="42"/>
      <c r="D110" s="42"/>
      <c r="E110" s="42"/>
      <c r="F110" s="42"/>
      <c r="G110" s="42"/>
      <c r="H110" s="42"/>
      <c r="I110" s="42"/>
      <c r="J110" s="42"/>
    </row>
    <row r="111" spans="3:10" ht="14.25">
      <c r="C111" s="42"/>
      <c r="D111" s="42"/>
      <c r="E111" s="42"/>
      <c r="F111" s="42"/>
      <c r="G111" s="42"/>
      <c r="H111" s="42"/>
      <c r="I111" s="42"/>
      <c r="J111" s="42"/>
    </row>
    <row r="112" spans="3:10" ht="14.25">
      <c r="C112" s="42"/>
      <c r="D112" s="42"/>
      <c r="E112" s="42"/>
      <c r="F112" s="42"/>
      <c r="G112" s="42"/>
      <c r="H112" s="42"/>
      <c r="I112" s="42"/>
      <c r="J112" s="42"/>
    </row>
    <row r="113" spans="3:10" ht="14.25">
      <c r="C113" s="42"/>
      <c r="D113" s="42"/>
      <c r="E113" s="42"/>
      <c r="F113" s="42"/>
      <c r="G113" s="42"/>
      <c r="H113" s="42"/>
      <c r="I113" s="42"/>
      <c r="J113" s="42"/>
    </row>
    <row r="114" spans="3:10" ht="14.25">
      <c r="C114" s="42"/>
      <c r="D114" s="42"/>
      <c r="E114" s="42"/>
      <c r="F114" s="42"/>
      <c r="G114" s="42"/>
      <c r="H114" s="42"/>
      <c r="I114" s="42"/>
      <c r="J114" s="42"/>
    </row>
    <row r="115" spans="3:10" ht="14.25">
      <c r="C115" s="42"/>
      <c r="D115" s="42"/>
      <c r="E115" s="42"/>
      <c r="F115" s="42"/>
      <c r="G115" s="42"/>
      <c r="H115" s="42"/>
      <c r="I115" s="42"/>
      <c r="J115" s="42"/>
    </row>
    <row r="116" spans="3:10" ht="14.25">
      <c r="C116" s="42"/>
      <c r="D116" s="42"/>
      <c r="E116" s="42"/>
      <c r="F116" s="42"/>
      <c r="G116" s="42"/>
      <c r="H116" s="42"/>
      <c r="I116" s="42"/>
      <c r="J116" s="42"/>
    </row>
    <row r="117" spans="3:10" ht="14.25">
      <c r="C117" s="42"/>
      <c r="D117" s="42"/>
      <c r="E117" s="42"/>
      <c r="F117" s="42"/>
      <c r="G117" s="42"/>
      <c r="H117" s="42"/>
      <c r="I117" s="42"/>
      <c r="J117" s="42"/>
    </row>
    <row r="118" spans="3:10" ht="14.25">
      <c r="C118" s="42"/>
      <c r="D118" s="42"/>
      <c r="E118" s="42"/>
      <c r="F118" s="42"/>
      <c r="G118" s="42"/>
      <c r="H118" s="42"/>
      <c r="I118" s="42"/>
      <c r="J118" s="42"/>
    </row>
    <row r="119" spans="3:10" ht="14.25">
      <c r="C119" s="42"/>
      <c r="D119" s="42"/>
      <c r="E119" s="42"/>
      <c r="F119" s="42"/>
      <c r="G119" s="42"/>
      <c r="H119" s="42"/>
      <c r="I119" s="42"/>
      <c r="J119" s="42"/>
    </row>
    <row r="120" spans="3:10" ht="14.25">
      <c r="C120" s="42"/>
      <c r="D120" s="42"/>
      <c r="E120" s="42"/>
      <c r="F120" s="42"/>
      <c r="G120" s="42"/>
      <c r="H120" s="42"/>
      <c r="I120" s="42"/>
      <c r="J120" s="42"/>
    </row>
    <row r="121" spans="3:10" ht="14.25">
      <c r="C121" s="42"/>
      <c r="D121" s="42"/>
      <c r="E121" s="42"/>
      <c r="F121" s="42"/>
      <c r="G121" s="42"/>
      <c r="H121" s="42"/>
      <c r="I121" s="42"/>
      <c r="J121" s="42"/>
    </row>
    <row r="122" spans="3:10" ht="14.25">
      <c r="C122" s="42"/>
      <c r="D122" s="42"/>
      <c r="E122" s="42"/>
      <c r="F122" s="42"/>
      <c r="G122" s="42"/>
      <c r="H122" s="42"/>
      <c r="I122" s="42"/>
      <c r="J122" s="42"/>
    </row>
    <row r="123" spans="3:10" ht="14.25">
      <c r="C123" s="42"/>
      <c r="D123" s="42"/>
      <c r="E123" s="42"/>
      <c r="F123" s="42"/>
      <c r="G123" s="42"/>
      <c r="H123" s="42"/>
      <c r="I123" s="42"/>
      <c r="J123" s="42"/>
    </row>
    <row r="124" spans="3:10" ht="14.25">
      <c r="C124" s="42"/>
      <c r="D124" s="42"/>
      <c r="E124" s="42"/>
      <c r="F124" s="42"/>
      <c r="G124" s="42"/>
      <c r="H124" s="42"/>
      <c r="I124" s="42"/>
      <c r="J124" s="42"/>
    </row>
    <row r="125" spans="3:10" ht="14.25">
      <c r="C125" s="42"/>
      <c r="D125" s="42"/>
      <c r="E125" s="42"/>
      <c r="F125" s="42"/>
      <c r="G125" s="42"/>
      <c r="H125" s="42"/>
      <c r="I125" s="42"/>
      <c r="J125" s="42"/>
    </row>
    <row r="126" spans="3:10" ht="14.25">
      <c r="C126" s="42"/>
      <c r="D126" s="42"/>
      <c r="E126" s="42"/>
      <c r="F126" s="42"/>
      <c r="G126" s="42"/>
      <c r="H126" s="42"/>
      <c r="I126" s="42"/>
      <c r="J126" s="42"/>
    </row>
    <row r="127" spans="3:10" ht="14.25">
      <c r="C127" s="42"/>
      <c r="D127" s="42"/>
      <c r="E127" s="42"/>
      <c r="F127" s="42"/>
      <c r="G127" s="42"/>
      <c r="H127" s="42"/>
      <c r="I127" s="42"/>
      <c r="J127" s="42"/>
    </row>
    <row r="128" spans="3:10" ht="14.25">
      <c r="C128" s="42"/>
      <c r="D128" s="42"/>
      <c r="E128" s="42"/>
      <c r="F128" s="42"/>
      <c r="G128" s="42"/>
      <c r="H128" s="42"/>
      <c r="I128" s="42"/>
      <c r="J128" s="42"/>
    </row>
    <row r="129" spans="3:10" ht="14.25">
      <c r="C129" s="42"/>
      <c r="D129" s="42"/>
      <c r="E129" s="42"/>
      <c r="F129" s="42"/>
      <c r="G129" s="42"/>
      <c r="H129" s="42"/>
      <c r="I129" s="42"/>
      <c r="J129" s="42"/>
    </row>
    <row r="130" spans="3:10" ht="14.25">
      <c r="C130" s="42"/>
      <c r="D130" s="42"/>
      <c r="E130" s="42"/>
      <c r="F130" s="42"/>
      <c r="G130" s="42"/>
      <c r="H130" s="42"/>
      <c r="I130" s="42"/>
      <c r="J130" s="42"/>
    </row>
    <row r="131" spans="3:10" ht="14.25">
      <c r="C131" s="42"/>
      <c r="D131" s="42"/>
      <c r="E131" s="42"/>
      <c r="F131" s="42"/>
      <c r="G131" s="42"/>
      <c r="H131" s="42"/>
      <c r="I131" s="42"/>
      <c r="J131" s="42"/>
    </row>
    <row r="132" spans="3:10" ht="14.25">
      <c r="C132" s="42"/>
      <c r="D132" s="42"/>
      <c r="E132" s="42"/>
      <c r="F132" s="42"/>
      <c r="G132" s="42"/>
      <c r="H132" s="42"/>
      <c r="I132" s="42"/>
      <c r="J132" s="42"/>
    </row>
    <row r="133" spans="3:10" ht="14.25">
      <c r="C133" s="42"/>
      <c r="D133" s="42"/>
      <c r="E133" s="42"/>
      <c r="F133" s="42"/>
      <c r="G133" s="42"/>
      <c r="H133" s="42"/>
      <c r="I133" s="42"/>
      <c r="J133" s="42"/>
    </row>
    <row r="134" spans="3:10" ht="14.25">
      <c r="C134" s="42"/>
      <c r="D134" s="42"/>
      <c r="E134" s="42"/>
      <c r="F134" s="42"/>
      <c r="G134" s="42"/>
      <c r="H134" s="42"/>
      <c r="I134" s="42"/>
      <c r="J134" s="42"/>
    </row>
    <row r="135" spans="3:10" ht="14.25">
      <c r="C135" s="42"/>
      <c r="D135" s="42"/>
      <c r="E135" s="42"/>
      <c r="F135" s="42"/>
      <c r="G135" s="42"/>
      <c r="H135" s="42"/>
      <c r="I135" s="42"/>
      <c r="J135" s="42"/>
    </row>
    <row r="136" spans="3:10" ht="14.25">
      <c r="C136" s="42"/>
      <c r="D136" s="42"/>
      <c r="E136" s="42"/>
      <c r="F136" s="42"/>
      <c r="G136" s="42"/>
      <c r="H136" s="42"/>
      <c r="I136" s="42"/>
      <c r="J136" s="42"/>
    </row>
    <row r="137" spans="3:10" ht="14.25">
      <c r="C137" s="42"/>
      <c r="D137" s="42"/>
      <c r="E137" s="42"/>
      <c r="F137" s="42"/>
      <c r="G137" s="42"/>
      <c r="H137" s="42"/>
      <c r="I137" s="42"/>
      <c r="J137" s="42"/>
    </row>
    <row r="138" spans="3:10" ht="14.25">
      <c r="C138" s="42"/>
      <c r="D138" s="42"/>
      <c r="E138" s="42"/>
      <c r="F138" s="42"/>
      <c r="G138" s="42"/>
      <c r="H138" s="42"/>
      <c r="I138" s="42"/>
      <c r="J138" s="42"/>
    </row>
    <row r="139" spans="3:10" ht="14.25">
      <c r="C139" s="42"/>
      <c r="D139" s="42"/>
      <c r="E139" s="42"/>
      <c r="F139" s="42"/>
      <c r="G139" s="42"/>
      <c r="H139" s="42"/>
      <c r="I139" s="42"/>
      <c r="J139" s="42"/>
    </row>
    <row r="140" spans="3:10" ht="14.25">
      <c r="C140" s="42"/>
      <c r="D140" s="42"/>
      <c r="E140" s="42"/>
      <c r="F140" s="42"/>
      <c r="G140" s="42"/>
      <c r="H140" s="42"/>
      <c r="I140" s="42"/>
      <c r="J140" s="42"/>
    </row>
    <row r="141" spans="3:10" ht="14.25">
      <c r="C141" s="42"/>
      <c r="D141" s="42"/>
      <c r="E141" s="42"/>
      <c r="F141" s="42"/>
      <c r="G141" s="42"/>
      <c r="H141" s="42"/>
      <c r="I141" s="42"/>
      <c r="J141" s="42"/>
    </row>
    <row r="142" spans="3:10" ht="14.25">
      <c r="C142" s="42"/>
      <c r="D142" s="42"/>
      <c r="E142" s="42"/>
      <c r="F142" s="42"/>
      <c r="G142" s="42"/>
      <c r="H142" s="42"/>
      <c r="I142" s="42"/>
      <c r="J142" s="42"/>
    </row>
    <row r="143" spans="3:10" ht="14.25">
      <c r="C143" s="42"/>
      <c r="D143" s="42"/>
      <c r="E143" s="42"/>
      <c r="F143" s="42"/>
      <c r="G143" s="42"/>
      <c r="H143" s="42"/>
      <c r="I143" s="42"/>
      <c r="J143" s="42"/>
    </row>
    <row r="144" spans="3:10" ht="14.25">
      <c r="C144" s="42"/>
      <c r="D144" s="42"/>
      <c r="E144" s="42"/>
      <c r="F144" s="42"/>
      <c r="G144" s="42"/>
      <c r="H144" s="42"/>
      <c r="I144" s="42"/>
      <c r="J144" s="42"/>
    </row>
    <row r="145" spans="3:10" ht="14.25">
      <c r="C145" s="42"/>
      <c r="D145" s="42"/>
      <c r="E145" s="42"/>
      <c r="F145" s="42"/>
      <c r="G145" s="42"/>
      <c r="H145" s="42"/>
      <c r="I145" s="42"/>
      <c r="J145" s="42"/>
    </row>
  </sheetData>
  <sheetProtection/>
  <mergeCells count="4">
    <mergeCell ref="C4:G4"/>
    <mergeCell ref="C5:G5"/>
    <mergeCell ref="C33:G33"/>
    <mergeCell ref="C34:G34"/>
  </mergeCells>
  <printOptions/>
  <pageMargins left="0.7" right="0.7" top="0.75" bottom="0.75" header="0.3" footer="0.3"/>
  <pageSetup horizontalDpi="300" verticalDpi="300" orientation="portrait" scale="6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J23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9.140625" style="1" customWidth="1"/>
    <col min="2" max="2" width="1.57421875" style="1" customWidth="1"/>
    <col min="3" max="3" width="58.140625" style="1" customWidth="1"/>
    <col min="4" max="4" width="14.00390625" style="1" customWidth="1"/>
    <col min="5" max="5" width="15.421875" style="1" customWidth="1"/>
    <col min="6" max="6" width="12.57421875" style="1" customWidth="1"/>
    <col min="7" max="7" width="12.8515625" style="1" customWidth="1"/>
    <col min="8" max="8" width="1.8515625" style="1" customWidth="1"/>
    <col min="9" max="9" width="13.28125" style="1" bestFit="1" customWidth="1"/>
    <col min="10" max="16384" width="9.140625" style="1" customWidth="1"/>
  </cols>
  <sheetData>
    <row r="1" ht="14.25">
      <c r="C1" s="1" t="s">
        <v>29</v>
      </c>
    </row>
    <row r="3" ht="5.25" customHeight="1"/>
    <row r="4" spans="3:7" ht="15.75" customHeight="1">
      <c r="C4" s="69" t="s">
        <v>25</v>
      </c>
      <c r="D4" s="70"/>
      <c r="E4" s="70"/>
      <c r="F4" s="70"/>
      <c r="G4" s="70"/>
    </row>
    <row r="5" spans="3:7" ht="27" customHeight="1">
      <c r="C5" s="69"/>
      <c r="D5" s="70"/>
      <c r="E5" s="70"/>
      <c r="F5" s="70"/>
      <c r="G5" s="70"/>
    </row>
    <row r="6" spans="3:7" ht="15">
      <c r="C6" s="2"/>
      <c r="D6" s="3" t="s">
        <v>1</v>
      </c>
      <c r="E6" s="3" t="s">
        <v>2</v>
      </c>
      <c r="F6" s="3" t="s">
        <v>3</v>
      </c>
      <c r="G6" s="3" t="s">
        <v>28</v>
      </c>
    </row>
    <row r="7" spans="3:7" ht="15">
      <c r="C7" s="4" t="s">
        <v>4</v>
      </c>
      <c r="D7" s="5"/>
      <c r="E7" s="5"/>
      <c r="F7" s="5"/>
      <c r="G7" s="5"/>
    </row>
    <row r="8" spans="3:7" ht="15">
      <c r="C8" s="6" t="s">
        <v>26</v>
      </c>
      <c r="D8" s="7"/>
      <c r="E8" s="8">
        <v>154.95</v>
      </c>
      <c r="F8" s="8">
        <v>486.45</v>
      </c>
      <c r="G8" s="8">
        <v>847.29</v>
      </c>
    </row>
    <row r="9" spans="3:9" ht="15">
      <c r="C9" s="9" t="s">
        <v>5</v>
      </c>
      <c r="D9" s="37">
        <v>6417694</v>
      </c>
      <c r="E9" s="37">
        <f>E8*E11-49</f>
        <v>4553156.75</v>
      </c>
      <c r="F9" s="37">
        <f>F8*F11</f>
        <v>1575611.55</v>
      </c>
      <c r="G9" s="10">
        <f>G8*G11</f>
        <v>288925.89</v>
      </c>
      <c r="I9" s="29"/>
    </row>
    <row r="10" spans="3:9" ht="15">
      <c r="C10" s="9" t="s">
        <v>6</v>
      </c>
      <c r="D10" s="38">
        <f>SUM(E10:G10)</f>
        <v>1.0000000296056495</v>
      </c>
      <c r="E10" s="39">
        <f>E9/D9</f>
        <v>0.7094692813337625</v>
      </c>
      <c r="F10" s="39">
        <f>F9/D9</f>
        <v>0.24551054475330236</v>
      </c>
      <c r="G10" s="12">
        <f>G9/D9</f>
        <v>0.04502020351858471</v>
      </c>
      <c r="I10" s="31"/>
    </row>
    <row r="11" spans="3:9" ht="15">
      <c r="C11" s="9" t="s">
        <v>7</v>
      </c>
      <c r="D11" s="13">
        <f>'Cost Allocation SMDR'!D11</f>
        <v>32965</v>
      </c>
      <c r="E11" s="14">
        <f>'Cost Allocation SMDR'!E11</f>
        <v>29385</v>
      </c>
      <c r="F11" s="14">
        <f>'Cost Allocation SMDR'!F11</f>
        <v>3239</v>
      </c>
      <c r="G11" s="14">
        <f>'Cost Allocation SMDR'!G11</f>
        <v>341</v>
      </c>
      <c r="I11" s="35"/>
    </row>
    <row r="12" spans="3:9" s="16" customFormat="1" ht="15">
      <c r="C12" s="9" t="s">
        <v>8</v>
      </c>
      <c r="D12" s="15">
        <f>SUM(E12:G12)</f>
        <v>1</v>
      </c>
      <c r="E12" s="15">
        <f>E11/D11</f>
        <v>0.891399969664796</v>
      </c>
      <c r="F12" s="15">
        <f>F11/D11</f>
        <v>0.0982557257697558</v>
      </c>
      <c r="G12" s="15">
        <f>G11/D11</f>
        <v>0.010344304565448202</v>
      </c>
      <c r="I12" s="36"/>
    </row>
    <row r="13" spans="3:7" ht="15">
      <c r="C13" s="4"/>
      <c r="D13" s="4"/>
      <c r="E13" s="4"/>
      <c r="F13" s="4"/>
      <c r="G13" s="4"/>
    </row>
    <row r="14" spans="3:10" ht="15">
      <c r="C14" s="4" t="s">
        <v>9</v>
      </c>
      <c r="D14" s="17">
        <f>'[1]5. SM_Rev_Reqt'!$S$47</f>
        <v>362991.65504113334</v>
      </c>
      <c r="E14" s="17">
        <f>D14*E10</f>
        <v>257531.4286321859</v>
      </c>
      <c r="F14" s="17">
        <f>D14*F10</f>
        <v>89118.27897005145</v>
      </c>
      <c r="G14" s="17">
        <f>D14*G10</f>
        <v>16341.95818549972</v>
      </c>
      <c r="I14" s="29"/>
      <c r="J14" s="29"/>
    </row>
    <row r="15" spans="3:10" ht="15">
      <c r="C15" s="4" t="s">
        <v>10</v>
      </c>
      <c r="D15" s="17">
        <f>'[1]5. SM_Rev_Reqt'!$S$58</f>
        <v>489294.8666666667</v>
      </c>
      <c r="E15" s="17">
        <f>D15*E10</f>
        <v>347139.67741429916</v>
      </c>
      <c r="F15" s="17">
        <f>D15*F10</f>
        <v>120127.04926032778</v>
      </c>
      <c r="G15" s="17">
        <f>D15*G10</f>
        <v>22028.154477932105</v>
      </c>
      <c r="I15" s="29"/>
      <c r="J15" s="29"/>
    </row>
    <row r="16" spans="3:10" ht="15">
      <c r="C16" s="4" t="s">
        <v>11</v>
      </c>
      <c r="D16" s="17">
        <f>'[1]5. SM_Rev_Reqt'!$S$63</f>
        <v>295483</v>
      </c>
      <c r="E16" s="17">
        <f>D16*E12</f>
        <v>263393.53723646293</v>
      </c>
      <c r="F16" s="17">
        <f>D16*F12</f>
        <v>29032.896617624752</v>
      </c>
      <c r="G16" s="17">
        <f>D16*G12</f>
        <v>3056.566145912331</v>
      </c>
      <c r="I16" s="29"/>
      <c r="J16" s="29"/>
    </row>
    <row r="17" spans="3:10" ht="15">
      <c r="C17" s="4" t="s">
        <v>12</v>
      </c>
      <c r="D17" s="17">
        <f>SUM(D14:D16)</f>
        <v>1147769.5217078</v>
      </c>
      <c r="E17" s="17">
        <f>SUM(E14:E16)</f>
        <v>868064.643282948</v>
      </c>
      <c r="F17" s="17">
        <f>SUM(F14:F16)</f>
        <v>238278.224848004</v>
      </c>
      <c r="G17" s="17">
        <f>SUM(G14:G16)</f>
        <v>41426.67880934415</v>
      </c>
      <c r="I17" s="29"/>
      <c r="J17" s="29"/>
    </row>
    <row r="18" spans="3:10" ht="15.75" thickBot="1">
      <c r="C18" s="4" t="s">
        <v>13</v>
      </c>
      <c r="D18" s="17">
        <f>'[1]5. SM_Rev_Reqt'!$S$68</f>
        <v>61705.92023628847</v>
      </c>
      <c r="E18" s="17">
        <f>D18*E17/D17</f>
        <v>46668.53982902356</v>
      </c>
      <c r="F18" s="17">
        <f>D18*F17/D17</f>
        <v>12810.217433407759</v>
      </c>
      <c r="G18" s="17">
        <f>E18*G17/E17</f>
        <v>2227.164330396385</v>
      </c>
      <c r="I18" s="29"/>
      <c r="J18" s="29"/>
    </row>
    <row r="19" spans="3:7" ht="16.5" thickBot="1" thickTop="1">
      <c r="C19" s="27" t="s">
        <v>27</v>
      </c>
      <c r="D19" s="18">
        <f>D18+D17</f>
        <v>1209475.4419440886</v>
      </c>
      <c r="E19" s="18">
        <f>E17+E18</f>
        <v>914733.1831119715</v>
      </c>
      <c r="F19" s="18">
        <f>F17+F18</f>
        <v>251088.44228141176</v>
      </c>
      <c r="G19" s="18">
        <f>G17+G18</f>
        <v>43653.84313974054</v>
      </c>
    </row>
    <row r="20" spans="3:7" ht="15.75" thickTop="1">
      <c r="C20" s="28"/>
      <c r="D20" s="19"/>
      <c r="E20" s="20"/>
      <c r="F20" s="20"/>
      <c r="G20" s="20"/>
    </row>
    <row r="21" spans="3:7" ht="15">
      <c r="C21" s="4" t="s">
        <v>16</v>
      </c>
      <c r="D21" s="24">
        <f>D11</f>
        <v>32965</v>
      </c>
      <c r="E21" s="24">
        <f>E11</f>
        <v>29385</v>
      </c>
      <c r="F21" s="24">
        <f>F11</f>
        <v>3239</v>
      </c>
      <c r="G21" s="24">
        <f>G11</f>
        <v>341</v>
      </c>
    </row>
    <row r="22" spans="3:7" ht="15.75" thickBot="1">
      <c r="C22" s="4"/>
      <c r="D22" s="25"/>
      <c r="E22" s="25"/>
      <c r="F22" s="25"/>
      <c r="G22" s="25"/>
    </row>
    <row r="23" spans="3:7" ht="16.5" thickBot="1" thickTop="1">
      <c r="C23" s="4" t="s">
        <v>17</v>
      </c>
      <c r="D23" s="26">
        <f>D19/D21/9</f>
        <v>4.0766315855000705</v>
      </c>
      <c r="E23" s="26">
        <f>E19/E21/9</f>
        <v>3.4588062054032536</v>
      </c>
      <c r="F23" s="26">
        <f>F19/F21/9</f>
        <v>8.613373204398194</v>
      </c>
      <c r="G23" s="26">
        <f>G19/G21/9</f>
        <v>14.224126145239666</v>
      </c>
    </row>
    <row r="24" ht="3" customHeight="1" thickTop="1"/>
  </sheetData>
  <sheetProtection/>
  <mergeCells count="1">
    <mergeCell ref="C4:G5"/>
  </mergeCells>
  <printOptions/>
  <pageMargins left="0.7" right="0.7" top="0.75" bottom="0.75" header="0.3" footer="0.3"/>
  <pageSetup horizontalDpi="1200" verticalDpi="12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Ladner Gervais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bbacon</dc:creator>
  <cp:keywords/>
  <dc:description/>
  <cp:lastModifiedBy>Jennifer Uchmanowicz</cp:lastModifiedBy>
  <cp:lastPrinted>2012-03-01T20:05:52Z</cp:lastPrinted>
  <dcterms:created xsi:type="dcterms:W3CDTF">2011-12-22T18:24:07Z</dcterms:created>
  <dcterms:modified xsi:type="dcterms:W3CDTF">2012-07-25T16:04:31Z</dcterms:modified>
  <cp:category/>
  <cp:version/>
  <cp:contentType/>
  <cp:contentStatus/>
</cp:coreProperties>
</file>