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224" windowWidth="19104" windowHeight="12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<sst xmlns="http://schemas.openxmlformats.org/spreadsheetml/2006/main" count="38" uniqueCount="37">
  <si>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Regulated net income, as per OEB Trial Balance</t>
  </si>
  <si>
    <t>A</t>
  </si>
  <si>
    <t>Adjustment to interest expense - for deemed debt</t>
  </si>
  <si>
    <t>B</t>
  </si>
  <si>
    <t>Adjusted regulated net income</t>
  </si>
  <si>
    <t>C</t>
  </si>
  <si>
    <t>Rate Base:</t>
  </si>
  <si>
    <t>Cost of Power</t>
  </si>
  <si>
    <t>Operating Expenses</t>
  </si>
  <si>
    <t>Total</t>
  </si>
  <si>
    <t>Working Capital Allowance %</t>
  </si>
  <si>
    <t>Total Working Capital Allowance</t>
  </si>
  <si>
    <t>Fixed Assets</t>
  </si>
  <si>
    <t>Opening Balance</t>
  </si>
  <si>
    <t>Closing Balance</t>
  </si>
  <si>
    <t>Average</t>
  </si>
  <si>
    <t>D</t>
  </si>
  <si>
    <t>Regulated Deemed Equity (40%)</t>
  </si>
  <si>
    <t>E</t>
  </si>
  <si>
    <t>Regulated Deemed Debt (60%)</t>
  </si>
  <si>
    <t>F</t>
  </si>
  <si>
    <t>Regulated Rate of Return on Deemed Equity</t>
  </si>
  <si>
    <t>G = C/E</t>
  </si>
  <si>
    <t>Interest adjustment on deemed debt:</t>
  </si>
  <si>
    <t>Regulated Deemed Debt - as above</t>
  </si>
  <si>
    <t>Weighted Average Interest Rate</t>
  </si>
  <si>
    <t>Interest expense as per the OEB trial balance</t>
  </si>
  <si>
    <t>Please input based on your utility in the grey cells.</t>
  </si>
  <si>
    <t xml:space="preserve">Tax effect on interest expense </t>
  </si>
  <si>
    <t>Utility Tax rate</t>
  </si>
  <si>
    <t xml:space="preserve">ROE% from most recent Cost of Service application </t>
  </si>
  <si>
    <t>Difference - maximum deadband 3%</t>
  </si>
  <si>
    <t>Total Rate Base - 2011</t>
  </si>
  <si>
    <t>Wasaga Distribution Inc.</t>
  </si>
  <si>
    <t>Fiscal 2011</t>
  </si>
  <si>
    <t>Deferred income taxes</t>
  </si>
  <si>
    <t>2006 EDR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</si>
</sst>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  <numFmt numFmtId="166" formatCode="_-* #,##0.0_-;\-* #,##0.0_-;_-* &quot;-&quot;?_-;_-@_-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[$-1009]mmmm\ d\,\ yyyy"/>
    <numFmt numFmtId="171" formatCode="[$-409]h:mm:ss\ AM/PM"/>
  </numFmts>
  <fonts count="32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0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19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22" borderId="7" applyNumberFormat="0" applyFont="0" applyAlignment="0" applyProtection="0"/>
    <xf numFmtId="0" fontId="17" fillId="19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6" fillId="0" borderId="0" xfId="58" applyFont="1">
      <alignment/>
      <protection/>
    </xf>
    <xf numFmtId="0" fontId="21" fillId="0" borderId="0" xfId="58" applyFont="1">
      <alignment/>
      <protection/>
    </xf>
    <xf numFmtId="0" fontId="16" fillId="0" borderId="0" xfId="58">
      <alignment/>
      <protection/>
    </xf>
    <xf numFmtId="0" fontId="16" fillId="0" borderId="0" xfId="58" applyAlignment="1">
      <alignment horizontal="left" indent="2"/>
      <protection/>
    </xf>
    <xf numFmtId="0" fontId="21" fillId="0" borderId="0" xfId="58" applyFont="1" applyAlignment="1">
      <alignment horizontal="left"/>
      <protection/>
    </xf>
    <xf numFmtId="0" fontId="2" fillId="0" borderId="0" xfId="59">
      <alignment/>
      <protection/>
    </xf>
    <xf numFmtId="0" fontId="22" fillId="0" borderId="0" xfId="58" applyFont="1">
      <alignment/>
      <protection/>
    </xf>
    <xf numFmtId="0" fontId="1" fillId="0" borderId="0" xfId="0" applyFont="1" applyFill="1" applyBorder="1" applyAlignment="1">
      <alignment/>
    </xf>
    <xf numFmtId="164" fontId="16" fillId="0" borderId="10" xfId="44" applyNumberFormat="1" applyFont="1" applyBorder="1" applyAlignment="1">
      <alignment/>
    </xf>
    <xf numFmtId="164" fontId="16" fillId="8" borderId="0" xfId="44" applyNumberFormat="1" applyFont="1" applyFill="1" applyBorder="1" applyAlignment="1">
      <alignment/>
    </xf>
    <xf numFmtId="165" fontId="16" fillId="8" borderId="11" xfId="44" applyNumberFormat="1" applyFont="1" applyFill="1" applyBorder="1" applyAlignment="1">
      <alignment/>
    </xf>
    <xf numFmtId="164" fontId="16" fillId="0" borderId="0" xfId="44" applyNumberFormat="1" applyFont="1" applyAlignment="1">
      <alignment/>
    </xf>
    <xf numFmtId="164" fontId="16" fillId="8" borderId="0" xfId="44" applyNumberFormat="1" applyFont="1" applyFill="1" applyAlignment="1">
      <alignment/>
    </xf>
    <xf numFmtId="164" fontId="16" fillId="8" borderId="11" xfId="44" applyNumberFormat="1" applyFont="1" applyFill="1" applyBorder="1" applyAlignment="1">
      <alignment/>
    </xf>
    <xf numFmtId="9" fontId="16" fillId="0" borderId="11" xfId="62" applyFont="1" applyBorder="1" applyAlignment="1">
      <alignment/>
    </xf>
    <xf numFmtId="164" fontId="16" fillId="0" borderId="12" xfId="44" applyNumberFormat="1" applyFont="1" applyBorder="1" applyAlignment="1">
      <alignment/>
    </xf>
    <xf numFmtId="169" fontId="27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16" fillId="0" borderId="0" xfId="58" applyNumberFormat="1" applyFont="1">
      <alignment/>
      <protection/>
    </xf>
    <xf numFmtId="165" fontId="26" fillId="0" borderId="0" xfId="42" applyNumberFormat="1" applyFont="1" applyAlignment="1">
      <alignment/>
    </xf>
    <xf numFmtId="164" fontId="16" fillId="0" borderId="13" xfId="58" applyNumberFormat="1" applyFont="1" applyBorder="1">
      <alignment/>
      <protection/>
    </xf>
    <xf numFmtId="0" fontId="26" fillId="0" borderId="0" xfId="0" applyFont="1" applyAlignment="1">
      <alignment/>
    </xf>
    <xf numFmtId="10" fontId="16" fillId="8" borderId="11" xfId="58" applyNumberFormat="1" applyFont="1" applyFill="1" applyBorder="1">
      <alignment/>
      <protection/>
    </xf>
    <xf numFmtId="0" fontId="30" fillId="0" borderId="0" xfId="0" applyFont="1" applyFill="1" applyBorder="1" applyAlignment="1">
      <alignment wrapText="1"/>
    </xf>
    <xf numFmtId="0" fontId="16" fillId="0" borderId="0" xfId="58" applyFont="1" applyFill="1">
      <alignment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0" fontId="21" fillId="0" borderId="0" xfId="0" applyNumberFormat="1" applyFont="1" applyAlignment="1">
      <alignment/>
    </xf>
    <xf numFmtId="0" fontId="21" fillId="8" borderId="0" xfId="0" applyFont="1" applyFill="1" applyAlignment="1">
      <alignment horizontal="center"/>
    </xf>
    <xf numFmtId="10" fontId="21" fillId="8" borderId="0" xfId="0" applyNumberFormat="1" applyFont="1" applyFill="1" applyAlignment="1">
      <alignment/>
    </xf>
    <xf numFmtId="10" fontId="26" fillId="8" borderId="0" xfId="0" applyNumberFormat="1" applyFont="1" applyFill="1" applyAlignment="1">
      <alignment/>
    </xf>
    <xf numFmtId="165" fontId="16" fillId="8" borderId="0" xfId="44" applyNumberFormat="1" applyFont="1" applyFill="1" applyBorder="1" applyAlignment="1">
      <alignment/>
    </xf>
    <xf numFmtId="0" fontId="29" fillId="0" borderId="0" xfId="0" applyFont="1" applyAlignment="1">
      <alignment/>
    </xf>
    <xf numFmtId="10" fontId="27" fillId="0" borderId="0" xfId="0" applyNumberFormat="1" applyFont="1" applyAlignment="1">
      <alignment/>
    </xf>
    <xf numFmtId="0" fontId="28" fillId="8" borderId="14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8" fillId="8" borderId="18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9" fillId="23" borderId="14" xfId="0" applyFont="1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orizon 2010 ROE (May2-11) (2)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">
      <selection activeCell="A3" sqref="A3"/>
    </sheetView>
  </sheetViews>
  <sheetFormatPr defaultColWidth="9.140625" defaultRowHeight="12.75"/>
  <cols>
    <col min="1" max="1" width="56.28125" style="0" customWidth="1"/>
    <col min="2" max="2" width="15.28125" style="0" customWidth="1"/>
    <col min="3" max="3" width="4.00390625" style="0" customWidth="1"/>
    <col min="4" max="4" width="18.421875" style="0" customWidth="1"/>
  </cols>
  <sheetData>
    <row r="1" spans="1:7" ht="12.75" customHeight="1">
      <c r="A1" s="45" t="s">
        <v>33</v>
      </c>
      <c r="B1" s="46"/>
      <c r="C1" s="46"/>
      <c r="D1" s="47"/>
      <c r="E1" s="8"/>
      <c r="F1" s="8"/>
      <c r="G1" s="8"/>
    </row>
    <row r="2" spans="1:7" ht="13.5" customHeight="1" thickBot="1">
      <c r="A2" s="48"/>
      <c r="B2" s="49"/>
      <c r="C2" s="49"/>
      <c r="D2" s="50"/>
      <c r="E2" s="8"/>
      <c r="F2" s="8"/>
      <c r="G2" s="8"/>
    </row>
    <row r="3" spans="1:12" ht="17.25">
      <c r="A3" s="37" t="s">
        <v>34</v>
      </c>
      <c r="D3" s="8"/>
      <c r="E3" s="8"/>
      <c r="F3" s="8"/>
      <c r="G3" s="8"/>
      <c r="H3" s="8"/>
      <c r="I3" s="8"/>
      <c r="J3" s="8"/>
      <c r="K3" s="8"/>
      <c r="L3" s="8"/>
    </row>
    <row r="4" spans="4:12" ht="12.75" customHeight="1">
      <c r="D4" s="8"/>
      <c r="E4" s="8"/>
      <c r="F4" s="8"/>
      <c r="G4" s="8"/>
      <c r="H4" s="8"/>
      <c r="I4" s="8"/>
      <c r="J4" s="8"/>
      <c r="K4" s="8"/>
      <c r="L4" s="8"/>
    </row>
    <row r="5" spans="1:12" ht="13.5" customHeight="1">
      <c r="A5" s="1" t="s">
        <v>0</v>
      </c>
      <c r="D5" s="10">
        <v>981598</v>
      </c>
      <c r="E5" s="18" t="s">
        <v>1</v>
      </c>
      <c r="F5" s="8"/>
      <c r="G5" s="8"/>
      <c r="H5" s="8"/>
      <c r="I5" s="8"/>
      <c r="J5" s="8"/>
      <c r="K5" s="8"/>
      <c r="L5" s="8"/>
    </row>
    <row r="6" spans="1:12" ht="13.5" customHeight="1">
      <c r="A6" s="1" t="s">
        <v>35</v>
      </c>
      <c r="D6" s="36">
        <v>-29052</v>
      </c>
      <c r="E6" s="18"/>
      <c r="F6" s="8"/>
      <c r="G6" s="8"/>
      <c r="H6" s="8"/>
      <c r="I6" s="8"/>
      <c r="J6" s="8"/>
      <c r="K6" s="8"/>
      <c r="L6" s="8"/>
    </row>
    <row r="7" spans="1:5" ht="13.5">
      <c r="A7" s="1" t="s">
        <v>2</v>
      </c>
      <c r="D7" s="11">
        <f>-B41</f>
        <v>-143372.1216455</v>
      </c>
      <c r="E7" s="19" t="s">
        <v>3</v>
      </c>
    </row>
    <row r="8" spans="1:5" ht="14.25" thickBot="1">
      <c r="A8" s="1" t="s">
        <v>4</v>
      </c>
      <c r="D8" s="9">
        <f>SUM(D5:D7)</f>
        <v>809173.8783545</v>
      </c>
      <c r="E8" s="19" t="s">
        <v>5</v>
      </c>
    </row>
    <row r="9" spans="4:5" ht="13.5">
      <c r="D9" s="19"/>
      <c r="E9" s="19"/>
    </row>
    <row r="10" spans="4:5" ht="13.5">
      <c r="D10" s="19"/>
      <c r="E10" s="19"/>
    </row>
    <row r="11" spans="1:5" ht="13.5">
      <c r="A11" s="3" t="s">
        <v>6</v>
      </c>
      <c r="D11" s="19"/>
      <c r="E11" s="19"/>
    </row>
    <row r="12" spans="1:5" ht="13.5">
      <c r="A12" s="3" t="s">
        <v>7</v>
      </c>
      <c r="D12" s="13">
        <v>11132421</v>
      </c>
      <c r="E12" s="19"/>
    </row>
    <row r="13" spans="1:5" ht="13.5">
      <c r="A13" s="3" t="s">
        <v>8</v>
      </c>
      <c r="D13" s="14">
        <f>1923191+84693+40727+215418</f>
        <v>2264029</v>
      </c>
      <c r="E13" s="19"/>
    </row>
    <row r="14" spans="1:5" ht="13.5">
      <c r="A14" s="3" t="s">
        <v>9</v>
      </c>
      <c r="D14" s="20">
        <f>SUM(D12:D13)</f>
        <v>13396450</v>
      </c>
      <c r="E14" s="19"/>
    </row>
    <row r="15" spans="1:5" ht="13.5">
      <c r="A15" s="3" t="s">
        <v>10</v>
      </c>
      <c r="D15" s="15">
        <v>0.15</v>
      </c>
      <c r="E15" s="19"/>
    </row>
    <row r="16" spans="1:5" ht="13.5">
      <c r="A16" s="3" t="s">
        <v>11</v>
      </c>
      <c r="D16" s="16">
        <f>D14*D15</f>
        <v>2009467.5</v>
      </c>
      <c r="E16" s="19"/>
    </row>
    <row r="17" spans="1:5" ht="13.5">
      <c r="A17" s="3" t="s">
        <v>12</v>
      </c>
      <c r="D17" s="19"/>
      <c r="E17" s="19"/>
    </row>
    <row r="18" spans="1:5" ht="13.5">
      <c r="A18" s="4" t="s">
        <v>13</v>
      </c>
      <c r="B18" s="13">
        <v>8760397</v>
      </c>
      <c r="D18" s="19"/>
      <c r="E18" s="19"/>
    </row>
    <row r="19" spans="1:5" ht="13.5">
      <c r="A19" s="4" t="s">
        <v>14</v>
      </c>
      <c r="B19" s="14">
        <v>8923680</v>
      </c>
      <c r="D19" s="20"/>
      <c r="E19" s="19"/>
    </row>
    <row r="20" spans="1:5" ht="14.25" thickBot="1">
      <c r="A20" s="4" t="s">
        <v>15</v>
      </c>
      <c r="B20" s="9">
        <f>AVERAGE(B18:B19)</f>
        <v>8842038.5</v>
      </c>
      <c r="D20" s="20">
        <f>B20</f>
        <v>8842038.5</v>
      </c>
      <c r="E20" s="19"/>
    </row>
    <row r="21" spans="1:5" ht="14.25" thickBot="1">
      <c r="A21" s="5" t="s">
        <v>32</v>
      </c>
      <c r="B21" s="19"/>
      <c r="D21" s="9">
        <f>D16+D20</f>
        <v>10851506</v>
      </c>
      <c r="E21" s="19" t="s">
        <v>16</v>
      </c>
    </row>
    <row r="22" spans="1:5" ht="13.5">
      <c r="A22" s="3"/>
      <c r="B22" s="19"/>
      <c r="D22" s="19"/>
      <c r="E22" s="19"/>
    </row>
    <row r="23" spans="1:5" ht="13.5">
      <c r="A23" s="4" t="s">
        <v>17</v>
      </c>
      <c r="B23" s="19"/>
      <c r="D23" s="12">
        <f>D21*0.4</f>
        <v>4340602.4</v>
      </c>
      <c r="E23" s="19" t="s">
        <v>18</v>
      </c>
    </row>
    <row r="24" spans="1:5" ht="13.5">
      <c r="A24" s="4" t="s">
        <v>19</v>
      </c>
      <c r="B24" s="19"/>
      <c r="D24" s="12">
        <f>D21*0.6</f>
        <v>6510903.6</v>
      </c>
      <c r="E24" s="19" t="s">
        <v>20</v>
      </c>
    </row>
    <row r="25" spans="1:5" ht="13.5">
      <c r="A25" s="3"/>
      <c r="B25" s="19"/>
      <c r="D25" s="19"/>
      <c r="E25" s="19"/>
    </row>
    <row r="26" spans="1:5" ht="13.5">
      <c r="A26" s="2" t="s">
        <v>21</v>
      </c>
      <c r="B26" s="19"/>
      <c r="D26" s="38">
        <f>D8/D23</f>
        <v>0.18641971869031357</v>
      </c>
      <c r="E26" s="19" t="s">
        <v>22</v>
      </c>
    </row>
    <row r="27" spans="1:5" ht="13.5">
      <c r="A27" s="2"/>
      <c r="B27" s="19"/>
      <c r="D27" s="17"/>
      <c r="E27" s="19"/>
    </row>
    <row r="28" spans="1:6" ht="13.5">
      <c r="A28" s="28" t="s">
        <v>30</v>
      </c>
      <c r="B28" s="33" t="s">
        <v>36</v>
      </c>
      <c r="C28" s="29"/>
      <c r="D28" s="34">
        <v>0.09</v>
      </c>
      <c r="F28" s="30"/>
    </row>
    <row r="29" spans="3:6" ht="12.75">
      <c r="C29" s="31"/>
      <c r="F29" s="30"/>
    </row>
    <row r="30" spans="1:6" ht="13.5">
      <c r="A30" s="28" t="s">
        <v>31</v>
      </c>
      <c r="C30" s="31"/>
      <c r="D30" s="32">
        <f>D26-D28</f>
        <v>0.09641971869031357</v>
      </c>
      <c r="F30" s="30"/>
    </row>
    <row r="31" spans="1:2" ht="14.25">
      <c r="A31" s="6"/>
      <c r="B31" s="19"/>
    </row>
    <row r="32" spans="1:2" ht="13.5">
      <c r="A32" s="7" t="s">
        <v>23</v>
      </c>
      <c r="B32" s="19"/>
    </row>
    <row r="33" spans="1:2" ht="14.25">
      <c r="A33" s="6"/>
      <c r="B33" s="19"/>
    </row>
    <row r="34" spans="1:2" ht="13.5">
      <c r="A34" s="3" t="s">
        <v>24</v>
      </c>
      <c r="B34" s="20">
        <f>D24</f>
        <v>6510903.6</v>
      </c>
    </row>
    <row r="35" spans="1:2" ht="13.5">
      <c r="A35" s="3" t="s">
        <v>25</v>
      </c>
      <c r="B35" s="25">
        <v>0.0635</v>
      </c>
    </row>
    <row r="36" spans="1:2" ht="13.5">
      <c r="A36" s="3"/>
      <c r="B36" s="21">
        <f>B34*B35</f>
        <v>413442.3786</v>
      </c>
    </row>
    <row r="37" spans="1:2" ht="13.5">
      <c r="A37" s="3" t="s">
        <v>26</v>
      </c>
      <c r="B37" s="11">
        <v>213621</v>
      </c>
    </row>
    <row r="38" spans="1:2" ht="13.5">
      <c r="A38" s="3"/>
      <c r="B38" s="20">
        <f>B36-B37</f>
        <v>199821.3786</v>
      </c>
    </row>
    <row r="39" spans="1:2" ht="13.5">
      <c r="A39" s="27" t="s">
        <v>29</v>
      </c>
      <c r="B39" s="35">
        <v>0.2825</v>
      </c>
    </row>
    <row r="40" spans="1:2" ht="13.5">
      <c r="A40" s="27" t="s">
        <v>28</v>
      </c>
      <c r="B40" s="22">
        <f>-B38*B39</f>
        <v>-56449.539454499994</v>
      </c>
    </row>
    <row r="41" spans="2:3" ht="14.25" thickBot="1">
      <c r="B41" s="23">
        <f>SUM(B38:B40)</f>
        <v>143372.1216455</v>
      </c>
      <c r="C41" s="24" t="s">
        <v>3</v>
      </c>
    </row>
    <row r="43" ht="13.5" thickBot="1"/>
    <row r="44" spans="1:4" ht="12.75">
      <c r="A44" s="39" t="s">
        <v>27</v>
      </c>
      <c r="B44" s="40"/>
      <c r="C44" s="40"/>
      <c r="D44" s="41"/>
    </row>
    <row r="45" spans="1:4" ht="13.5" thickBot="1">
      <c r="A45" s="42"/>
      <c r="B45" s="43"/>
      <c r="C45" s="43"/>
      <c r="D45" s="44"/>
    </row>
    <row r="47" spans="1:4" ht="12.75" customHeight="1">
      <c r="A47" s="26"/>
      <c r="B47" s="26"/>
      <c r="C47" s="26"/>
      <c r="D47" s="26"/>
    </row>
    <row r="48" spans="1:4" ht="18" customHeight="1">
      <c r="A48" s="26"/>
      <c r="B48" s="26"/>
      <c r="C48" s="26"/>
      <c r="D48" s="26"/>
    </row>
  </sheetData>
  <sheetProtection/>
  <mergeCells count="2">
    <mergeCell ref="A44:D45"/>
    <mergeCell ref="A1:D2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 Cheung</cp:lastModifiedBy>
  <cp:lastPrinted>2012-08-09T17:27:02Z</cp:lastPrinted>
  <dcterms:created xsi:type="dcterms:W3CDTF">2012-02-07T14:42:36Z</dcterms:created>
  <dcterms:modified xsi:type="dcterms:W3CDTF">2012-08-27T15:38:00Z</dcterms:modified>
  <cp:category/>
  <cp:version/>
  <cp:contentType/>
  <cp:contentStatus/>
</cp:coreProperties>
</file>