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1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<sst xmlns="http://schemas.openxmlformats.org/spreadsheetml/2006/main" count="18" uniqueCount="18">
  <si>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SMDR</t>
  </si>
  <si>
    <t>Deferred Revenue Requirement (2006 to 2011)</t>
  </si>
  <si>
    <t>Sheet 9, Cells C30 to Q30)</t>
  </si>
  <si>
    <t>Interest on OM&amp;A and Depreciation Expense</t>
  </si>
  <si>
    <t>Sheet 9, Cells C32 to S32)</t>
  </si>
  <si>
    <t>Deferred SMIRR Revenues (May 1 to Aug. 31/2012)</t>
  </si>
  <si>
    <t>SMFA Revenues (2006 to April 30, 2012)</t>
  </si>
  <si>
    <t>SMIRR X No. of customers X No. of months</t>
  </si>
  <si>
    <t>Less:</t>
  </si>
  <si>
    <t>Sheet 9, Cells G40 to S40</t>
  </si>
  <si>
    <t>Interest on SMFA Revenues</t>
  </si>
  <si>
    <t>Sheet 9, Cells G42 to S42</t>
  </si>
  <si>
    <t>Net Deferred Revenue Requirement to be recovered</t>
  </si>
  <si>
    <t>Period of be recovered over. (Years)</t>
  </si>
  <si>
    <t>(September 1, 2012 to April 30, 2014)</t>
  </si>
  <si>
    <t>(recovery is over 20 months now rather than 24)</t>
  </si>
  <si>
    <t>Number of customers</t>
  </si>
  <si>
    <t>Revised SMDR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</si>
</sst>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70" fontId="0" fillId="0" borderId="0" xfId="44" applyFont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2%20Cost%20of%20Service\Written%20Exibits\Revised%20Application%20Exhibits\Filing%20Spreadsheets\ETPL%202012_smart_meter_model_EB-2012-0121_Ju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igp\My%20Documents\2012%20Cost%20of%20Service\Written%20Exibits\Revised%20Application%20Exhibits\Updated%20Models%20March%202012\ETPL%20-%20Rate%20Design%20May%202012%20Updated%20Clas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ard%20Staff%20IR%20#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Sheet1"/>
    </sheetNames>
    <sheetDataSet>
      <sheetData sheetId="10">
        <row r="40">
          <cell r="G40">
            <v>30283.2</v>
          </cell>
          <cell r="I40">
            <v>67436.70796991099</v>
          </cell>
          <cell r="K40">
            <v>56117.229999999996</v>
          </cell>
          <cell r="M40">
            <v>135337.93999999997</v>
          </cell>
          <cell r="O40">
            <v>212759.06</v>
          </cell>
          <cell r="Q40">
            <v>271817.51999999996</v>
          </cell>
          <cell r="S40">
            <v>116255.75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Rate Derivation"/>
      <sheetName val="Fixed Variable Splits"/>
      <sheetName val="ETPL Impacts"/>
      <sheetName val="CPC Impacts"/>
      <sheetName val="WPPI Impacts"/>
      <sheetName val="Summary of Impacts ETPL"/>
      <sheetName val="Summary of Impacts WPPI"/>
      <sheetName val="Summary of Impacts CPC"/>
      <sheetName val="Smart Meter"/>
      <sheetName val="DVAD"/>
      <sheetName val="Proposed Rates"/>
      <sheetName val="Proposed Aug"/>
      <sheetName val="Low Voltage"/>
      <sheetName val="RTSR"/>
      <sheetName val="Rate Order Delay Rider"/>
      <sheetName val="Current Rate Classes"/>
      <sheetName val="Proposed Rate Classes"/>
      <sheetName val="Current Rates"/>
      <sheetName val="Proposed Rates New"/>
      <sheetName val="Specific Service Charges"/>
      <sheetName val="Revenue Reconcliation"/>
      <sheetName val="Details of Deficiency"/>
      <sheetName val="Sheet1"/>
    </sheetNames>
    <sheetDataSet>
      <sheetData sheetId="1">
        <row r="6">
          <cell r="H6">
            <v>16461</v>
          </cell>
        </row>
        <row r="7">
          <cell r="H7">
            <v>1860</v>
          </cell>
        </row>
        <row r="8">
          <cell r="H8">
            <v>175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Sheet1"/>
    </sheetNames>
    <sheetDataSet>
      <sheetData sheetId="10">
        <row r="30">
          <cell r="U30">
            <v>1319381.317046335</v>
          </cell>
        </row>
        <row r="32">
          <cell r="U32">
            <v>3243.8643659638556</v>
          </cell>
        </row>
        <row r="42">
          <cell r="U42">
            <v>35126.259999999995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2" max="2" width="44.28125" style="0" customWidth="1"/>
    <col min="3" max="3" width="2.8515625" style="0" customWidth="1"/>
    <col min="4" max="4" width="14.00390625" style="0" bestFit="1" customWidth="1"/>
  </cols>
  <sheetData>
    <row r="3" ht="12.75">
      <c r="A3" t="s">
        <v>0</v>
      </c>
    </row>
    <row r="5" spans="2:6" ht="12.75">
      <c r="B5" t="s">
        <v>1</v>
      </c>
      <c r="D5" s="1">
        <f>'[3]9. SMFA_SMDR_SMIRR'!$U$30</f>
        <v>1319381.317046335</v>
      </c>
      <c r="F5" t="s">
        <v>2</v>
      </c>
    </row>
    <row r="6" spans="2:6" ht="12.75">
      <c r="B6" t="s">
        <v>3</v>
      </c>
      <c r="D6" s="1">
        <f>'[3]9. SMFA_SMDR_SMIRR'!$U$32</f>
        <v>3243.8643659638556</v>
      </c>
      <c r="F6" t="s">
        <v>4</v>
      </c>
    </row>
    <row r="8" spans="2:6" ht="12.75">
      <c r="B8" t="s">
        <v>5</v>
      </c>
      <c r="D8" s="1">
        <v>0</v>
      </c>
      <c r="F8" t="s">
        <v>7</v>
      </c>
    </row>
    <row r="9" ht="12.75">
      <c r="D9" s="1"/>
    </row>
    <row r="10" spans="2:4" ht="12.75">
      <c r="B10" t="s">
        <v>8</v>
      </c>
      <c r="D10" s="1"/>
    </row>
    <row r="12" spans="2:6" ht="12.75">
      <c r="B12" t="s">
        <v>6</v>
      </c>
      <c r="D12" s="1">
        <f>'[1]9. SMFA_SMDR_SMIRR'!$G$40+'[1]9. SMFA_SMDR_SMIRR'!$I$40+'[1]9. SMFA_SMDR_SMIRR'!$K$40+'[1]9. SMFA_SMDR_SMIRR'!$M$40+'[1]9. SMFA_SMDR_SMIRR'!$O$40+'[1]9. SMFA_SMDR_SMIRR'!$Q$40+'[1]9. SMFA_SMDR_SMIRR'!$S$40</f>
        <v>890007.4079699109</v>
      </c>
      <c r="F12" t="s">
        <v>9</v>
      </c>
    </row>
    <row r="13" spans="2:6" ht="12.75">
      <c r="B13" t="s">
        <v>10</v>
      </c>
      <c r="D13" s="1">
        <f>'[3]9. SMFA_SMDR_SMIRR'!$U$42</f>
        <v>35126.259999999995</v>
      </c>
      <c r="F13" t="s">
        <v>11</v>
      </c>
    </row>
    <row r="14" ht="13.5" thickBot="1">
      <c r="D14" s="3"/>
    </row>
    <row r="15" spans="2:4" ht="13.5" thickTop="1">
      <c r="B15" t="s">
        <v>12</v>
      </c>
      <c r="D15" s="2">
        <f>SUM(D5:D8)-SUM(D12:D13)</f>
        <v>397491.51344238804</v>
      </c>
    </row>
    <row r="17" spans="2:6" ht="12.75">
      <c r="B17" t="s">
        <v>13</v>
      </c>
      <c r="D17">
        <f>20/12</f>
        <v>1.6666666666666667</v>
      </c>
      <c r="F17" t="s">
        <v>15</v>
      </c>
    </row>
    <row r="18" ht="12.75">
      <c r="B18" t="s">
        <v>14</v>
      </c>
    </row>
    <row r="20" spans="2:4" ht="12.75">
      <c r="B20" t="s">
        <v>16</v>
      </c>
      <c r="D20">
        <f>'[2]Rate Derivation'!$H$6+'[2]Rate Derivation'!$H$7+'[2]Rate Derivation'!$H$8</f>
        <v>18496</v>
      </c>
    </row>
    <row r="22" spans="2:4" ht="12.75">
      <c r="B22" t="s">
        <v>17</v>
      </c>
      <c r="D22" s="1">
        <f>D15/(D17*D20)</f>
        <v>12.894404631565356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C. Ritchie</dc:creator>
  <cp:keywords/>
  <dc:description/>
  <cp:lastModifiedBy>Graig P</cp:lastModifiedBy>
  <dcterms:created xsi:type="dcterms:W3CDTF">2012-07-30T15:24:07Z</dcterms:created>
  <dcterms:modified xsi:type="dcterms:W3CDTF">2012-09-27T15:57:46Z</dcterms:modified>
  <cp:category/>
  <cp:version/>
  <cp:contentType/>
  <cp:contentStatus/>
</cp:coreProperties>
</file>