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720" windowHeight="11640" activeTab="0"/>
  </bookViews>
  <sheets>
    <sheet name="Foregone Revenue Requirement" sheetId="1" r:id="rId1"/>
    <sheet name="Methodology Comparison" sheetId="2" r:id="rId2"/>
    <sheet name="Methodology Comparison (2)" sheetId="3" r:id="rId3"/>
    <sheet name="Methodology Comparison (3)" sheetId="4" r:id="rId4"/>
  </sheets>
  <definedNames>
    <definedName name="_xlnm.Print_Area" localSheetId="0">'Foregone Revenue Requirement'!$C$1:$H$42</definedName>
    <definedName name="_xlnm.Print_Area" localSheetId="1">'Methodology Comparison'!$C$1:$H$60</definedName>
    <definedName name="_xlnm.Print_Area" localSheetId="2">'Methodology Comparison (2)'!$C$1:$H$60</definedName>
    <definedName name="_xlnm.Print_Area" localSheetId="3">'Methodology Comparison (3)'!$C$1:$H$60</definedName>
  </definedNames>
  <calcPr fullCalcOnLoad="1"/>
</workbook>
</file>

<file path=xl/sharedStrings.xml><?xml version="1.0" encoding="utf-8"?>
<sst xmlns="http://schemas.openxmlformats.org/spreadsheetml/2006/main" count="174" uniqueCount="45">
  <si>
    <t>Deadband CAPEX in 2012 - opening</t>
  </si>
  <si>
    <t>Deadband CAPEX in 2012 - closing</t>
  </si>
  <si>
    <t>Average Deadband CAPEX in 2012</t>
  </si>
  <si>
    <t>Depreciation @ 3%</t>
  </si>
  <si>
    <t>Closing Incremental Ratebase</t>
  </si>
  <si>
    <t>Deadband CAPEX in 2013 - opening</t>
  </si>
  <si>
    <t>Deadband CAPEX in 2013 - closing</t>
  </si>
  <si>
    <t>Average Deadband CAPEX in 2013</t>
  </si>
  <si>
    <t>Deadband CAPEX in 2014 - opening</t>
  </si>
  <si>
    <t>Deadband CAPEX in 2014 - closing</t>
  </si>
  <si>
    <t>Average Deadband CAPEX in 2014</t>
  </si>
  <si>
    <t>Total</t>
  </si>
  <si>
    <t>Revenue Requirement on Average Incremental Ratebase @ 10%</t>
  </si>
  <si>
    <t>Average Incremental Ratebase</t>
  </si>
  <si>
    <t>($ millions)</t>
  </si>
  <si>
    <t>Opening Incremental Ratebase</t>
  </si>
  <si>
    <t>Above-Threshold CAPEX in 2012 - opening</t>
  </si>
  <si>
    <t>Average Above-Threshold CAPEX in 2012</t>
  </si>
  <si>
    <t>Above-Threshold CAPEX in 2013 - opening</t>
  </si>
  <si>
    <t>Total Foregone Revenue Requirement 2012-2014 - WITH HYR</t>
  </si>
  <si>
    <t>FOREGONE REVENUE FROM DEADBAND CAPEX SUBJECT TO HYR</t>
  </si>
  <si>
    <t>Average Above-Threshold CAPEX in 2013</t>
  </si>
  <si>
    <t>Revenue Requirement on Average Incremental Ratebase @ 10% - 2012 CAPEX</t>
  </si>
  <si>
    <t>Revenue Requirement on Average Incremental Ratebase @ 10% - 2013 CAPEX</t>
  </si>
  <si>
    <t>2012 CAPEX</t>
  </si>
  <si>
    <t>2013 CAPEX</t>
  </si>
  <si>
    <t>2014 CAPEX</t>
  </si>
  <si>
    <t>Above-Threshold CAPEX in 2012 - closing (solution variable)</t>
  </si>
  <si>
    <t>Above-Threshold CAPEX in 2013 - closing (solution variable)</t>
  </si>
  <si>
    <t xml:space="preserve">REVISED Appendix 3 to Manager's Summary </t>
  </si>
  <si>
    <t>REVENUE REQUIREMENT CALCULATED USING STANDARD APPROACH</t>
  </si>
  <si>
    <t>REVENUE REQUIREMENT CALCULATED USING ALTERNATE APPROACH</t>
  </si>
  <si>
    <t>Above-Threshold CAPEX including deadband in 2012 - closing (solution variable)</t>
  </si>
  <si>
    <t>Deadband CAPEX</t>
  </si>
  <si>
    <t>Above-Threshold CAPEX including deadband in 2013 - closing (solution variable)</t>
  </si>
  <si>
    <t>TOTAL REVENUE REQUIREMENT CALCULATED USING STANDARD APPROACH</t>
  </si>
  <si>
    <t>DIFFERENCE IN REVENUE REQUIREMENTS - STANDARD vs ALTERNATE</t>
  </si>
  <si>
    <t>APPROVED LEVEL OF 2012 + 2013 CAPITAL ABOVE THRESHOLD - STANDARD APPROACH</t>
  </si>
  <si>
    <t>APPROVED LEVEL OF 2012 + 2013 CAPITAL ABOVE THRESHOLD - ALTERNATE APPROACH</t>
  </si>
  <si>
    <t xml:space="preserve">Derivation of Foregone Revenue From Deadband CAPEX </t>
  </si>
  <si>
    <t>Comparative Revenue Requirements Analysis</t>
  </si>
  <si>
    <t>Equal Revenue Requirements</t>
  </si>
  <si>
    <t>Lower Standard Approach Revenue Requirement</t>
  </si>
  <si>
    <t>TOTAL REVENUE REQUIREMENT CALCULATED USING ALTERNATE APPROACH</t>
  </si>
  <si>
    <t>Higher Standard Approach Revenue Requirement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</si>
</sst>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34" fillId="0" borderId="14" xfId="0" applyFont="1" applyBorder="1" applyAlignment="1">
      <alignment/>
    </xf>
    <xf numFmtId="164" fontId="34" fillId="0" borderId="15" xfId="0" applyNumberFormat="1" applyFont="1" applyBorder="1" applyAlignment="1">
      <alignment/>
    </xf>
    <xf numFmtId="164" fontId="34" fillId="0" borderId="12" xfId="0" applyNumberFormat="1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12" xfId="0" applyBorder="1" applyAlignment="1">
      <alignment horizontal="right"/>
    </xf>
    <xf numFmtId="164" fontId="0" fillId="0" borderId="13" xfId="0" applyNumberFormat="1" applyBorder="1" applyAlignment="1">
      <alignment/>
    </xf>
    <xf numFmtId="165" fontId="0" fillId="0" borderId="0" xfId="0" applyNumberFormat="1" applyAlignment="1">
      <alignment/>
    </xf>
    <xf numFmtId="0" fontId="36" fillId="0" borderId="16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7" xfId="0" applyFont="1" applyBorder="1" applyAlignment="1">
      <alignment horizontal="right"/>
    </xf>
    <xf numFmtId="164" fontId="2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4" fillId="0" borderId="16" xfId="0" applyFont="1" applyBorder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43"/>
  <sheetViews>
    <sheetView showGridLines="0" tabSelected="1" view="pageBreakPreview" zoomScale="60" zoomScalePageLayoutView="0" workbookViewId="0" topLeftCell="A1">
      <selection activeCell="E10" sqref="E10"/>
    </sheetView>
  </sheetViews>
  <sheetFormatPr defaultColWidth="9.140625" defaultRowHeight="15"/>
  <cols>
    <col min="3" max="3" width="81.57421875" style="0" customWidth="1"/>
  </cols>
  <sheetData>
    <row r="1" spans="3:8" ht="39" customHeight="1">
      <c r="C1" s="21" t="s">
        <v>29</v>
      </c>
      <c r="D1" s="21"/>
      <c r="E1" s="21"/>
      <c r="F1" s="21"/>
      <c r="G1" s="21"/>
      <c r="H1" s="21"/>
    </row>
    <row r="2" spans="3:8" ht="25.5" customHeight="1">
      <c r="C2" s="21" t="s">
        <v>39</v>
      </c>
      <c r="D2" s="21"/>
      <c r="E2" s="21"/>
      <c r="F2" s="21"/>
      <c r="G2" s="21"/>
      <c r="H2" s="21"/>
    </row>
    <row r="3" spans="3:8" ht="14.25" customHeight="1">
      <c r="C3" s="21"/>
      <c r="D3" s="21"/>
      <c r="E3" s="21"/>
      <c r="F3" s="21"/>
      <c r="G3" s="21"/>
      <c r="H3" s="21"/>
    </row>
    <row r="4" spans="3:8" ht="23.25" customHeight="1">
      <c r="C4" s="21" t="s">
        <v>14</v>
      </c>
      <c r="D4" s="21"/>
      <c r="E4" s="21"/>
      <c r="F4" s="21"/>
      <c r="G4" s="21"/>
      <c r="H4" s="21"/>
    </row>
    <row r="6" spans="3:8" ht="15">
      <c r="C6" s="15" t="s">
        <v>20</v>
      </c>
      <c r="D6" s="1"/>
      <c r="E6" s="16">
        <v>2012</v>
      </c>
      <c r="F6" s="16">
        <v>2013</v>
      </c>
      <c r="G6" s="16">
        <v>2014</v>
      </c>
      <c r="H6" s="17" t="s">
        <v>11</v>
      </c>
    </row>
    <row r="7" spans="3:8" ht="15">
      <c r="C7" s="11"/>
      <c r="D7" s="3"/>
      <c r="E7" s="3"/>
      <c r="F7" s="3"/>
      <c r="G7" s="3"/>
      <c r="H7" s="12"/>
    </row>
    <row r="8" spans="3:8" ht="15">
      <c r="C8" s="11" t="s">
        <v>24</v>
      </c>
      <c r="D8" s="3"/>
      <c r="E8" s="3"/>
      <c r="F8" s="3"/>
      <c r="G8" s="3"/>
      <c r="H8" s="12"/>
    </row>
    <row r="9" spans="3:8" ht="15">
      <c r="C9" s="2" t="s">
        <v>15</v>
      </c>
      <c r="D9" s="3"/>
      <c r="E9" s="5">
        <v>0</v>
      </c>
      <c r="F9" s="5">
        <f>E14</f>
        <v>27.346555000000002</v>
      </c>
      <c r="G9" s="5">
        <f>F14</f>
        <v>26.513665000000003</v>
      </c>
      <c r="H9" s="4"/>
    </row>
    <row r="10" spans="3:8" ht="15">
      <c r="C10" s="2" t="s">
        <v>0</v>
      </c>
      <c r="D10" s="3"/>
      <c r="E10" s="5">
        <v>0</v>
      </c>
      <c r="F10" s="5"/>
      <c r="G10" s="5"/>
      <c r="H10" s="4"/>
    </row>
    <row r="11" spans="3:8" ht="15">
      <c r="C11" s="2" t="s">
        <v>1</v>
      </c>
      <c r="D11" s="3"/>
      <c r="E11" s="5">
        <v>27.763</v>
      </c>
      <c r="F11" s="5"/>
      <c r="G11" s="5"/>
      <c r="H11" s="4"/>
    </row>
    <row r="12" spans="3:8" ht="15">
      <c r="C12" s="2" t="s">
        <v>2</v>
      </c>
      <c r="D12" s="3"/>
      <c r="E12" s="5">
        <f>AVERAGE(E10:E11)</f>
        <v>13.8815</v>
      </c>
      <c r="F12" s="5"/>
      <c r="G12" s="5"/>
      <c r="H12" s="4"/>
    </row>
    <row r="13" spans="3:8" ht="15">
      <c r="C13" s="2" t="s">
        <v>3</v>
      </c>
      <c r="D13" s="3"/>
      <c r="E13" s="5">
        <f>0.03*E12</f>
        <v>0.416445</v>
      </c>
      <c r="F13" s="5">
        <f>2*E13</f>
        <v>0.83289</v>
      </c>
      <c r="G13" s="5">
        <f>F13</f>
        <v>0.83289</v>
      </c>
      <c r="H13" s="4"/>
    </row>
    <row r="14" spans="3:8" ht="15">
      <c r="C14" s="2" t="s">
        <v>4</v>
      </c>
      <c r="D14" s="3"/>
      <c r="E14" s="5">
        <f>E11-E13</f>
        <v>27.346555000000002</v>
      </c>
      <c r="F14" s="5">
        <f>F9-F13</f>
        <v>26.513665000000003</v>
      </c>
      <c r="G14" s="5">
        <f>G9-G13</f>
        <v>25.680775000000004</v>
      </c>
      <c r="H14" s="6"/>
    </row>
    <row r="15" spans="3:8" ht="15">
      <c r="C15" s="2" t="s">
        <v>13</v>
      </c>
      <c r="D15" s="3"/>
      <c r="E15" s="5">
        <f>0.5*(E9+E14)</f>
        <v>13.673277500000001</v>
      </c>
      <c r="F15" s="5">
        <f>0.5*(F9+F14)</f>
        <v>26.930110000000003</v>
      </c>
      <c r="G15" s="5">
        <f>0.5*(G9+G14)</f>
        <v>26.097220000000004</v>
      </c>
      <c r="H15" s="6"/>
    </row>
    <row r="16" spans="3:8" ht="15">
      <c r="C16" s="2"/>
      <c r="D16" s="3"/>
      <c r="E16" s="5"/>
      <c r="F16" s="5"/>
      <c r="G16" s="5"/>
      <c r="H16" s="4"/>
    </row>
    <row r="17" spans="3:8" ht="15">
      <c r="C17" s="2" t="s">
        <v>12</v>
      </c>
      <c r="D17" s="3"/>
      <c r="E17" s="5">
        <f>0.1*E15</f>
        <v>1.3673277500000003</v>
      </c>
      <c r="F17" s="5">
        <f>0.1*F15</f>
        <v>2.6930110000000003</v>
      </c>
      <c r="G17" s="5">
        <f>0.1*G15</f>
        <v>2.6097220000000005</v>
      </c>
      <c r="H17" s="6">
        <f>SUM(E17:G17)</f>
        <v>6.670060750000001</v>
      </c>
    </row>
    <row r="18" spans="3:8" ht="15">
      <c r="C18" s="2"/>
      <c r="D18" s="3"/>
      <c r="E18" s="3"/>
      <c r="F18" s="3"/>
      <c r="G18" s="3"/>
      <c r="H18" s="4"/>
    </row>
    <row r="19" spans="3:8" ht="15">
      <c r="C19" s="11" t="s">
        <v>25</v>
      </c>
      <c r="D19" s="3"/>
      <c r="E19" s="3"/>
      <c r="F19" s="3"/>
      <c r="G19" s="3"/>
      <c r="H19" s="4"/>
    </row>
    <row r="20" spans="3:8" ht="15">
      <c r="C20" s="2" t="s">
        <v>15</v>
      </c>
      <c r="D20" s="3"/>
      <c r="E20" s="5"/>
      <c r="F20" s="5">
        <v>0</v>
      </c>
      <c r="G20" s="5">
        <f>F25</f>
        <v>27.346555000000002</v>
      </c>
      <c r="H20" s="4"/>
    </row>
    <row r="21" spans="3:8" ht="15">
      <c r="C21" s="2" t="s">
        <v>5</v>
      </c>
      <c r="D21" s="3"/>
      <c r="E21" s="5"/>
      <c r="F21" s="5">
        <v>0</v>
      </c>
      <c r="G21" s="5"/>
      <c r="H21" s="4"/>
    </row>
    <row r="22" spans="3:8" ht="15">
      <c r="C22" s="2" t="s">
        <v>6</v>
      </c>
      <c r="D22" s="3"/>
      <c r="E22" s="5"/>
      <c r="F22" s="5">
        <v>27.763</v>
      </c>
      <c r="G22" s="5"/>
      <c r="H22" s="4"/>
    </row>
    <row r="23" spans="3:8" ht="15">
      <c r="C23" s="2" t="s">
        <v>7</v>
      </c>
      <c r="D23" s="3"/>
      <c r="E23" s="5"/>
      <c r="F23" s="5">
        <f>AVERAGE(F21:F22)</f>
        <v>13.8815</v>
      </c>
      <c r="G23" s="5"/>
      <c r="H23" s="4"/>
    </row>
    <row r="24" spans="3:8" ht="15">
      <c r="C24" s="2" t="s">
        <v>3</v>
      </c>
      <c r="D24" s="3"/>
      <c r="E24" s="5"/>
      <c r="F24" s="5">
        <f>0.03*F23</f>
        <v>0.416445</v>
      </c>
      <c r="G24" s="5">
        <f>2*F24</f>
        <v>0.83289</v>
      </c>
      <c r="H24" s="4"/>
    </row>
    <row r="25" spans="3:8" ht="15">
      <c r="C25" s="2" t="s">
        <v>4</v>
      </c>
      <c r="D25" s="3"/>
      <c r="E25" s="5"/>
      <c r="F25" s="5">
        <f>F22-F24</f>
        <v>27.346555000000002</v>
      </c>
      <c r="G25" s="5">
        <f>G20-G24</f>
        <v>26.513665000000003</v>
      </c>
      <c r="H25" s="4"/>
    </row>
    <row r="26" spans="3:8" ht="15">
      <c r="C26" s="2" t="s">
        <v>13</v>
      </c>
      <c r="D26" s="3"/>
      <c r="E26" s="5"/>
      <c r="F26" s="5">
        <f>0.5*(F21+F25)</f>
        <v>13.673277500000001</v>
      </c>
      <c r="G26" s="5">
        <f>0.5*(G20+G25)</f>
        <v>26.930110000000003</v>
      </c>
      <c r="H26" s="4"/>
    </row>
    <row r="27" spans="3:8" ht="15">
      <c r="C27" s="2"/>
      <c r="D27" s="3"/>
      <c r="E27" s="5"/>
      <c r="F27" s="5"/>
      <c r="G27" s="5"/>
      <c r="H27" s="4"/>
    </row>
    <row r="28" spans="3:8" ht="15">
      <c r="C28" s="2" t="s">
        <v>12</v>
      </c>
      <c r="D28" s="3"/>
      <c r="E28" s="5"/>
      <c r="F28" s="5">
        <f>0.1*F26</f>
        <v>1.3673277500000003</v>
      </c>
      <c r="G28" s="5">
        <f>0.1*G26</f>
        <v>2.6930110000000003</v>
      </c>
      <c r="H28" s="6">
        <f>SUM(E28:G28)</f>
        <v>4.0603387500000006</v>
      </c>
    </row>
    <row r="29" spans="3:8" ht="15">
      <c r="C29" s="2"/>
      <c r="D29" s="3"/>
      <c r="E29" s="5"/>
      <c r="F29" s="5"/>
      <c r="G29" s="5"/>
      <c r="H29" s="6"/>
    </row>
    <row r="30" spans="3:8" ht="15">
      <c r="C30" s="11" t="s">
        <v>26</v>
      </c>
      <c r="D30" s="3"/>
      <c r="E30" s="5"/>
      <c r="F30" s="5"/>
      <c r="G30" s="5"/>
      <c r="H30" s="6"/>
    </row>
    <row r="31" spans="3:8" ht="15">
      <c r="C31" s="2" t="s">
        <v>15</v>
      </c>
      <c r="D31" s="3"/>
      <c r="E31" s="3"/>
      <c r="F31" s="3"/>
      <c r="G31" s="5">
        <v>0</v>
      </c>
      <c r="H31" s="4"/>
    </row>
    <row r="32" spans="3:8" ht="15">
      <c r="C32" s="2" t="s">
        <v>8</v>
      </c>
      <c r="D32" s="3"/>
      <c r="E32" s="5"/>
      <c r="F32" s="5"/>
      <c r="G32" s="5">
        <v>0</v>
      </c>
      <c r="H32" s="4"/>
    </row>
    <row r="33" spans="3:8" ht="15">
      <c r="C33" s="2" t="s">
        <v>9</v>
      </c>
      <c r="D33" s="3"/>
      <c r="E33" s="5"/>
      <c r="F33" s="5"/>
      <c r="G33" s="5">
        <v>27.763</v>
      </c>
      <c r="H33" s="4"/>
    </row>
    <row r="34" spans="3:8" ht="15">
      <c r="C34" s="2" t="s">
        <v>10</v>
      </c>
      <c r="D34" s="3"/>
      <c r="E34" s="5"/>
      <c r="F34" s="5"/>
      <c r="G34" s="5">
        <f>AVERAGE(G32:G33)</f>
        <v>13.8815</v>
      </c>
      <c r="H34" s="4"/>
    </row>
    <row r="35" spans="3:8" ht="15">
      <c r="C35" s="2" t="s">
        <v>3</v>
      </c>
      <c r="D35" s="3"/>
      <c r="E35" s="5"/>
      <c r="F35" s="5"/>
      <c r="G35" s="5">
        <f>0.03*G34</f>
        <v>0.416445</v>
      </c>
      <c r="H35" s="4"/>
    </row>
    <row r="36" spans="3:8" ht="15">
      <c r="C36" s="2" t="s">
        <v>4</v>
      </c>
      <c r="D36" s="3"/>
      <c r="E36" s="5"/>
      <c r="F36" s="5"/>
      <c r="G36" s="5">
        <f>G33-G35</f>
        <v>27.346555000000002</v>
      </c>
      <c r="H36" s="4"/>
    </row>
    <row r="37" spans="3:8" ht="15">
      <c r="C37" s="2" t="s">
        <v>13</v>
      </c>
      <c r="D37" s="3"/>
      <c r="E37" s="5"/>
      <c r="F37" s="5"/>
      <c r="G37" s="5">
        <f>0.5*(G32+G36)</f>
        <v>13.673277500000001</v>
      </c>
      <c r="H37" s="4"/>
    </row>
    <row r="38" spans="3:8" ht="15">
      <c r="C38" s="2"/>
      <c r="D38" s="3"/>
      <c r="E38" s="5"/>
      <c r="F38" s="5"/>
      <c r="G38" s="5"/>
      <c r="H38" s="4"/>
    </row>
    <row r="39" spans="3:8" ht="15">
      <c r="C39" s="2" t="s">
        <v>12</v>
      </c>
      <c r="D39" s="3"/>
      <c r="E39" s="5"/>
      <c r="F39" s="5"/>
      <c r="G39" s="5">
        <f>0.1*G37</f>
        <v>1.3673277500000003</v>
      </c>
      <c r="H39" s="6">
        <f>SUM(E39:G39)</f>
        <v>1.3673277500000003</v>
      </c>
    </row>
    <row r="40" spans="3:8" ht="15">
      <c r="C40" s="2"/>
      <c r="D40" s="3"/>
      <c r="E40" s="3"/>
      <c r="F40" s="3"/>
      <c r="H40" s="4"/>
    </row>
    <row r="41" spans="3:8" ht="15">
      <c r="C41" s="8" t="s">
        <v>19</v>
      </c>
      <c r="D41" s="7"/>
      <c r="E41" s="7"/>
      <c r="F41" s="7"/>
      <c r="G41" s="7"/>
      <c r="H41" s="9">
        <f>SUM(H17:H39)</f>
        <v>12.097727250000002</v>
      </c>
    </row>
    <row r="43" ht="15">
      <c r="H43" s="19"/>
    </row>
  </sheetData>
  <sheetProtection password="CC77" sheet="1" objects="1" scenarios="1"/>
  <mergeCells count="4">
    <mergeCell ref="C1:H1"/>
    <mergeCell ref="C2:H2"/>
    <mergeCell ref="C3:H3"/>
    <mergeCell ref="C4:H4"/>
  </mergeCells>
  <printOptions horizontalCentered="1"/>
  <pageMargins left="0.4724409448818898" right="0.1968503937007874" top="1.535433070866142" bottom="0.7480314960629921" header="0.31496062992125984" footer="0.31496062992125984"/>
  <pageSetup fitToHeight="1" fitToWidth="1" horizontalDpi="600" verticalDpi="600" orientation="portrait" scale="77" r:id="rId1"/>
  <headerFooter>
    <oddHeader>&amp;RToronto Hydro-Electric System Limited
EB-2012-0064
Tab 2
Appendix 3
Filed:  2012 May 10
Updated and Corrected:  2012 Aug 8
page &amp;P of &amp;[Pages</oddHeader>
  </headerFooter>
  <ignoredErrors>
    <ignoredError sqref="E12 F23 G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63"/>
  <sheetViews>
    <sheetView showGridLines="0" view="pageBreakPreview" zoomScale="60" zoomScalePageLayoutView="0" workbookViewId="0" topLeftCell="A1">
      <selection activeCell="E10" sqref="E10"/>
    </sheetView>
  </sheetViews>
  <sheetFormatPr defaultColWidth="9.140625" defaultRowHeight="15"/>
  <cols>
    <col min="3" max="3" width="81.57421875" style="0" customWidth="1"/>
  </cols>
  <sheetData>
    <row r="1" spans="3:8" ht="39" customHeight="1">
      <c r="C1" s="21" t="s">
        <v>29</v>
      </c>
      <c r="D1" s="21"/>
      <c r="E1" s="21"/>
      <c r="F1" s="21"/>
      <c r="G1" s="21"/>
      <c r="H1" s="21"/>
    </row>
    <row r="2" spans="3:8" ht="25.5" customHeight="1">
      <c r="C2" s="21" t="s">
        <v>40</v>
      </c>
      <c r="D2" s="21"/>
      <c r="E2" s="21"/>
      <c r="F2" s="21"/>
      <c r="G2" s="21"/>
      <c r="H2" s="21"/>
    </row>
    <row r="3" spans="3:8" ht="25.5" customHeight="1">
      <c r="C3" s="21" t="s">
        <v>41</v>
      </c>
      <c r="D3" s="21"/>
      <c r="E3" s="21"/>
      <c r="F3" s="21"/>
      <c r="G3" s="21"/>
      <c r="H3" s="21"/>
    </row>
    <row r="4" spans="3:8" ht="23.25" customHeight="1">
      <c r="C4" s="21" t="s">
        <v>14</v>
      </c>
      <c r="D4" s="21"/>
      <c r="E4" s="21"/>
      <c r="F4" s="21"/>
      <c r="G4" s="21"/>
      <c r="H4" s="21"/>
    </row>
    <row r="6" spans="3:8" ht="15">
      <c r="C6" s="20" t="s">
        <v>30</v>
      </c>
      <c r="D6" s="1"/>
      <c r="E6" s="16">
        <v>2012</v>
      </c>
      <c r="F6" s="16">
        <v>2013</v>
      </c>
      <c r="G6" s="16">
        <v>2014</v>
      </c>
      <c r="H6" s="17" t="s">
        <v>11</v>
      </c>
    </row>
    <row r="7" spans="3:8" ht="15">
      <c r="C7" s="11"/>
      <c r="D7" s="3"/>
      <c r="E7" s="3"/>
      <c r="F7" s="3"/>
      <c r="G7" s="3"/>
      <c r="H7" s="12"/>
    </row>
    <row r="8" spans="3:8" ht="15">
      <c r="C8" s="11" t="s">
        <v>24</v>
      </c>
      <c r="D8" s="3"/>
      <c r="E8" s="3"/>
      <c r="F8" s="3"/>
      <c r="G8" s="3"/>
      <c r="H8" s="4"/>
    </row>
    <row r="9" spans="3:8" ht="15">
      <c r="C9" s="2" t="s">
        <v>15</v>
      </c>
      <c r="D9" s="3"/>
      <c r="E9" s="5">
        <v>0</v>
      </c>
      <c r="F9" s="5">
        <f>E13</f>
        <v>110.67623020801052</v>
      </c>
      <c r="G9" s="5">
        <f>F13</f>
        <v>107.2532540160102</v>
      </c>
      <c r="H9" s="4"/>
    </row>
    <row r="10" spans="3:8" ht="15">
      <c r="C10" s="2" t="s">
        <v>16</v>
      </c>
      <c r="D10" s="3"/>
      <c r="E10" s="5">
        <v>0</v>
      </c>
      <c r="H10" s="4"/>
    </row>
    <row r="11" spans="3:8" ht="15">
      <c r="C11" s="2" t="s">
        <v>27</v>
      </c>
      <c r="D11" s="3"/>
      <c r="E11" s="5">
        <v>114.09920640001084</v>
      </c>
      <c r="F11" s="5"/>
      <c r="G11" s="5"/>
      <c r="H11" s="4"/>
    </row>
    <row r="12" spans="3:8" ht="15">
      <c r="C12" s="2" t="s">
        <v>3</v>
      </c>
      <c r="D12" s="3"/>
      <c r="E12" s="5">
        <f>0.03*E11</f>
        <v>3.422976192000325</v>
      </c>
      <c r="F12" s="5">
        <f>E12</f>
        <v>3.422976192000325</v>
      </c>
      <c r="G12" s="5">
        <f>F12</f>
        <v>3.422976192000325</v>
      </c>
      <c r="H12" s="4"/>
    </row>
    <row r="13" spans="3:8" ht="15">
      <c r="C13" s="2" t="s">
        <v>4</v>
      </c>
      <c r="D13" s="3"/>
      <c r="E13" s="5">
        <f>E11-E12</f>
        <v>110.67623020801052</v>
      </c>
      <c r="F13" s="5">
        <f>F9-F12</f>
        <v>107.2532540160102</v>
      </c>
      <c r="G13" s="5">
        <f>G9-G12</f>
        <v>103.83027782400988</v>
      </c>
      <c r="H13" s="6"/>
    </row>
    <row r="14" spans="3:8" ht="15">
      <c r="C14" s="2" t="s">
        <v>13</v>
      </c>
      <c r="D14" s="3"/>
      <c r="E14" s="5">
        <f>0.5*(E11+E13)</f>
        <v>112.38771830401069</v>
      </c>
      <c r="F14" s="5">
        <f>0.5*(F9+F13)</f>
        <v>108.96474211201036</v>
      </c>
      <c r="G14" s="5">
        <f>0.5*(G9+G13)</f>
        <v>105.54176592001005</v>
      </c>
      <c r="H14" s="6"/>
    </row>
    <row r="15" spans="3:8" ht="15">
      <c r="C15" s="2"/>
      <c r="D15" s="3"/>
      <c r="E15" s="5"/>
      <c r="F15" s="5"/>
      <c r="G15" s="5"/>
      <c r="H15" s="4"/>
    </row>
    <row r="16" spans="3:8" ht="15">
      <c r="C16" s="2" t="s">
        <v>22</v>
      </c>
      <c r="D16" s="3"/>
      <c r="E16" s="5">
        <f>0.1*E14</f>
        <v>11.23877183040107</v>
      </c>
      <c r="F16" s="5">
        <f>0.1*F14</f>
        <v>10.896474211201037</v>
      </c>
      <c r="G16" s="5">
        <f>0.1*G14</f>
        <v>10.554176592001006</v>
      </c>
      <c r="H16" s="6">
        <f>SUM(E16:G16)</f>
        <v>32.689422633603115</v>
      </c>
    </row>
    <row r="17" spans="3:8" ht="15">
      <c r="C17" s="2"/>
      <c r="D17" s="3"/>
      <c r="E17" s="5"/>
      <c r="F17" s="5"/>
      <c r="G17" s="5"/>
      <c r="H17" s="6"/>
    </row>
    <row r="18" spans="3:8" ht="15">
      <c r="C18" s="11" t="s">
        <v>25</v>
      </c>
      <c r="D18" s="3"/>
      <c r="E18" s="5"/>
      <c r="F18" s="5"/>
      <c r="G18" s="5"/>
      <c r="H18" s="6"/>
    </row>
    <row r="19" spans="3:8" ht="15">
      <c r="C19" s="2" t="s">
        <v>15</v>
      </c>
      <c r="D19" s="3"/>
      <c r="E19" s="3"/>
      <c r="F19" s="5">
        <v>0</v>
      </c>
      <c r="G19" s="5">
        <f>F23</f>
        <v>110.67623020801052</v>
      </c>
      <c r="H19" s="4"/>
    </row>
    <row r="20" spans="3:8" ht="15">
      <c r="C20" s="2" t="s">
        <v>18</v>
      </c>
      <c r="D20" s="3"/>
      <c r="E20" s="5"/>
      <c r="F20" s="5">
        <v>0</v>
      </c>
      <c r="H20" s="4"/>
    </row>
    <row r="21" spans="3:8" ht="15">
      <c r="C21" s="2" t="s">
        <v>28</v>
      </c>
      <c r="D21" s="3"/>
      <c r="E21" s="5"/>
      <c r="F21" s="5">
        <f>E11</f>
        <v>114.09920640001084</v>
      </c>
      <c r="G21" s="5"/>
      <c r="H21" s="4"/>
    </row>
    <row r="22" spans="3:8" ht="15">
      <c r="C22" s="2" t="s">
        <v>3</v>
      </c>
      <c r="D22" s="3"/>
      <c r="E22" s="5"/>
      <c r="F22" s="5">
        <f>0.03*F21</f>
        <v>3.422976192000325</v>
      </c>
      <c r="G22" s="5">
        <f>0.03*G19</f>
        <v>3.3202869062403155</v>
      </c>
      <c r="H22" s="4"/>
    </row>
    <row r="23" spans="3:8" ht="15">
      <c r="C23" s="2" t="s">
        <v>4</v>
      </c>
      <c r="D23" s="3"/>
      <c r="E23" s="5"/>
      <c r="F23" s="5">
        <f>F21-F22</f>
        <v>110.67623020801052</v>
      </c>
      <c r="G23" s="5">
        <f>G19-G22</f>
        <v>107.35594330177021</v>
      </c>
      <c r="H23" s="4"/>
    </row>
    <row r="24" spans="3:8" ht="15">
      <c r="C24" s="2" t="s">
        <v>13</v>
      </c>
      <c r="D24" s="3"/>
      <c r="E24" s="5"/>
      <c r="F24" s="5">
        <f>0.5*(F21+F23)</f>
        <v>112.38771830401069</v>
      </c>
      <c r="G24" s="5">
        <f>0.5*(G19+G23)</f>
        <v>109.01608675489037</v>
      </c>
      <c r="H24" s="4"/>
    </row>
    <row r="25" spans="3:8" ht="15">
      <c r="C25" s="2"/>
      <c r="D25" s="3"/>
      <c r="E25" s="5"/>
      <c r="F25" s="5"/>
      <c r="G25" s="5"/>
      <c r="H25" s="4"/>
    </row>
    <row r="26" spans="3:8" ht="15">
      <c r="C26" s="2" t="s">
        <v>23</v>
      </c>
      <c r="D26" s="3"/>
      <c r="E26" s="5"/>
      <c r="F26" s="5">
        <f>0.1*F24</f>
        <v>11.23877183040107</v>
      </c>
      <c r="G26" s="5">
        <f>0.1*G24</f>
        <v>10.901608675489037</v>
      </c>
      <c r="H26" s="6">
        <f>SUM(E26:G26)</f>
        <v>22.140380505890107</v>
      </c>
    </row>
    <row r="27" spans="3:8" ht="15">
      <c r="C27" s="2"/>
      <c r="D27" s="3"/>
      <c r="E27" s="5"/>
      <c r="F27" s="5"/>
      <c r="G27" s="5"/>
      <c r="H27" s="6"/>
    </row>
    <row r="28" spans="3:8" ht="15">
      <c r="C28" s="8" t="s">
        <v>35</v>
      </c>
      <c r="D28" s="7"/>
      <c r="E28" s="13"/>
      <c r="F28" s="13"/>
      <c r="G28" s="13"/>
      <c r="H28" s="9">
        <f>H26+H16</f>
        <v>54.82980313949322</v>
      </c>
    </row>
    <row r="29" spans="3:8" ht="15">
      <c r="C29" s="2"/>
      <c r="D29" s="3"/>
      <c r="E29" s="5"/>
      <c r="F29" s="5"/>
      <c r="G29" s="5"/>
      <c r="H29" s="6"/>
    </row>
    <row r="30" spans="3:8" ht="15">
      <c r="C30" s="11" t="s">
        <v>31</v>
      </c>
      <c r="D30" s="3"/>
      <c r="E30" s="5"/>
      <c r="F30" s="5"/>
      <c r="G30" s="5"/>
      <c r="H30" s="6"/>
    </row>
    <row r="31" spans="3:8" ht="15">
      <c r="C31" s="11" t="s">
        <v>33</v>
      </c>
      <c r="D31" s="3"/>
      <c r="E31" s="5">
        <f>27763.156186/1000</f>
        <v>27.763156186</v>
      </c>
      <c r="F31" s="5"/>
      <c r="G31" s="5"/>
      <c r="H31" s="6"/>
    </row>
    <row r="32" spans="3:8" ht="15">
      <c r="C32" s="11"/>
      <c r="D32" s="3"/>
      <c r="E32" s="5"/>
      <c r="F32" s="5"/>
      <c r="G32" s="5"/>
      <c r="H32" s="6"/>
    </row>
    <row r="33" spans="3:8" ht="15">
      <c r="C33" s="11" t="s">
        <v>24</v>
      </c>
      <c r="D33" s="3"/>
      <c r="E33" s="5"/>
      <c r="F33" s="5"/>
      <c r="G33" s="5"/>
      <c r="H33" s="6"/>
    </row>
    <row r="34" spans="3:8" ht="15">
      <c r="C34" s="2" t="s">
        <v>15</v>
      </c>
      <c r="D34" s="3"/>
      <c r="E34" s="5">
        <v>0</v>
      </c>
      <c r="F34" s="5">
        <f>E39</f>
        <v>139.73442714722069</v>
      </c>
      <c r="G34" s="5">
        <f>F39</f>
        <v>135.47855626964036</v>
      </c>
      <c r="H34" s="4"/>
    </row>
    <row r="35" spans="3:8" ht="15">
      <c r="C35" s="2" t="s">
        <v>16</v>
      </c>
      <c r="D35" s="3"/>
      <c r="E35" s="5">
        <v>0</v>
      </c>
      <c r="H35" s="4"/>
    </row>
    <row r="36" spans="3:8" ht="15">
      <c r="C36" s="2" t="s">
        <v>32</v>
      </c>
      <c r="D36" s="3"/>
      <c r="E36" s="5">
        <f>E11+E31</f>
        <v>141.86236258601085</v>
      </c>
      <c r="F36" s="5"/>
      <c r="G36" s="5"/>
      <c r="H36" s="4"/>
    </row>
    <row r="37" spans="3:8" ht="15">
      <c r="C37" s="2" t="s">
        <v>17</v>
      </c>
      <c r="D37" s="3"/>
      <c r="E37" s="5">
        <f>0.5*(E35+E36)</f>
        <v>70.93118129300542</v>
      </c>
      <c r="F37" s="5"/>
      <c r="G37" s="5"/>
      <c r="H37" s="4"/>
    </row>
    <row r="38" spans="3:8" ht="15">
      <c r="C38" s="2" t="s">
        <v>3</v>
      </c>
      <c r="D38" s="3"/>
      <c r="E38" s="5">
        <f>0.03*E37</f>
        <v>2.127935438790163</v>
      </c>
      <c r="F38" s="5">
        <f>2*E38</f>
        <v>4.255870877580326</v>
      </c>
      <c r="G38" s="5">
        <f>F38</f>
        <v>4.255870877580326</v>
      </c>
      <c r="H38" s="4"/>
    </row>
    <row r="39" spans="3:8" ht="15">
      <c r="C39" s="2" t="s">
        <v>4</v>
      </c>
      <c r="D39" s="3"/>
      <c r="E39" s="5">
        <f>E36-E38</f>
        <v>139.73442714722069</v>
      </c>
      <c r="F39" s="5">
        <f>F34-F38</f>
        <v>135.47855626964036</v>
      </c>
      <c r="G39" s="5">
        <f>G34-G38</f>
        <v>131.22268539206004</v>
      </c>
      <c r="H39" s="6"/>
    </row>
    <row r="40" spans="3:8" ht="15">
      <c r="C40" s="2" t="s">
        <v>13</v>
      </c>
      <c r="D40" s="3"/>
      <c r="E40" s="5">
        <f>0.5*(E34+E39)</f>
        <v>69.86721357361034</v>
      </c>
      <c r="F40" s="5">
        <f>0.5*(F34+F39)</f>
        <v>137.60649170843053</v>
      </c>
      <c r="G40" s="5">
        <f>0.5*(G34+G39)</f>
        <v>133.3506208308502</v>
      </c>
      <c r="H40" s="6"/>
    </row>
    <row r="41" spans="3:8" ht="15">
      <c r="C41" s="2"/>
      <c r="D41" s="3"/>
      <c r="E41" s="5"/>
      <c r="F41" s="5"/>
      <c r="G41" s="5"/>
      <c r="H41" s="4"/>
    </row>
    <row r="42" spans="3:8" ht="15">
      <c r="C42" s="2" t="s">
        <v>22</v>
      </c>
      <c r="D42" s="3"/>
      <c r="E42" s="5">
        <f>0.1*E40</f>
        <v>6.986721357361034</v>
      </c>
      <c r="F42" s="5">
        <f>0.1*F40</f>
        <v>13.760649170843053</v>
      </c>
      <c r="G42" s="5">
        <f>0.1*G40</f>
        <v>13.33506208308502</v>
      </c>
      <c r="H42" s="6">
        <f>SUM(E42:G42)</f>
        <v>34.08243261128911</v>
      </c>
    </row>
    <row r="43" spans="3:8" ht="15">
      <c r="C43" s="2"/>
      <c r="D43" s="3"/>
      <c r="E43" s="5"/>
      <c r="F43" s="5"/>
      <c r="G43" s="5"/>
      <c r="H43" s="6"/>
    </row>
    <row r="44" spans="3:8" ht="15">
      <c r="C44" s="11" t="s">
        <v>25</v>
      </c>
      <c r="D44" s="3"/>
      <c r="E44" s="5"/>
      <c r="F44" s="5"/>
      <c r="G44" s="5"/>
      <c r="H44" s="6"/>
    </row>
    <row r="45" spans="3:8" ht="15">
      <c r="C45" s="2" t="s">
        <v>15</v>
      </c>
      <c r="D45" s="3"/>
      <c r="E45" s="3"/>
      <c r="F45" s="5">
        <v>0</v>
      </c>
      <c r="G45" s="5">
        <f>F50</f>
        <v>139.73442714722069</v>
      </c>
      <c r="H45" s="4"/>
    </row>
    <row r="46" spans="3:8" ht="15">
      <c r="C46" s="2" t="s">
        <v>18</v>
      </c>
      <c r="D46" s="3"/>
      <c r="E46" s="5"/>
      <c r="F46" s="5">
        <v>0</v>
      </c>
      <c r="H46" s="4"/>
    </row>
    <row r="47" spans="3:8" ht="15">
      <c r="C47" s="2" t="s">
        <v>34</v>
      </c>
      <c r="D47" s="3"/>
      <c r="E47" s="5"/>
      <c r="F47" s="5">
        <f>E11+E31</f>
        <v>141.86236258601085</v>
      </c>
      <c r="G47" s="5"/>
      <c r="H47" s="4"/>
    </row>
    <row r="48" spans="3:8" ht="15">
      <c r="C48" s="2" t="s">
        <v>21</v>
      </c>
      <c r="D48" s="3"/>
      <c r="E48" s="5"/>
      <c r="F48" s="5">
        <f>0.5*(F46+F47)</f>
        <v>70.93118129300542</v>
      </c>
      <c r="G48" s="5"/>
      <c r="H48" s="4"/>
    </row>
    <row r="49" spans="3:8" ht="15">
      <c r="C49" s="2" t="s">
        <v>3</v>
      </c>
      <c r="D49" s="3"/>
      <c r="E49" s="5"/>
      <c r="F49" s="5">
        <f>0.03*F48</f>
        <v>2.127935438790163</v>
      </c>
      <c r="G49" s="5">
        <f>2*F49</f>
        <v>4.255870877580326</v>
      </c>
      <c r="H49" s="4"/>
    </row>
    <row r="50" spans="3:8" ht="15">
      <c r="C50" s="2" t="s">
        <v>4</v>
      </c>
      <c r="D50" s="3"/>
      <c r="E50" s="5"/>
      <c r="F50" s="5">
        <f>F47-F49</f>
        <v>139.73442714722069</v>
      </c>
      <c r="G50" s="5">
        <f>G45-G49</f>
        <v>135.47855626964036</v>
      </c>
      <c r="H50" s="4"/>
    </row>
    <row r="51" spans="3:8" ht="15">
      <c r="C51" s="2" t="s">
        <v>13</v>
      </c>
      <c r="D51" s="3"/>
      <c r="E51" s="5"/>
      <c r="F51" s="5">
        <f>0.5*(F45+F50)</f>
        <v>69.86721357361034</v>
      </c>
      <c r="G51" s="5">
        <f>0.5*(G45+G50)</f>
        <v>137.60649170843053</v>
      </c>
      <c r="H51" s="4"/>
    </row>
    <row r="52" spans="3:8" ht="15">
      <c r="C52" s="2"/>
      <c r="D52" s="3"/>
      <c r="E52" s="5"/>
      <c r="F52" s="5"/>
      <c r="G52" s="5"/>
      <c r="H52" s="4"/>
    </row>
    <row r="53" spans="3:8" ht="15">
      <c r="C53" s="2" t="s">
        <v>23</v>
      </c>
      <c r="D53" s="3"/>
      <c r="E53" s="5"/>
      <c r="F53" s="5">
        <f>0.1*F51</f>
        <v>6.986721357361034</v>
      </c>
      <c r="G53" s="5">
        <f>0.1*G51</f>
        <v>13.760649170843053</v>
      </c>
      <c r="H53" s="6">
        <f>SUM(E53:G53)</f>
        <v>20.747370528204087</v>
      </c>
    </row>
    <row r="54" spans="3:8" ht="15">
      <c r="C54" s="2"/>
      <c r="D54" s="3"/>
      <c r="E54" s="5"/>
      <c r="F54" s="5"/>
      <c r="G54" s="5"/>
      <c r="H54" s="6"/>
    </row>
    <row r="55" spans="3:8" ht="15">
      <c r="C55" s="8" t="s">
        <v>43</v>
      </c>
      <c r="D55" s="7"/>
      <c r="E55" s="13"/>
      <c r="F55" s="13"/>
      <c r="G55" s="13"/>
      <c r="H55" s="9">
        <f>H53+H42</f>
        <v>54.829803139493194</v>
      </c>
    </row>
    <row r="56" spans="3:8" ht="15">
      <c r="C56" s="11"/>
      <c r="D56" s="3"/>
      <c r="E56" s="5"/>
      <c r="F56" s="5"/>
      <c r="G56" s="5"/>
      <c r="H56" s="6"/>
    </row>
    <row r="57" spans="3:10" ht="15">
      <c r="C57" s="11" t="s">
        <v>36</v>
      </c>
      <c r="D57" s="3"/>
      <c r="E57" s="5"/>
      <c r="F57" s="5"/>
      <c r="G57" s="5"/>
      <c r="H57" s="10">
        <f>H28-H55</f>
        <v>0</v>
      </c>
      <c r="J57" s="14"/>
    </row>
    <row r="58" spans="3:10" ht="15">
      <c r="C58" s="11"/>
      <c r="D58" s="3"/>
      <c r="E58" s="5"/>
      <c r="F58" s="5"/>
      <c r="G58" s="5"/>
      <c r="H58" s="10"/>
      <c r="J58" s="14"/>
    </row>
    <row r="59" spans="3:10" ht="15">
      <c r="C59" s="11" t="s">
        <v>37</v>
      </c>
      <c r="D59" s="3"/>
      <c r="E59" s="5"/>
      <c r="F59" s="5"/>
      <c r="G59" s="5"/>
      <c r="H59" s="10">
        <f>E11+F21</f>
        <v>228.19841280002169</v>
      </c>
      <c r="J59" s="14"/>
    </row>
    <row r="60" spans="3:8" ht="15" customHeight="1">
      <c r="C60" s="8" t="s">
        <v>38</v>
      </c>
      <c r="D60" s="7"/>
      <c r="E60" s="7"/>
      <c r="F60" s="7"/>
      <c r="G60" s="7"/>
      <c r="H60" s="9">
        <f>E36+F47</f>
        <v>283.7247251720217</v>
      </c>
    </row>
    <row r="63" ht="15">
      <c r="H63" s="19"/>
    </row>
  </sheetData>
  <sheetProtection password="CC77" sheet="1" objects="1" scenarios="1"/>
  <mergeCells count="4">
    <mergeCell ref="C1:H1"/>
    <mergeCell ref="C2:H2"/>
    <mergeCell ref="C3:H3"/>
    <mergeCell ref="C4:H4"/>
  </mergeCells>
  <printOptions horizontalCentered="1"/>
  <pageMargins left="0.4724409448818898" right="0.1968503937007874" top="1.3" bottom="0.61" header="0.31496062992125984" footer="0.31496062992125984"/>
  <pageSetup fitToHeight="1" fitToWidth="1" horizontalDpi="600" verticalDpi="600" orientation="portrait" scale="71" r:id="rId1"/>
  <headerFooter>
    <oddHeader>&amp;RToronto Hydro-Electric System Limited
EB-2012-0064
Tab 2
Appendix 3
Filed:  2012 May 10
Updated and Corrected:  2012 Aug 8
page &amp;P of &amp;[Pages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60"/>
  <sheetViews>
    <sheetView showGridLines="0" view="pageBreakPreview" zoomScale="60" zoomScalePageLayoutView="0" workbookViewId="0" topLeftCell="A1">
      <selection activeCell="E10" sqref="E10"/>
    </sheetView>
  </sheetViews>
  <sheetFormatPr defaultColWidth="9.140625" defaultRowHeight="15"/>
  <cols>
    <col min="3" max="3" width="81.57421875" style="0" customWidth="1"/>
  </cols>
  <sheetData>
    <row r="1" spans="3:8" ht="39" customHeight="1">
      <c r="C1" s="21" t="s">
        <v>29</v>
      </c>
      <c r="D1" s="21"/>
      <c r="E1" s="21"/>
      <c r="F1" s="21"/>
      <c r="G1" s="21"/>
      <c r="H1" s="21"/>
    </row>
    <row r="2" spans="3:8" ht="25.5" customHeight="1">
      <c r="C2" s="21" t="s">
        <v>40</v>
      </c>
      <c r="D2" s="21"/>
      <c r="E2" s="21"/>
      <c r="F2" s="21"/>
      <c r="G2" s="21"/>
      <c r="H2" s="21"/>
    </row>
    <row r="3" spans="3:8" ht="25.5" customHeight="1">
      <c r="C3" s="21" t="s">
        <v>42</v>
      </c>
      <c r="D3" s="21"/>
      <c r="E3" s="21"/>
      <c r="F3" s="21"/>
      <c r="G3" s="21"/>
      <c r="H3" s="21"/>
    </row>
    <row r="4" spans="3:8" ht="23.25" customHeight="1">
      <c r="C4" s="21" t="s">
        <v>14</v>
      </c>
      <c r="D4" s="21"/>
      <c r="E4" s="21"/>
      <c r="F4" s="21"/>
      <c r="G4" s="21"/>
      <c r="H4" s="21"/>
    </row>
    <row r="6" spans="3:8" ht="15">
      <c r="C6" s="20" t="s">
        <v>30</v>
      </c>
      <c r="D6" s="1"/>
      <c r="E6" s="16">
        <v>2012</v>
      </c>
      <c r="F6" s="16">
        <v>2013</v>
      </c>
      <c r="G6" s="16">
        <v>2014</v>
      </c>
      <c r="H6" s="17" t="s">
        <v>11</v>
      </c>
    </row>
    <row r="7" spans="3:8" ht="15">
      <c r="C7" s="11"/>
      <c r="D7" s="3"/>
      <c r="E7" s="3"/>
      <c r="F7" s="3"/>
      <c r="G7" s="3"/>
      <c r="H7" s="12"/>
    </row>
    <row r="8" spans="3:8" ht="15">
      <c r="C8" s="11" t="s">
        <v>24</v>
      </c>
      <c r="D8" s="3"/>
      <c r="E8" s="3"/>
      <c r="F8" s="3"/>
      <c r="G8" s="3"/>
      <c r="H8" s="4"/>
    </row>
    <row r="9" spans="3:8" ht="15">
      <c r="C9" s="2" t="s">
        <v>15</v>
      </c>
      <c r="D9" s="3"/>
      <c r="E9" s="5">
        <v>0</v>
      </c>
      <c r="F9" s="5">
        <f>E13</f>
        <v>48.5</v>
      </c>
      <c r="G9" s="5">
        <f>F13</f>
        <v>47</v>
      </c>
      <c r="H9" s="4"/>
    </row>
    <row r="10" spans="3:8" ht="15">
      <c r="C10" s="2" t="s">
        <v>16</v>
      </c>
      <c r="D10" s="3"/>
      <c r="E10" s="5">
        <v>0</v>
      </c>
      <c r="H10" s="4"/>
    </row>
    <row r="11" spans="3:8" ht="15">
      <c r="C11" s="2" t="s">
        <v>27</v>
      </c>
      <c r="D11" s="3"/>
      <c r="E11" s="5">
        <v>50</v>
      </c>
      <c r="F11" s="5"/>
      <c r="G11" s="5"/>
      <c r="H11" s="4"/>
    </row>
    <row r="12" spans="3:8" ht="15">
      <c r="C12" s="2" t="s">
        <v>3</v>
      </c>
      <c r="D12" s="3"/>
      <c r="E12" s="5">
        <f>0.03*E11</f>
        <v>1.5</v>
      </c>
      <c r="F12" s="5">
        <f>E12</f>
        <v>1.5</v>
      </c>
      <c r="G12" s="5">
        <f>F12</f>
        <v>1.5</v>
      </c>
      <c r="H12" s="4"/>
    </row>
    <row r="13" spans="3:8" ht="15">
      <c r="C13" s="2" t="s">
        <v>4</v>
      </c>
      <c r="D13" s="3"/>
      <c r="E13" s="5">
        <f>E11-E12</f>
        <v>48.5</v>
      </c>
      <c r="F13" s="5">
        <f>F9-F12</f>
        <v>47</v>
      </c>
      <c r="G13" s="5">
        <f>G9-G12</f>
        <v>45.5</v>
      </c>
      <c r="H13" s="6"/>
    </row>
    <row r="14" spans="3:8" ht="15">
      <c r="C14" s="2" t="s">
        <v>13</v>
      </c>
      <c r="D14" s="3"/>
      <c r="E14" s="5">
        <f>0.5*(E11+E13)</f>
        <v>49.25</v>
      </c>
      <c r="F14" s="5">
        <f>0.5*(F9+F13)</f>
        <v>47.75</v>
      </c>
      <c r="G14" s="5">
        <f>0.5*(G9+G13)</f>
        <v>46.25</v>
      </c>
      <c r="H14" s="6"/>
    </row>
    <row r="15" spans="3:8" ht="15">
      <c r="C15" s="2"/>
      <c r="D15" s="3"/>
      <c r="E15" s="5"/>
      <c r="F15" s="5"/>
      <c r="G15" s="5"/>
      <c r="H15" s="4"/>
    </row>
    <row r="16" spans="3:8" ht="15">
      <c r="C16" s="2" t="s">
        <v>22</v>
      </c>
      <c r="D16" s="3"/>
      <c r="E16" s="5">
        <f>0.1*E14</f>
        <v>4.925000000000001</v>
      </c>
      <c r="F16" s="5">
        <f>0.1*F14</f>
        <v>4.775</v>
      </c>
      <c r="G16" s="5">
        <f>0.1*G14</f>
        <v>4.625</v>
      </c>
      <c r="H16" s="6">
        <f>SUM(E16:G16)</f>
        <v>14.325000000000001</v>
      </c>
    </row>
    <row r="17" spans="3:8" ht="15">
      <c r="C17" s="2"/>
      <c r="D17" s="3"/>
      <c r="E17" s="5"/>
      <c r="F17" s="5"/>
      <c r="G17" s="5"/>
      <c r="H17" s="6"/>
    </row>
    <row r="18" spans="3:8" ht="15">
      <c r="C18" s="11" t="s">
        <v>25</v>
      </c>
      <c r="D18" s="3"/>
      <c r="E18" s="5"/>
      <c r="F18" s="5"/>
      <c r="G18" s="5"/>
      <c r="H18" s="6"/>
    </row>
    <row r="19" spans="3:8" ht="15">
      <c r="C19" s="2" t="s">
        <v>15</v>
      </c>
      <c r="D19" s="3"/>
      <c r="E19" s="3"/>
      <c r="F19" s="5">
        <v>0</v>
      </c>
      <c r="G19" s="5">
        <f>F23</f>
        <v>48.5</v>
      </c>
      <c r="H19" s="4"/>
    </row>
    <row r="20" spans="3:8" ht="15">
      <c r="C20" s="2" t="s">
        <v>18</v>
      </c>
      <c r="D20" s="3"/>
      <c r="E20" s="5"/>
      <c r="F20" s="5">
        <v>0</v>
      </c>
      <c r="H20" s="4"/>
    </row>
    <row r="21" spans="3:8" ht="15">
      <c r="C21" s="2" t="s">
        <v>28</v>
      </c>
      <c r="D21" s="3"/>
      <c r="E21" s="5"/>
      <c r="F21" s="5">
        <f>E11</f>
        <v>50</v>
      </c>
      <c r="G21" s="5"/>
      <c r="H21" s="4"/>
    </row>
    <row r="22" spans="3:8" ht="15">
      <c r="C22" s="2" t="s">
        <v>3</v>
      </c>
      <c r="D22" s="3"/>
      <c r="E22" s="5"/>
      <c r="F22" s="5">
        <f>0.03*F21</f>
        <v>1.5</v>
      </c>
      <c r="G22" s="5">
        <f>0.03*G19</f>
        <v>1.4549999999999998</v>
      </c>
      <c r="H22" s="4"/>
    </row>
    <row r="23" spans="3:8" ht="15">
      <c r="C23" s="2" t="s">
        <v>4</v>
      </c>
      <c r="D23" s="3"/>
      <c r="E23" s="5"/>
      <c r="F23" s="5">
        <f>F21-F22</f>
        <v>48.5</v>
      </c>
      <c r="G23" s="5">
        <f>G19-G22</f>
        <v>47.045</v>
      </c>
      <c r="H23" s="4"/>
    </row>
    <row r="24" spans="3:8" ht="15">
      <c r="C24" s="2" t="s">
        <v>13</v>
      </c>
      <c r="D24" s="3"/>
      <c r="E24" s="5"/>
      <c r="F24" s="5">
        <f>0.5*(F21+F23)</f>
        <v>49.25</v>
      </c>
      <c r="G24" s="5">
        <f>0.5*(G19+G23)</f>
        <v>47.7725</v>
      </c>
      <c r="H24" s="4"/>
    </row>
    <row r="25" spans="3:8" ht="15">
      <c r="C25" s="2"/>
      <c r="D25" s="3"/>
      <c r="E25" s="5"/>
      <c r="F25" s="5"/>
      <c r="G25" s="5"/>
      <c r="H25" s="4"/>
    </row>
    <row r="26" spans="3:8" ht="15">
      <c r="C26" s="2" t="s">
        <v>23</v>
      </c>
      <c r="D26" s="3"/>
      <c r="E26" s="5"/>
      <c r="F26" s="5">
        <f>0.1*F24</f>
        <v>4.925000000000001</v>
      </c>
      <c r="G26" s="5">
        <f>0.1*G24</f>
        <v>4.77725</v>
      </c>
      <c r="H26" s="6">
        <f>SUM(E26:G26)</f>
        <v>9.702250000000001</v>
      </c>
    </row>
    <row r="27" spans="3:8" ht="15">
      <c r="C27" s="2"/>
      <c r="D27" s="3"/>
      <c r="E27" s="5"/>
      <c r="F27" s="5"/>
      <c r="G27" s="5"/>
      <c r="H27" s="6"/>
    </row>
    <row r="28" spans="3:8" ht="15">
      <c r="C28" s="8" t="s">
        <v>35</v>
      </c>
      <c r="D28" s="7"/>
      <c r="E28" s="13"/>
      <c r="F28" s="13"/>
      <c r="G28" s="13"/>
      <c r="H28" s="9">
        <f>H26+H16</f>
        <v>24.027250000000002</v>
      </c>
    </row>
    <row r="29" spans="3:8" ht="15">
      <c r="C29" s="2"/>
      <c r="D29" s="3"/>
      <c r="E29" s="5"/>
      <c r="F29" s="5"/>
      <c r="G29" s="5"/>
      <c r="H29" s="6"/>
    </row>
    <row r="30" spans="3:8" ht="15">
      <c r="C30" s="11" t="s">
        <v>31</v>
      </c>
      <c r="D30" s="3"/>
      <c r="E30" s="5"/>
      <c r="F30" s="5"/>
      <c r="G30" s="5"/>
      <c r="H30" s="6"/>
    </row>
    <row r="31" spans="3:8" ht="15">
      <c r="C31" s="11" t="s">
        <v>33</v>
      </c>
      <c r="D31" s="3"/>
      <c r="E31" s="5">
        <f>27763.156186/1000</f>
        <v>27.763156186</v>
      </c>
      <c r="F31" s="5"/>
      <c r="G31" s="5"/>
      <c r="H31" s="6"/>
    </row>
    <row r="32" spans="3:8" ht="15">
      <c r="C32" s="11"/>
      <c r="D32" s="3"/>
      <c r="E32" s="5"/>
      <c r="F32" s="5"/>
      <c r="G32" s="5"/>
      <c r="H32" s="6"/>
    </row>
    <row r="33" spans="3:8" ht="15">
      <c r="C33" s="11" t="s">
        <v>24</v>
      </c>
      <c r="D33" s="3"/>
      <c r="E33" s="5"/>
      <c r="F33" s="5"/>
      <c r="G33" s="5"/>
      <c r="H33" s="6"/>
    </row>
    <row r="34" spans="3:8" ht="15">
      <c r="C34" s="2" t="s">
        <v>15</v>
      </c>
      <c r="D34" s="3"/>
      <c r="E34" s="5">
        <v>0</v>
      </c>
      <c r="F34" s="5">
        <f>E39</f>
        <v>76.59670884321001</v>
      </c>
      <c r="G34" s="5">
        <f>F39</f>
        <v>74.26381415763001</v>
      </c>
      <c r="H34" s="4"/>
    </row>
    <row r="35" spans="3:8" ht="15">
      <c r="C35" s="2" t="s">
        <v>16</v>
      </c>
      <c r="D35" s="3"/>
      <c r="E35" s="5">
        <v>0</v>
      </c>
      <c r="H35" s="4"/>
    </row>
    <row r="36" spans="3:8" ht="15">
      <c r="C36" s="2" t="s">
        <v>32</v>
      </c>
      <c r="D36" s="3"/>
      <c r="E36" s="5">
        <f>E11+E31</f>
        <v>77.763156186</v>
      </c>
      <c r="F36" s="5"/>
      <c r="G36" s="5"/>
      <c r="H36" s="4"/>
    </row>
    <row r="37" spans="3:8" ht="15">
      <c r="C37" s="2" t="s">
        <v>17</v>
      </c>
      <c r="D37" s="3"/>
      <c r="E37" s="5">
        <f>0.5*(E35+E36)</f>
        <v>38.881578093</v>
      </c>
      <c r="F37" s="5"/>
      <c r="G37" s="5"/>
      <c r="H37" s="4"/>
    </row>
    <row r="38" spans="3:8" ht="15">
      <c r="C38" s="2" t="s">
        <v>3</v>
      </c>
      <c r="D38" s="3"/>
      <c r="E38" s="5">
        <f>0.03*E37</f>
        <v>1.16644734279</v>
      </c>
      <c r="F38" s="5">
        <f>2*E38</f>
        <v>2.33289468558</v>
      </c>
      <c r="G38" s="5">
        <f>F38</f>
        <v>2.33289468558</v>
      </c>
      <c r="H38" s="4"/>
    </row>
    <row r="39" spans="3:8" ht="15">
      <c r="C39" s="2" t="s">
        <v>4</v>
      </c>
      <c r="D39" s="3"/>
      <c r="E39" s="5">
        <f>E36-E38</f>
        <v>76.59670884321001</v>
      </c>
      <c r="F39" s="5">
        <f>F34-F38</f>
        <v>74.26381415763001</v>
      </c>
      <c r="G39" s="5">
        <f>G34-G38</f>
        <v>71.93091947205001</v>
      </c>
      <c r="H39" s="6"/>
    </row>
    <row r="40" spans="3:8" ht="15">
      <c r="C40" s="2" t="s">
        <v>13</v>
      </c>
      <c r="D40" s="3"/>
      <c r="E40" s="5">
        <f>0.5*(E34+E39)</f>
        <v>38.298354421605005</v>
      </c>
      <c r="F40" s="5">
        <f>0.5*(F34+F39)</f>
        <v>75.43026150042002</v>
      </c>
      <c r="G40" s="5">
        <f>0.5*(G34+G39)</f>
        <v>73.09736681484</v>
      </c>
      <c r="H40" s="6"/>
    </row>
    <row r="41" spans="3:8" ht="15">
      <c r="C41" s="2"/>
      <c r="D41" s="3"/>
      <c r="E41" s="5"/>
      <c r="F41" s="5"/>
      <c r="G41" s="5"/>
      <c r="H41" s="4"/>
    </row>
    <row r="42" spans="3:8" ht="15">
      <c r="C42" s="2" t="s">
        <v>22</v>
      </c>
      <c r="D42" s="3"/>
      <c r="E42" s="5">
        <f>0.1*E40</f>
        <v>3.8298354421605008</v>
      </c>
      <c r="F42" s="5">
        <f>0.1*F40</f>
        <v>7.543026150042002</v>
      </c>
      <c r="G42" s="5">
        <f>0.1*G40</f>
        <v>7.309736681484001</v>
      </c>
      <c r="H42" s="6">
        <f>SUM(E42:G42)</f>
        <v>18.6825982736865</v>
      </c>
    </row>
    <row r="43" spans="3:8" ht="15">
      <c r="C43" s="2"/>
      <c r="D43" s="3"/>
      <c r="E43" s="5"/>
      <c r="F43" s="5"/>
      <c r="G43" s="5"/>
      <c r="H43" s="6"/>
    </row>
    <row r="44" spans="3:8" ht="15">
      <c r="C44" s="11" t="s">
        <v>25</v>
      </c>
      <c r="D44" s="3"/>
      <c r="E44" s="5"/>
      <c r="F44" s="5"/>
      <c r="G44" s="5"/>
      <c r="H44" s="6"/>
    </row>
    <row r="45" spans="3:8" ht="15">
      <c r="C45" s="2" t="s">
        <v>15</v>
      </c>
      <c r="D45" s="3"/>
      <c r="E45" s="3"/>
      <c r="F45" s="5">
        <v>0</v>
      </c>
      <c r="G45" s="5">
        <f>F50</f>
        <v>76.59670884321001</v>
      </c>
      <c r="H45" s="4"/>
    </row>
    <row r="46" spans="3:8" ht="15">
      <c r="C46" s="2" t="s">
        <v>18</v>
      </c>
      <c r="D46" s="3"/>
      <c r="E46" s="5"/>
      <c r="F46" s="5">
        <v>0</v>
      </c>
      <c r="H46" s="4"/>
    </row>
    <row r="47" spans="3:8" ht="15">
      <c r="C47" s="2" t="s">
        <v>34</v>
      </c>
      <c r="D47" s="3"/>
      <c r="E47" s="5"/>
      <c r="F47" s="5">
        <f>E11+E31</f>
        <v>77.763156186</v>
      </c>
      <c r="G47" s="5"/>
      <c r="H47" s="4"/>
    </row>
    <row r="48" spans="3:8" ht="15">
      <c r="C48" s="2" t="s">
        <v>21</v>
      </c>
      <c r="D48" s="3"/>
      <c r="E48" s="5"/>
      <c r="F48" s="5">
        <f>0.5*(F46+F47)</f>
        <v>38.881578093</v>
      </c>
      <c r="G48" s="5"/>
      <c r="H48" s="4"/>
    </row>
    <row r="49" spans="3:8" ht="15">
      <c r="C49" s="2" t="s">
        <v>3</v>
      </c>
      <c r="D49" s="3"/>
      <c r="E49" s="5"/>
      <c r="F49" s="5">
        <f>0.03*F48</f>
        <v>1.16644734279</v>
      </c>
      <c r="G49" s="5">
        <f>2*F49</f>
        <v>2.33289468558</v>
      </c>
      <c r="H49" s="4"/>
    </row>
    <row r="50" spans="3:8" ht="15">
      <c r="C50" s="2" t="s">
        <v>4</v>
      </c>
      <c r="D50" s="3"/>
      <c r="E50" s="5"/>
      <c r="F50" s="5">
        <f>F47-F49</f>
        <v>76.59670884321001</v>
      </c>
      <c r="G50" s="5">
        <f>G45-G49</f>
        <v>74.26381415763001</v>
      </c>
      <c r="H50" s="4"/>
    </row>
    <row r="51" spans="3:8" ht="15">
      <c r="C51" s="2" t="s">
        <v>13</v>
      </c>
      <c r="D51" s="3"/>
      <c r="E51" s="5"/>
      <c r="F51" s="5">
        <f>0.5*(F45+F50)</f>
        <v>38.298354421605005</v>
      </c>
      <c r="G51" s="5">
        <f>0.5*(G45+G50)</f>
        <v>75.43026150042002</v>
      </c>
      <c r="H51" s="4"/>
    </row>
    <row r="52" spans="3:8" ht="15">
      <c r="C52" s="2"/>
      <c r="D52" s="3"/>
      <c r="E52" s="5"/>
      <c r="F52" s="5"/>
      <c r="G52" s="5"/>
      <c r="H52" s="4"/>
    </row>
    <row r="53" spans="3:8" ht="15">
      <c r="C53" s="2" t="s">
        <v>23</v>
      </c>
      <c r="D53" s="3"/>
      <c r="E53" s="5"/>
      <c r="F53" s="5">
        <f>0.1*F51</f>
        <v>3.8298354421605008</v>
      </c>
      <c r="G53" s="5">
        <f>0.1*G51</f>
        <v>7.543026150042002</v>
      </c>
      <c r="H53" s="6">
        <f>SUM(E53:G53)</f>
        <v>11.372861592202502</v>
      </c>
    </row>
    <row r="54" spans="3:8" ht="15">
      <c r="C54" s="2"/>
      <c r="D54" s="3"/>
      <c r="E54" s="5"/>
      <c r="F54" s="5"/>
      <c r="G54" s="5"/>
      <c r="H54" s="6"/>
    </row>
    <row r="55" spans="3:8" ht="15">
      <c r="C55" s="8" t="s">
        <v>43</v>
      </c>
      <c r="D55" s="7"/>
      <c r="E55" s="13"/>
      <c r="F55" s="13"/>
      <c r="G55" s="13"/>
      <c r="H55" s="9">
        <f>H53+H42</f>
        <v>30.055459865889006</v>
      </c>
    </row>
    <row r="56" spans="3:8" ht="15">
      <c r="C56" s="11"/>
      <c r="D56" s="3"/>
      <c r="E56" s="5"/>
      <c r="F56" s="5"/>
      <c r="G56" s="5"/>
      <c r="H56" s="6"/>
    </row>
    <row r="57" spans="3:10" ht="15">
      <c r="C57" s="11" t="s">
        <v>36</v>
      </c>
      <c r="D57" s="3"/>
      <c r="E57" s="5"/>
      <c r="F57" s="5"/>
      <c r="G57" s="5"/>
      <c r="H57" s="10">
        <f>H28-H55</f>
        <v>-6.0282098658890035</v>
      </c>
      <c r="J57" s="14"/>
    </row>
    <row r="58" spans="3:10" ht="15">
      <c r="C58" s="11"/>
      <c r="D58" s="3"/>
      <c r="E58" s="5"/>
      <c r="F58" s="5"/>
      <c r="G58" s="5"/>
      <c r="H58" s="10"/>
      <c r="J58" s="14"/>
    </row>
    <row r="59" spans="3:10" ht="15">
      <c r="C59" s="11" t="s">
        <v>37</v>
      </c>
      <c r="D59" s="3"/>
      <c r="E59" s="5"/>
      <c r="F59" s="5"/>
      <c r="G59" s="5"/>
      <c r="H59" s="10">
        <f>E11+F21</f>
        <v>100</v>
      </c>
      <c r="J59" s="14"/>
    </row>
    <row r="60" spans="3:8" ht="15" customHeight="1">
      <c r="C60" s="8" t="s">
        <v>38</v>
      </c>
      <c r="D60" s="7"/>
      <c r="E60" s="7"/>
      <c r="F60" s="7"/>
      <c r="G60" s="7"/>
      <c r="H60" s="18">
        <f>E36+F47</f>
        <v>155.526312372</v>
      </c>
    </row>
  </sheetData>
  <sheetProtection password="CC77" sheet="1" objects="1" scenarios="1"/>
  <mergeCells count="4">
    <mergeCell ref="C1:H1"/>
    <mergeCell ref="C2:H2"/>
    <mergeCell ref="C3:H3"/>
    <mergeCell ref="C4:H4"/>
  </mergeCells>
  <printOptions horizontalCentered="1"/>
  <pageMargins left="0.4724409448818898" right="0.1968503937007874" top="1.42" bottom="0.57" header="0.31496062992125984" footer="0.31496062992125984"/>
  <pageSetup fitToHeight="1" fitToWidth="1" horizontalDpi="600" verticalDpi="600" orientation="portrait" scale="70" r:id="rId1"/>
  <headerFooter>
    <oddHeader>&amp;RToronto Hydro-Electric System Limited
EB-2012-0064
Tab 2
Appendix 3
Filed:  2012 May 10
Updated and Corrected:  2012 Aug 8
page &amp;P of &amp;[Pages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60"/>
  <sheetViews>
    <sheetView showGridLines="0" view="pageBreakPreview" zoomScale="60" zoomScalePageLayoutView="0" workbookViewId="0" topLeftCell="A26">
      <selection activeCell="E10" sqref="E10"/>
    </sheetView>
  </sheetViews>
  <sheetFormatPr defaultColWidth="9.140625" defaultRowHeight="15"/>
  <cols>
    <col min="3" max="3" width="81.57421875" style="0" customWidth="1"/>
  </cols>
  <sheetData>
    <row r="1" spans="3:8" ht="39" customHeight="1">
      <c r="C1" s="21" t="s">
        <v>29</v>
      </c>
      <c r="D1" s="21"/>
      <c r="E1" s="21"/>
      <c r="F1" s="21"/>
      <c r="G1" s="21"/>
      <c r="H1" s="21"/>
    </row>
    <row r="2" spans="3:8" ht="25.5" customHeight="1">
      <c r="C2" s="21" t="s">
        <v>40</v>
      </c>
      <c r="D2" s="21"/>
      <c r="E2" s="21"/>
      <c r="F2" s="21"/>
      <c r="G2" s="21"/>
      <c r="H2" s="21"/>
    </row>
    <row r="3" spans="3:8" ht="25.5" customHeight="1">
      <c r="C3" s="21" t="s">
        <v>44</v>
      </c>
      <c r="D3" s="21"/>
      <c r="E3" s="21"/>
      <c r="F3" s="21"/>
      <c r="G3" s="21"/>
      <c r="H3" s="21"/>
    </row>
    <row r="4" spans="3:8" ht="23.25" customHeight="1">
      <c r="C4" s="21" t="s">
        <v>14</v>
      </c>
      <c r="D4" s="21"/>
      <c r="E4" s="21"/>
      <c r="F4" s="21"/>
      <c r="G4" s="21"/>
      <c r="H4" s="21"/>
    </row>
    <row r="6" spans="3:8" ht="15">
      <c r="C6" s="20" t="s">
        <v>30</v>
      </c>
      <c r="D6" s="1"/>
      <c r="E6" s="16">
        <v>2012</v>
      </c>
      <c r="F6" s="16">
        <v>2013</v>
      </c>
      <c r="G6" s="16">
        <v>2014</v>
      </c>
      <c r="H6" s="17" t="s">
        <v>11</v>
      </c>
    </row>
    <row r="7" spans="3:8" ht="15">
      <c r="C7" s="11"/>
      <c r="D7" s="3"/>
      <c r="E7" s="3"/>
      <c r="F7" s="3"/>
      <c r="G7" s="3"/>
      <c r="H7" s="12"/>
    </row>
    <row r="8" spans="3:8" ht="15">
      <c r="C8" s="11" t="s">
        <v>24</v>
      </c>
      <c r="D8" s="3"/>
      <c r="E8" s="3"/>
      <c r="F8" s="3"/>
      <c r="G8" s="3"/>
      <c r="H8" s="4"/>
    </row>
    <row r="9" spans="3:8" ht="15">
      <c r="C9" s="2" t="s">
        <v>15</v>
      </c>
      <c r="D9" s="3"/>
      <c r="E9" s="5">
        <v>0</v>
      </c>
      <c r="F9" s="5">
        <f>E13</f>
        <v>194</v>
      </c>
      <c r="G9" s="5">
        <f>F13</f>
        <v>188</v>
      </c>
      <c r="H9" s="4"/>
    </row>
    <row r="10" spans="3:8" ht="15">
      <c r="C10" s="2" t="s">
        <v>16</v>
      </c>
      <c r="D10" s="3"/>
      <c r="E10" s="5">
        <v>0</v>
      </c>
      <c r="H10" s="4"/>
    </row>
    <row r="11" spans="3:8" ht="15">
      <c r="C11" s="2" t="s">
        <v>27</v>
      </c>
      <c r="D11" s="3"/>
      <c r="E11" s="5">
        <v>200</v>
      </c>
      <c r="F11" s="5"/>
      <c r="G11" s="5"/>
      <c r="H11" s="4"/>
    </row>
    <row r="12" spans="3:8" ht="15">
      <c r="C12" s="2" t="s">
        <v>3</v>
      </c>
      <c r="D12" s="3"/>
      <c r="E12" s="5">
        <f>0.03*E11</f>
        <v>6</v>
      </c>
      <c r="F12" s="5">
        <f>E12</f>
        <v>6</v>
      </c>
      <c r="G12" s="5">
        <f>F12</f>
        <v>6</v>
      </c>
      <c r="H12" s="4"/>
    </row>
    <row r="13" spans="3:8" ht="15">
      <c r="C13" s="2" t="s">
        <v>4</v>
      </c>
      <c r="D13" s="3"/>
      <c r="E13" s="5">
        <f>E11-E12</f>
        <v>194</v>
      </c>
      <c r="F13" s="5">
        <f>F9-F12</f>
        <v>188</v>
      </c>
      <c r="G13" s="5">
        <f>G9-G12</f>
        <v>182</v>
      </c>
      <c r="H13" s="6"/>
    </row>
    <row r="14" spans="3:8" ht="15">
      <c r="C14" s="2" t="s">
        <v>13</v>
      </c>
      <c r="D14" s="3"/>
      <c r="E14" s="5">
        <f>0.5*(E11+E13)</f>
        <v>197</v>
      </c>
      <c r="F14" s="5">
        <f>0.5*(F9+F13)</f>
        <v>191</v>
      </c>
      <c r="G14" s="5">
        <f>0.5*(G9+G13)</f>
        <v>185</v>
      </c>
      <c r="H14" s="6"/>
    </row>
    <row r="15" spans="3:8" ht="15">
      <c r="C15" s="2"/>
      <c r="D15" s="3"/>
      <c r="E15" s="5"/>
      <c r="F15" s="5"/>
      <c r="G15" s="5"/>
      <c r="H15" s="4"/>
    </row>
    <row r="16" spans="3:8" ht="15">
      <c r="C16" s="2" t="s">
        <v>22</v>
      </c>
      <c r="D16" s="3"/>
      <c r="E16" s="5">
        <f>0.1*E14</f>
        <v>19.700000000000003</v>
      </c>
      <c r="F16" s="5">
        <f>0.1*F14</f>
        <v>19.1</v>
      </c>
      <c r="G16" s="5">
        <f>0.1*G14</f>
        <v>18.5</v>
      </c>
      <c r="H16" s="6">
        <f>SUM(E16:G16)</f>
        <v>57.300000000000004</v>
      </c>
    </row>
    <row r="17" spans="3:8" ht="15">
      <c r="C17" s="2"/>
      <c r="D17" s="3"/>
      <c r="E17" s="5"/>
      <c r="F17" s="5"/>
      <c r="G17" s="5"/>
      <c r="H17" s="6"/>
    </row>
    <row r="18" spans="3:8" ht="15">
      <c r="C18" s="11" t="s">
        <v>25</v>
      </c>
      <c r="D18" s="3"/>
      <c r="E18" s="5"/>
      <c r="F18" s="5"/>
      <c r="G18" s="5"/>
      <c r="H18" s="6"/>
    </row>
    <row r="19" spans="3:8" ht="15">
      <c r="C19" s="2" t="s">
        <v>15</v>
      </c>
      <c r="D19" s="3"/>
      <c r="E19" s="3"/>
      <c r="F19" s="5">
        <v>0</v>
      </c>
      <c r="G19" s="5">
        <f>F23</f>
        <v>194</v>
      </c>
      <c r="H19" s="4"/>
    </row>
    <row r="20" spans="3:8" ht="15">
      <c r="C20" s="2" t="s">
        <v>18</v>
      </c>
      <c r="D20" s="3"/>
      <c r="E20" s="5"/>
      <c r="F20" s="5">
        <v>0</v>
      </c>
      <c r="H20" s="4"/>
    </row>
    <row r="21" spans="3:8" ht="15">
      <c r="C21" s="2" t="s">
        <v>28</v>
      </c>
      <c r="D21" s="3"/>
      <c r="E21" s="5"/>
      <c r="F21" s="5">
        <f>E11</f>
        <v>200</v>
      </c>
      <c r="G21" s="5"/>
      <c r="H21" s="4"/>
    </row>
    <row r="22" spans="3:8" ht="15">
      <c r="C22" s="2" t="s">
        <v>3</v>
      </c>
      <c r="D22" s="3"/>
      <c r="E22" s="5"/>
      <c r="F22" s="5">
        <f>0.03*F21</f>
        <v>6</v>
      </c>
      <c r="G22" s="5">
        <f>0.03*G19</f>
        <v>5.819999999999999</v>
      </c>
      <c r="H22" s="4"/>
    </row>
    <row r="23" spans="3:8" ht="15">
      <c r="C23" s="2" t="s">
        <v>4</v>
      </c>
      <c r="D23" s="3"/>
      <c r="E23" s="5"/>
      <c r="F23" s="5">
        <f>F21-F22</f>
        <v>194</v>
      </c>
      <c r="G23" s="5">
        <f>G19-G22</f>
        <v>188.18</v>
      </c>
      <c r="H23" s="4"/>
    </row>
    <row r="24" spans="3:8" ht="15">
      <c r="C24" s="2" t="s">
        <v>13</v>
      </c>
      <c r="D24" s="3"/>
      <c r="E24" s="5"/>
      <c r="F24" s="5">
        <f>0.5*(F21+F23)</f>
        <v>197</v>
      </c>
      <c r="G24" s="5">
        <f>0.5*(G19+G23)</f>
        <v>191.09</v>
      </c>
      <c r="H24" s="4"/>
    </row>
    <row r="25" spans="3:8" ht="15">
      <c r="C25" s="2"/>
      <c r="D25" s="3"/>
      <c r="E25" s="5"/>
      <c r="F25" s="5"/>
      <c r="G25" s="5"/>
      <c r="H25" s="4"/>
    </row>
    <row r="26" spans="3:8" ht="15">
      <c r="C26" s="2" t="s">
        <v>23</v>
      </c>
      <c r="D26" s="3"/>
      <c r="E26" s="5"/>
      <c r="F26" s="5">
        <f>0.1*F24</f>
        <v>19.700000000000003</v>
      </c>
      <c r="G26" s="5">
        <f>0.1*G24</f>
        <v>19.109</v>
      </c>
      <c r="H26" s="6">
        <f>SUM(E26:G26)</f>
        <v>38.809000000000005</v>
      </c>
    </row>
    <row r="27" spans="3:8" ht="15">
      <c r="C27" s="2"/>
      <c r="D27" s="3"/>
      <c r="E27" s="5"/>
      <c r="F27" s="5"/>
      <c r="G27" s="5"/>
      <c r="H27" s="6"/>
    </row>
    <row r="28" spans="3:8" ht="15">
      <c r="C28" s="8" t="s">
        <v>35</v>
      </c>
      <c r="D28" s="7"/>
      <c r="E28" s="13"/>
      <c r="F28" s="13"/>
      <c r="G28" s="13"/>
      <c r="H28" s="9">
        <f>H26+H16</f>
        <v>96.10900000000001</v>
      </c>
    </row>
    <row r="29" spans="3:8" ht="15">
      <c r="C29" s="2"/>
      <c r="D29" s="3"/>
      <c r="E29" s="5"/>
      <c r="F29" s="5"/>
      <c r="G29" s="5"/>
      <c r="H29" s="6"/>
    </row>
    <row r="30" spans="3:8" ht="15">
      <c r="C30" s="11" t="s">
        <v>31</v>
      </c>
      <c r="D30" s="3"/>
      <c r="E30" s="5"/>
      <c r="F30" s="5"/>
      <c r="G30" s="5"/>
      <c r="H30" s="6"/>
    </row>
    <row r="31" spans="3:8" ht="15">
      <c r="C31" s="11" t="s">
        <v>33</v>
      </c>
      <c r="D31" s="3"/>
      <c r="E31" s="5">
        <f>27763.156186/1000</f>
        <v>27.763156186</v>
      </c>
      <c r="F31" s="5"/>
      <c r="G31" s="5"/>
      <c r="H31" s="6"/>
    </row>
    <row r="32" spans="3:8" ht="15">
      <c r="C32" s="11"/>
      <c r="D32" s="3"/>
      <c r="E32" s="5"/>
      <c r="F32" s="5"/>
      <c r="G32" s="5"/>
      <c r="H32" s="6"/>
    </row>
    <row r="33" spans="3:8" ht="15">
      <c r="C33" s="11" t="s">
        <v>24</v>
      </c>
      <c r="D33" s="3"/>
      <c r="E33" s="5"/>
      <c r="F33" s="5"/>
      <c r="G33" s="5"/>
      <c r="H33" s="6"/>
    </row>
    <row r="34" spans="3:8" ht="15">
      <c r="C34" s="2" t="s">
        <v>15</v>
      </c>
      <c r="D34" s="3"/>
      <c r="E34" s="5">
        <v>0</v>
      </c>
      <c r="F34" s="5">
        <f>E39</f>
        <v>224.34670884321</v>
      </c>
      <c r="G34" s="5">
        <f>F39</f>
        <v>217.51381415763</v>
      </c>
      <c r="H34" s="4"/>
    </row>
    <row r="35" spans="3:8" ht="15">
      <c r="C35" s="2" t="s">
        <v>16</v>
      </c>
      <c r="D35" s="3"/>
      <c r="E35" s="5">
        <v>0</v>
      </c>
      <c r="H35" s="4"/>
    </row>
    <row r="36" spans="3:8" ht="15">
      <c r="C36" s="2" t="s">
        <v>32</v>
      </c>
      <c r="D36" s="3"/>
      <c r="E36" s="5">
        <f>E11+E31</f>
        <v>227.763156186</v>
      </c>
      <c r="F36" s="5"/>
      <c r="G36" s="5"/>
      <c r="H36" s="4"/>
    </row>
    <row r="37" spans="3:8" ht="15">
      <c r="C37" s="2" t="s">
        <v>17</v>
      </c>
      <c r="D37" s="3"/>
      <c r="E37" s="5">
        <f>0.5*(E35+E36)</f>
        <v>113.881578093</v>
      </c>
      <c r="F37" s="5"/>
      <c r="G37" s="5"/>
      <c r="H37" s="4"/>
    </row>
    <row r="38" spans="3:8" ht="15">
      <c r="C38" s="2" t="s">
        <v>3</v>
      </c>
      <c r="D38" s="3"/>
      <c r="E38" s="5">
        <f>0.03*E37</f>
        <v>3.4164473427899997</v>
      </c>
      <c r="F38" s="5">
        <f>2*E38</f>
        <v>6.8328946855799995</v>
      </c>
      <c r="G38" s="5">
        <f>F38</f>
        <v>6.8328946855799995</v>
      </c>
      <c r="H38" s="4"/>
    </row>
    <row r="39" spans="3:8" ht="15">
      <c r="C39" s="2" t="s">
        <v>4</v>
      </c>
      <c r="D39" s="3"/>
      <c r="E39" s="5">
        <f>E36-E38</f>
        <v>224.34670884321</v>
      </c>
      <c r="F39" s="5">
        <f>F34-F38</f>
        <v>217.51381415763</v>
      </c>
      <c r="G39" s="5">
        <f>G34-G38</f>
        <v>210.68091947205002</v>
      </c>
      <c r="H39" s="6"/>
    </row>
    <row r="40" spans="3:8" ht="15">
      <c r="C40" s="2" t="s">
        <v>13</v>
      </c>
      <c r="D40" s="3"/>
      <c r="E40" s="5">
        <f>0.5*(E34+E39)</f>
        <v>112.173354421605</v>
      </c>
      <c r="F40" s="5">
        <f>0.5*(F34+F39)</f>
        <v>220.93026150042</v>
      </c>
      <c r="G40" s="5">
        <f>0.5*(G34+G39)</f>
        <v>214.09736681484003</v>
      </c>
      <c r="H40" s="6"/>
    </row>
    <row r="41" spans="3:8" ht="15">
      <c r="C41" s="2"/>
      <c r="D41" s="3"/>
      <c r="E41" s="5"/>
      <c r="F41" s="5"/>
      <c r="G41" s="5"/>
      <c r="H41" s="4"/>
    </row>
    <row r="42" spans="3:8" ht="15">
      <c r="C42" s="2" t="s">
        <v>22</v>
      </c>
      <c r="D42" s="3"/>
      <c r="E42" s="5">
        <f>0.1*E40</f>
        <v>11.2173354421605</v>
      </c>
      <c r="F42" s="5">
        <f>0.1*F40</f>
        <v>22.093026150042</v>
      </c>
      <c r="G42" s="5">
        <f>0.1*G40</f>
        <v>21.409736681484006</v>
      </c>
      <c r="H42" s="6">
        <f>SUM(E42:G42)</f>
        <v>54.7200982736865</v>
      </c>
    </row>
    <row r="43" spans="3:8" ht="15">
      <c r="C43" s="2"/>
      <c r="D43" s="3"/>
      <c r="E43" s="5"/>
      <c r="F43" s="5"/>
      <c r="G43" s="5"/>
      <c r="H43" s="6"/>
    </row>
    <row r="44" spans="3:8" ht="15">
      <c r="C44" s="11" t="s">
        <v>25</v>
      </c>
      <c r="D44" s="3"/>
      <c r="E44" s="5"/>
      <c r="F44" s="5"/>
      <c r="G44" s="5"/>
      <c r="H44" s="6"/>
    </row>
    <row r="45" spans="3:8" ht="15">
      <c r="C45" s="2" t="s">
        <v>15</v>
      </c>
      <c r="D45" s="3"/>
      <c r="E45" s="3"/>
      <c r="F45" s="5">
        <v>0</v>
      </c>
      <c r="G45" s="5">
        <f>F50</f>
        <v>224.34670884321</v>
      </c>
      <c r="H45" s="4"/>
    </row>
    <row r="46" spans="3:8" ht="15">
      <c r="C46" s="2" t="s">
        <v>18</v>
      </c>
      <c r="D46" s="3"/>
      <c r="E46" s="5"/>
      <c r="F46" s="5">
        <v>0</v>
      </c>
      <c r="H46" s="4"/>
    </row>
    <row r="47" spans="3:8" ht="15">
      <c r="C47" s="2" t="s">
        <v>34</v>
      </c>
      <c r="D47" s="3"/>
      <c r="E47" s="5"/>
      <c r="F47" s="5">
        <f>E11+E31</f>
        <v>227.763156186</v>
      </c>
      <c r="G47" s="5"/>
      <c r="H47" s="4"/>
    </row>
    <row r="48" spans="3:8" ht="15">
      <c r="C48" s="2" t="s">
        <v>21</v>
      </c>
      <c r="D48" s="3"/>
      <c r="E48" s="5"/>
      <c r="F48" s="5">
        <f>0.5*(F46+F47)</f>
        <v>113.881578093</v>
      </c>
      <c r="G48" s="5"/>
      <c r="H48" s="4"/>
    </row>
    <row r="49" spans="3:8" ht="15">
      <c r="C49" s="2" t="s">
        <v>3</v>
      </c>
      <c r="D49" s="3"/>
      <c r="E49" s="5"/>
      <c r="F49" s="5">
        <f>0.03*F48</f>
        <v>3.4164473427899997</v>
      </c>
      <c r="G49" s="5">
        <f>2*F49</f>
        <v>6.8328946855799995</v>
      </c>
      <c r="H49" s="4"/>
    </row>
    <row r="50" spans="3:8" ht="15">
      <c r="C50" s="2" t="s">
        <v>4</v>
      </c>
      <c r="D50" s="3"/>
      <c r="E50" s="5"/>
      <c r="F50" s="5">
        <f>F47-F49</f>
        <v>224.34670884321</v>
      </c>
      <c r="G50" s="5">
        <f>G45-G49</f>
        <v>217.51381415763</v>
      </c>
      <c r="H50" s="4"/>
    </row>
    <row r="51" spans="3:8" ht="15">
      <c r="C51" s="2" t="s">
        <v>13</v>
      </c>
      <c r="D51" s="3"/>
      <c r="E51" s="5"/>
      <c r="F51" s="5">
        <f>0.5*(F45+F50)</f>
        <v>112.173354421605</v>
      </c>
      <c r="G51" s="5">
        <f>0.5*(G45+G50)</f>
        <v>220.93026150042</v>
      </c>
      <c r="H51" s="4"/>
    </row>
    <row r="52" spans="3:8" ht="15">
      <c r="C52" s="2"/>
      <c r="D52" s="3"/>
      <c r="E52" s="5"/>
      <c r="F52" s="5"/>
      <c r="G52" s="5"/>
      <c r="H52" s="4"/>
    </row>
    <row r="53" spans="3:8" ht="15">
      <c r="C53" s="2" t="s">
        <v>23</v>
      </c>
      <c r="D53" s="3"/>
      <c r="E53" s="5"/>
      <c r="F53" s="5">
        <f>0.1*F51</f>
        <v>11.2173354421605</v>
      </c>
      <c r="G53" s="5">
        <f>0.1*G51</f>
        <v>22.093026150042</v>
      </c>
      <c r="H53" s="6">
        <f>SUM(E53:G53)</f>
        <v>33.3103615922025</v>
      </c>
    </row>
    <row r="54" spans="3:8" ht="15">
      <c r="C54" s="2"/>
      <c r="D54" s="3"/>
      <c r="E54" s="5"/>
      <c r="F54" s="5"/>
      <c r="G54" s="5"/>
      <c r="H54" s="6"/>
    </row>
    <row r="55" spans="3:8" ht="15">
      <c r="C55" s="8" t="s">
        <v>43</v>
      </c>
      <c r="D55" s="7"/>
      <c r="E55" s="13"/>
      <c r="F55" s="13"/>
      <c r="G55" s="13"/>
      <c r="H55" s="9">
        <f>H53+H42</f>
        <v>88.030459865889</v>
      </c>
    </row>
    <row r="56" spans="3:8" ht="15">
      <c r="C56" s="11"/>
      <c r="D56" s="3"/>
      <c r="E56" s="5"/>
      <c r="F56" s="5"/>
      <c r="G56" s="5"/>
      <c r="H56" s="6"/>
    </row>
    <row r="57" spans="3:10" ht="15">
      <c r="C57" s="11" t="s">
        <v>36</v>
      </c>
      <c r="D57" s="3"/>
      <c r="E57" s="5"/>
      <c r="F57" s="5"/>
      <c r="G57" s="5"/>
      <c r="H57" s="10">
        <f>H28-H55</f>
        <v>8.078540134111009</v>
      </c>
      <c r="J57" s="14"/>
    </row>
    <row r="58" spans="3:10" ht="15">
      <c r="C58" s="11"/>
      <c r="D58" s="3"/>
      <c r="E58" s="5"/>
      <c r="F58" s="5"/>
      <c r="G58" s="5"/>
      <c r="H58" s="10"/>
      <c r="J58" s="14"/>
    </row>
    <row r="59" spans="3:10" ht="15">
      <c r="C59" s="11" t="s">
        <v>37</v>
      </c>
      <c r="D59" s="3"/>
      <c r="E59" s="5"/>
      <c r="F59" s="5"/>
      <c r="G59" s="5"/>
      <c r="H59" s="10">
        <f>E11+F21</f>
        <v>400</v>
      </c>
      <c r="J59" s="14"/>
    </row>
    <row r="60" spans="3:8" ht="15" customHeight="1">
      <c r="C60" s="8" t="s">
        <v>38</v>
      </c>
      <c r="D60" s="7"/>
      <c r="E60" s="7"/>
      <c r="F60" s="7"/>
      <c r="G60" s="7"/>
      <c r="H60" s="18">
        <f>E36+F47</f>
        <v>455.526312372</v>
      </c>
    </row>
  </sheetData>
  <sheetProtection password="CC77" sheet="1" objects="1" scenarios="1"/>
  <mergeCells count="4">
    <mergeCell ref="C1:H1"/>
    <mergeCell ref="C2:H2"/>
    <mergeCell ref="C3:H3"/>
    <mergeCell ref="C4:H4"/>
  </mergeCells>
  <printOptions horizontalCentered="1"/>
  <pageMargins left="0.4724409448818898" right="0.1968503937007874" top="1.34" bottom="0.54" header="0.31496062992125984" footer="0.31496062992125984"/>
  <pageSetup fitToHeight="1" fitToWidth="1" horizontalDpi="600" verticalDpi="600" orientation="portrait" scale="71" r:id="rId1"/>
  <headerFooter>
    <oddHeader>&amp;RToronto Hydro-Electric System Limited
EB-2012-0064
Tab 2
Appendix 3
Filed:  2012 May 10
Updated and Corrected:  2012 Aug 8
page &amp;P of &amp;[Pages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Toronto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cmclorg</dc:creator>
  <cp:keywords/>
  <dc:description/>
  <cp:lastModifiedBy>acrespo</cp:lastModifiedBy>
  <cp:lastPrinted>2012-10-03T22:57:41Z</cp:lastPrinted>
  <dcterms:created xsi:type="dcterms:W3CDTF">2012-04-26T17:21:58Z</dcterms:created>
  <dcterms:modified xsi:type="dcterms:W3CDTF">2012-10-05T19:47:38Z</dcterms:modified>
  <cp:category/>
  <cp:version/>
  <cp:contentType/>
  <cp:contentStatus/>
</cp:coreProperties>
</file>