
<file path=[Content_Types].xml><?xml version="1.0" encoding="utf-8"?>
<Types xmlns="http://schemas.openxmlformats.org/package/2006/content-types">
  <Default Extension="bin" ContentType="application/vnd.openxmlformats-officedocument.oleObject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9035" windowHeight="717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 calcOnSave="0"/>
</workbook>
</file>

<file path=xl/calcChain.xml><?xml version="1.0" encoding="utf-8"?>
<calcChain xmlns="http://schemas.openxmlformats.org/spreadsheetml/2006/main">
  <c r="BM37" i="1" l="1"/>
  <c r="BK37" i="1"/>
  <c r="BH37" i="1"/>
  <c r="BE37" i="1"/>
  <c r="BB37" i="1"/>
  <c r="AY37" i="1"/>
  <c r="AV37" i="1"/>
  <c r="AS37" i="1"/>
  <c r="AP37" i="1"/>
  <c r="AM37" i="1"/>
  <c r="AJ37" i="1"/>
  <c r="AG37" i="1"/>
  <c r="AD37" i="1"/>
  <c r="AA37" i="1"/>
  <c r="X37" i="1"/>
  <c r="U37" i="1"/>
  <c r="R37" i="1"/>
  <c r="O37" i="1"/>
  <c r="L37" i="1"/>
  <c r="I37" i="1"/>
  <c r="BN37" i="1" s="1"/>
  <c r="F37" i="1"/>
  <c r="BM36" i="1"/>
  <c r="BK36" i="1"/>
  <c r="BH36" i="1"/>
  <c r="BE36" i="1"/>
  <c r="BB36" i="1"/>
  <c r="AY36" i="1"/>
  <c r="AV36" i="1"/>
  <c r="AS36" i="1"/>
  <c r="AP36" i="1"/>
  <c r="AM36" i="1"/>
  <c r="AJ36" i="1"/>
  <c r="AG36" i="1"/>
  <c r="AD36" i="1"/>
  <c r="AA36" i="1"/>
  <c r="X36" i="1"/>
  <c r="U36" i="1"/>
  <c r="R36" i="1"/>
  <c r="O36" i="1"/>
  <c r="L36" i="1"/>
  <c r="I36" i="1"/>
  <c r="BN36" i="1" s="1"/>
  <c r="F36" i="1"/>
  <c r="BM35" i="1"/>
  <c r="BK35" i="1"/>
  <c r="BH35" i="1"/>
  <c r="BE35" i="1"/>
  <c r="BB35" i="1"/>
  <c r="AY35" i="1"/>
  <c r="AV35" i="1"/>
  <c r="AS35" i="1"/>
  <c r="AP35" i="1"/>
  <c r="AM35" i="1"/>
  <c r="AJ35" i="1"/>
  <c r="AG35" i="1"/>
  <c r="AD35" i="1"/>
  <c r="AA35" i="1"/>
  <c r="X35" i="1"/>
  <c r="U35" i="1"/>
  <c r="R35" i="1"/>
  <c r="O35" i="1"/>
  <c r="L35" i="1"/>
  <c r="I35" i="1"/>
  <c r="BN35" i="1" s="1"/>
  <c r="F35" i="1"/>
  <c r="BM34" i="1"/>
  <c r="BK34" i="1"/>
  <c r="BH34" i="1"/>
  <c r="BE34" i="1"/>
  <c r="BB34" i="1"/>
  <c r="AY34" i="1"/>
  <c r="AV34" i="1"/>
  <c r="AS34" i="1"/>
  <c r="AP34" i="1"/>
  <c r="AM34" i="1"/>
  <c r="AJ34" i="1"/>
  <c r="AG34" i="1"/>
  <c r="AD34" i="1"/>
  <c r="AA34" i="1"/>
  <c r="X34" i="1"/>
  <c r="U34" i="1"/>
  <c r="R34" i="1"/>
  <c r="O34" i="1"/>
  <c r="L34" i="1"/>
  <c r="I34" i="1"/>
  <c r="BN34" i="1" s="1"/>
  <c r="F34" i="1"/>
  <c r="BM33" i="1"/>
  <c r="BK33" i="1"/>
  <c r="BH33" i="1"/>
  <c r="BE33" i="1"/>
  <c r="BB33" i="1"/>
  <c r="AY33" i="1"/>
  <c r="AV33" i="1"/>
  <c r="AS33" i="1"/>
  <c r="AP33" i="1"/>
  <c r="AM33" i="1"/>
  <c r="AJ33" i="1"/>
  <c r="AG33" i="1"/>
  <c r="AD33" i="1"/>
  <c r="AA33" i="1"/>
  <c r="X33" i="1"/>
  <c r="U33" i="1"/>
  <c r="R33" i="1"/>
  <c r="O33" i="1"/>
  <c r="L33" i="1"/>
  <c r="I33" i="1"/>
  <c r="BN33" i="1" s="1"/>
  <c r="F33" i="1"/>
  <c r="BM32" i="1"/>
  <c r="BK32" i="1"/>
  <c r="BH32" i="1"/>
  <c r="BE32" i="1"/>
  <c r="BB32" i="1"/>
  <c r="AY32" i="1"/>
  <c r="AV32" i="1"/>
  <c r="AS32" i="1"/>
  <c r="AP32" i="1"/>
  <c r="AM32" i="1"/>
  <c r="AJ32" i="1"/>
  <c r="AG32" i="1"/>
  <c r="AD32" i="1"/>
  <c r="AA32" i="1"/>
  <c r="X32" i="1"/>
  <c r="U32" i="1"/>
  <c r="R32" i="1"/>
  <c r="O32" i="1"/>
  <c r="L32" i="1"/>
  <c r="I32" i="1"/>
  <c r="BN32" i="1" s="1"/>
  <c r="F32" i="1"/>
  <c r="BM31" i="1"/>
  <c r="BK31" i="1"/>
  <c r="BH31" i="1"/>
  <c r="BE31" i="1"/>
  <c r="BB31" i="1"/>
  <c r="AY31" i="1"/>
  <c r="AV31" i="1"/>
  <c r="AS31" i="1"/>
  <c r="AP31" i="1"/>
  <c r="AM31" i="1"/>
  <c r="AJ31" i="1"/>
  <c r="AG31" i="1"/>
  <c r="AD31" i="1"/>
  <c r="AA31" i="1"/>
  <c r="X31" i="1"/>
  <c r="U31" i="1"/>
  <c r="R31" i="1"/>
  <c r="O31" i="1"/>
  <c r="L31" i="1"/>
  <c r="I31" i="1"/>
  <c r="BN31" i="1" s="1"/>
  <c r="F31" i="1"/>
  <c r="BM30" i="1"/>
  <c r="BK30" i="1"/>
  <c r="BH30" i="1"/>
  <c r="BE30" i="1"/>
  <c r="BB30" i="1"/>
  <c r="AY30" i="1"/>
  <c r="AV30" i="1"/>
  <c r="AS30" i="1"/>
  <c r="AP30" i="1"/>
  <c r="AM30" i="1"/>
  <c r="AJ30" i="1"/>
  <c r="AG30" i="1"/>
  <c r="AD30" i="1"/>
  <c r="AA30" i="1"/>
  <c r="X30" i="1"/>
  <c r="U30" i="1"/>
  <c r="R30" i="1"/>
  <c r="O30" i="1"/>
  <c r="L30" i="1"/>
  <c r="I30" i="1"/>
  <c r="BN30" i="1" s="1"/>
  <c r="F30" i="1"/>
  <c r="BM29" i="1"/>
  <c r="BK29" i="1"/>
  <c r="BH29" i="1"/>
  <c r="BE29" i="1"/>
  <c r="BB29" i="1"/>
  <c r="AY29" i="1"/>
  <c r="AV29" i="1"/>
  <c r="AS29" i="1"/>
  <c r="AP29" i="1"/>
  <c r="AM29" i="1"/>
  <c r="AJ29" i="1"/>
  <c r="AG29" i="1"/>
  <c r="AD29" i="1"/>
  <c r="AA29" i="1"/>
  <c r="X29" i="1"/>
  <c r="U29" i="1"/>
  <c r="R29" i="1"/>
  <c r="O29" i="1"/>
  <c r="L29" i="1"/>
  <c r="I29" i="1"/>
  <c r="BN29" i="1" s="1"/>
  <c r="F29" i="1"/>
  <c r="BM28" i="1"/>
  <c r="BK28" i="1"/>
  <c r="BH28" i="1"/>
  <c r="BE28" i="1"/>
  <c r="BB28" i="1"/>
  <c r="AY28" i="1"/>
  <c r="AV28" i="1"/>
  <c r="AS28" i="1"/>
  <c r="AP28" i="1"/>
  <c r="AM28" i="1"/>
  <c r="AJ28" i="1"/>
  <c r="AG28" i="1"/>
  <c r="AD28" i="1"/>
  <c r="AA28" i="1"/>
  <c r="X28" i="1"/>
  <c r="U28" i="1"/>
  <c r="R28" i="1"/>
  <c r="O28" i="1"/>
  <c r="L28" i="1"/>
  <c r="I28" i="1"/>
  <c r="BN28" i="1" s="1"/>
  <c r="F28" i="1"/>
  <c r="BM27" i="1"/>
  <c r="BK27" i="1"/>
  <c r="BH27" i="1"/>
  <c r="BE27" i="1"/>
  <c r="BB27" i="1"/>
  <c r="AY27" i="1"/>
  <c r="AV27" i="1"/>
  <c r="AS27" i="1"/>
  <c r="AP27" i="1"/>
  <c r="AM27" i="1"/>
  <c r="AJ27" i="1"/>
  <c r="AG27" i="1"/>
  <c r="AD27" i="1"/>
  <c r="AA27" i="1"/>
  <c r="X27" i="1"/>
  <c r="U27" i="1"/>
  <c r="R27" i="1"/>
  <c r="O27" i="1"/>
  <c r="L27" i="1"/>
  <c r="I27" i="1"/>
  <c r="BN27" i="1" s="1"/>
  <c r="F27" i="1"/>
  <c r="BM26" i="1"/>
  <c r="BK26" i="1"/>
  <c r="BH26" i="1"/>
  <c r="BE26" i="1"/>
  <c r="BB26" i="1"/>
  <c r="AY26" i="1"/>
  <c r="AV26" i="1"/>
  <c r="AS26" i="1"/>
  <c r="AP26" i="1"/>
  <c r="AM26" i="1"/>
  <c r="AJ26" i="1"/>
  <c r="AG26" i="1"/>
  <c r="AD26" i="1"/>
  <c r="AA26" i="1"/>
  <c r="X26" i="1"/>
  <c r="U26" i="1"/>
  <c r="R26" i="1"/>
  <c r="O26" i="1"/>
  <c r="L26" i="1"/>
  <c r="I26" i="1"/>
  <c r="BN26" i="1" s="1"/>
  <c r="F26" i="1"/>
  <c r="BM25" i="1"/>
  <c r="BK25" i="1"/>
  <c r="BH25" i="1"/>
  <c r="BE25" i="1"/>
  <c r="BB25" i="1"/>
  <c r="AY25" i="1"/>
  <c r="AV25" i="1"/>
  <c r="AS25" i="1"/>
  <c r="AP25" i="1"/>
  <c r="AM25" i="1"/>
  <c r="AJ25" i="1"/>
  <c r="AG25" i="1"/>
  <c r="AD25" i="1"/>
  <c r="AA25" i="1"/>
  <c r="X25" i="1"/>
  <c r="U25" i="1"/>
  <c r="R25" i="1"/>
  <c r="O25" i="1"/>
  <c r="L25" i="1"/>
  <c r="I25" i="1"/>
  <c r="BN25" i="1" s="1"/>
  <c r="F25" i="1"/>
  <c r="BM24" i="1"/>
  <c r="BK24" i="1"/>
  <c r="BH24" i="1"/>
  <c r="BE24" i="1"/>
  <c r="BB24" i="1"/>
  <c r="AY24" i="1"/>
  <c r="AV24" i="1"/>
  <c r="AS24" i="1"/>
  <c r="AP24" i="1"/>
  <c r="AM24" i="1"/>
  <c r="AJ24" i="1"/>
  <c r="AG24" i="1"/>
  <c r="AD24" i="1"/>
  <c r="AA24" i="1"/>
  <c r="X24" i="1"/>
  <c r="U24" i="1"/>
  <c r="R24" i="1"/>
  <c r="O24" i="1"/>
  <c r="L24" i="1"/>
  <c r="I24" i="1"/>
  <c r="BN24" i="1" s="1"/>
  <c r="F24" i="1"/>
  <c r="BK22" i="1"/>
  <c r="BL22" i="1" s="1"/>
  <c r="BJ22" i="1"/>
  <c r="BH22" i="1"/>
  <c r="BG22" i="1"/>
  <c r="BI22" i="1" s="1"/>
  <c r="BE22" i="1"/>
  <c r="BF22" i="1" s="1"/>
  <c r="BD22" i="1"/>
  <c r="BB22" i="1"/>
  <c r="BA22" i="1"/>
  <c r="BC22" i="1" s="1"/>
  <c r="AY22" i="1"/>
  <c r="AZ22" i="1" s="1"/>
  <c r="AX22" i="1"/>
  <c r="AV22" i="1"/>
  <c r="AU22" i="1"/>
  <c r="AW22" i="1" s="1"/>
  <c r="AS22" i="1"/>
  <c r="AT22" i="1" s="1"/>
  <c r="AR22" i="1"/>
  <c r="AP22" i="1"/>
  <c r="AO22" i="1"/>
  <c r="AQ22" i="1" s="1"/>
  <c r="AM22" i="1"/>
  <c r="AN22" i="1" s="1"/>
  <c r="AL22" i="1"/>
  <c r="AJ22" i="1"/>
  <c r="AI22" i="1"/>
  <c r="AK22" i="1" s="1"/>
  <c r="AG22" i="1"/>
  <c r="AH22" i="1" s="1"/>
  <c r="AF22" i="1"/>
  <c r="AD22" i="1"/>
  <c r="AC22" i="1"/>
  <c r="AE22" i="1" s="1"/>
  <c r="AA22" i="1"/>
  <c r="AB22" i="1" s="1"/>
  <c r="Z22" i="1"/>
  <c r="X22" i="1"/>
  <c r="W22" i="1"/>
  <c r="Y22" i="1" s="1"/>
  <c r="U22" i="1"/>
  <c r="V22" i="1" s="1"/>
  <c r="T22" i="1"/>
  <c r="R22" i="1"/>
  <c r="Q22" i="1"/>
  <c r="S22" i="1" s="1"/>
  <c r="O22" i="1"/>
  <c r="P22" i="1" s="1"/>
  <c r="N22" i="1"/>
  <c r="L22" i="1"/>
  <c r="K22" i="1"/>
  <c r="M22" i="1" s="1"/>
  <c r="I22" i="1"/>
  <c r="J22" i="1" s="1"/>
  <c r="H22" i="1"/>
  <c r="F22" i="1"/>
  <c r="BN22" i="1" s="1"/>
  <c r="E22" i="1"/>
  <c r="BM22" i="1" s="1"/>
  <c r="BJ14" i="1"/>
  <c r="BG14" i="1"/>
  <c r="BD14" i="1"/>
  <c r="BA14" i="1"/>
  <c r="AX14" i="1"/>
  <c r="AU14" i="1"/>
  <c r="AR14" i="1"/>
  <c r="AO14" i="1"/>
  <c r="AL14" i="1"/>
  <c r="AI14" i="1"/>
  <c r="AF14" i="1"/>
  <c r="AC14" i="1"/>
  <c r="Z14" i="1"/>
  <c r="W14" i="1"/>
  <c r="T14" i="1"/>
  <c r="Q14" i="1"/>
  <c r="N14" i="1"/>
  <c r="K14" i="1"/>
  <c r="H14" i="1"/>
  <c r="E14" i="1"/>
  <c r="A5" i="1"/>
  <c r="A4" i="1"/>
  <c r="A3" i="1"/>
  <c r="A2" i="1"/>
  <c r="BO22" i="1" l="1"/>
  <c r="BO20" i="1"/>
  <c r="BI20" i="1"/>
  <c r="BC20" i="1"/>
  <c r="AW20" i="1"/>
  <c r="AQ20" i="1"/>
  <c r="AK20" i="1"/>
  <c r="AE20" i="1"/>
  <c r="Y20" i="1"/>
  <c r="S20" i="1"/>
  <c r="M20" i="1"/>
  <c r="G20" i="1"/>
  <c r="J20" i="1"/>
  <c r="P20" i="1"/>
  <c r="V20" i="1"/>
  <c r="AB20" i="1"/>
  <c r="AH20" i="1"/>
  <c r="AN20" i="1"/>
  <c r="AT20" i="1"/>
  <c r="AZ20" i="1"/>
  <c r="BF20" i="1"/>
  <c r="BL20" i="1"/>
  <c r="G22" i="1"/>
  <c r="G21" i="1" s="1"/>
  <c r="BF21" i="1" l="1"/>
  <c r="AT21" i="1"/>
  <c r="AH21" i="1"/>
  <c r="V21" i="1"/>
  <c r="J21" i="1"/>
  <c r="BO21" i="1"/>
  <c r="BC21" i="1"/>
  <c r="AQ21" i="1"/>
  <c r="AE21" i="1"/>
  <c r="S21" i="1"/>
  <c r="BL21" i="1"/>
  <c r="AZ21" i="1"/>
  <c r="AN21" i="1"/>
  <c r="AB21" i="1"/>
  <c r="P21" i="1"/>
  <c r="BI21" i="1"/>
  <c r="AW21" i="1"/>
  <c r="AK21" i="1"/>
  <c r="Y21" i="1"/>
  <c r="M21" i="1"/>
</calcChain>
</file>

<file path=xl/sharedStrings.xml><?xml version="1.0" encoding="utf-8"?>
<sst xmlns="http://schemas.openxmlformats.org/spreadsheetml/2006/main" count="127" uniqueCount="25">
  <si>
    <t>2006 Cost Allocation Information Filing</t>
  </si>
  <si>
    <t>TOTAL</t>
  </si>
  <si>
    <t>Number of           Meters</t>
  </si>
  <si>
    <t>Weighted Metering Costs (1)</t>
  </si>
  <si>
    <t>Weighted Average Costs (2)</t>
  </si>
  <si>
    <t>Allocation Percentage                                Weighted Factor</t>
  </si>
  <si>
    <t>Cost Relative to Residential Average Cost</t>
  </si>
  <si>
    <t>Total</t>
  </si>
  <si>
    <t>Meter Types</t>
  </si>
  <si>
    <t>Cost per Meter (Installed)</t>
  </si>
  <si>
    <t>Single Phase 200 Amp - Urban</t>
  </si>
  <si>
    <t>Single Phase 200 Amp - Rural</t>
  </si>
  <si>
    <t xml:space="preserve">Central Meter </t>
  </si>
  <si>
    <t xml:space="preserve"> </t>
  </si>
  <si>
    <t>Network Meter (Costs to be updated)</t>
  </si>
  <si>
    <t>Three-phase - No demand</t>
  </si>
  <si>
    <t xml:space="preserve">Smart Meters </t>
  </si>
  <si>
    <t>Demand without IT (usually three-phase)</t>
  </si>
  <si>
    <t>Demand with IT</t>
  </si>
  <si>
    <t>Demand with IT and Interval Capability - Secondary</t>
  </si>
  <si>
    <t>Demand with IT and Interval Capability - Primary</t>
  </si>
  <si>
    <t>Demand with IT and Interval Capability -Special (WMP)</t>
  </si>
  <si>
    <t>LDC Specific 1</t>
  </si>
  <si>
    <t>LDC Specific 2</t>
  </si>
  <si>
    <t>LDC Specific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</si>
</sst>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F800]dddd\,\ mmmm\ dd\,\ yyyy"/>
    <numFmt numFmtId="165" formatCode="_-* #,##0_-;\-* #,##0_-;_-* &quot;-&quot;_-;_-@_-"/>
    <numFmt numFmtId="166" formatCode="_-* #,##0_-;\-* #,##0_-;_-* &quot;-&quot;??_-;_-@_-"/>
    <numFmt numFmtId="167" formatCode="&quot;$&quot;#,##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2"/>
      <name val="Arial"/>
      <family val="2"/>
    </font>
    <font>
      <sz val="16"/>
      <color indexed="12"/>
      <name val="Algerian"/>
      <family val="5"/>
    </font>
    <font>
      <sz val="8"/>
      <name val="Arial"/>
    </font>
    <font>
      <sz val="16"/>
      <name val="Cooper Black"/>
      <family val="1"/>
    </font>
    <font>
      <sz val="14"/>
      <name val="Cooper Black"/>
      <family val="1"/>
    </font>
    <font>
      <sz val="22"/>
      <name val="Algerian"/>
      <family val="5"/>
    </font>
    <font>
      <b/>
      <sz val="16"/>
      <color indexed="10"/>
      <name val="Cooper Black"/>
      <family val="1"/>
    </font>
    <font>
      <b/>
      <sz val="16"/>
      <name val="Cooper Black"/>
      <family val="1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indexed="21"/>
      <name val="Arial"/>
      <family val="2"/>
    </font>
    <font>
      <b/>
      <sz val="10"/>
      <name val="Arial"/>
      <family val="2"/>
    </font>
    <font>
      <b/>
      <sz val="8"/>
      <color indexed="16"/>
      <name val="Arial"/>
      <family val="2"/>
    </font>
    <font>
      <sz val="10"/>
      <color indexed="12"/>
      <name val="Arial"/>
      <family val="2"/>
    </font>
    <font>
      <b/>
      <u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8">
    <xf numFmtId="0" fontId="0" fillId="0" borderId="0" xfId="0"/>
    <xf numFmtId="0" fontId="3" fillId="2" borderId="0" xfId="0" applyFont="1" applyFill="1" applyAlignment="1">
      <alignment horizontal="left" vertical="top" wrapText="1" indent="10"/>
    </xf>
    <xf numFmtId="0" fontId="4" fillId="2" borderId="0" xfId="0" applyFont="1" applyFill="1"/>
    <xf numFmtId="0" fontId="5" fillId="2" borderId="0" xfId="0" applyFont="1" applyFill="1" applyAlignment="1">
      <alignment horizontal="left" indent="10"/>
    </xf>
    <xf numFmtId="0" fontId="6" fillId="2" borderId="0" xfId="0" applyFont="1" applyFill="1" applyAlignment="1">
      <alignment horizontal="left" wrapText="1" indent="10"/>
    </xf>
    <xf numFmtId="0" fontId="7" fillId="2" borderId="0" xfId="0" applyFont="1" applyFill="1" applyAlignment="1">
      <alignment vertical="top" wrapText="1"/>
    </xf>
    <xf numFmtId="164" fontId="6" fillId="2" borderId="0" xfId="0" applyNumberFormat="1" applyFont="1" applyFill="1" applyAlignment="1">
      <alignment horizontal="left" indent="10"/>
    </xf>
    <xf numFmtId="0" fontId="8" fillId="2" borderId="0" xfId="0" applyFont="1" applyFill="1" applyAlignment="1">
      <alignment horizontal="left" indent="10"/>
    </xf>
    <xf numFmtId="0" fontId="4" fillId="2" borderId="0" xfId="0" applyFont="1" applyFill="1" applyAlignment="1">
      <alignment horizontal="left" indent="10"/>
    </xf>
    <xf numFmtId="0" fontId="4" fillId="2" borderId="0" xfId="0" applyFont="1" applyFill="1" applyAlignment="1">
      <alignment horizontal="left" indent="5"/>
    </xf>
    <xf numFmtId="0" fontId="9" fillId="2" borderId="0" xfId="0" applyFont="1" applyFill="1" applyAlignment="1">
      <alignment horizontal="left" indent="5"/>
    </xf>
    <xf numFmtId="0" fontId="4" fillId="3" borderId="0" xfId="0" applyFont="1" applyFill="1"/>
    <xf numFmtId="0" fontId="10" fillId="2" borderId="0" xfId="0" applyFont="1" applyFill="1" applyBorder="1"/>
    <xf numFmtId="0" fontId="10" fillId="2" borderId="0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wrapText="1"/>
    </xf>
    <xf numFmtId="0" fontId="11" fillId="2" borderId="0" xfId="0" applyFont="1" applyFill="1" applyBorder="1"/>
    <xf numFmtId="0" fontId="10" fillId="2" borderId="0" xfId="0" applyFont="1" applyFill="1" applyBorder="1" applyProtection="1">
      <protection locked="0"/>
    </xf>
    <xf numFmtId="0" fontId="11" fillId="2" borderId="0" xfId="0" applyFont="1" applyFill="1" applyBorder="1" applyAlignment="1">
      <alignment horizontal="center" vertical="center" wrapText="1"/>
    </xf>
    <xf numFmtId="165" fontId="12" fillId="2" borderId="0" xfId="0" applyNumberFormat="1" applyFont="1" applyFill="1" applyBorder="1" applyAlignment="1">
      <alignment horizontal="left"/>
    </xf>
    <xf numFmtId="0" fontId="12" fillId="2" borderId="0" xfId="0" applyFont="1" applyFill="1" applyBorder="1"/>
    <xf numFmtId="0" fontId="12" fillId="2" borderId="0" xfId="0" applyFont="1" applyFill="1" applyBorder="1" applyProtection="1">
      <protection locked="0"/>
    </xf>
    <xf numFmtId="0" fontId="11" fillId="2" borderId="0" xfId="0" applyFont="1" applyFill="1" applyBorder="1" applyAlignment="1" applyProtection="1">
      <alignment horizontal="center"/>
    </xf>
    <xf numFmtId="0" fontId="10" fillId="2" borderId="0" xfId="0" applyFont="1" applyFill="1" applyBorder="1" applyAlignment="1" applyProtection="1">
      <alignment horizontal="left" vertical="center" wrapText="1"/>
    </xf>
    <xf numFmtId="0" fontId="10" fillId="2" borderId="0" xfId="0" applyFont="1" applyFill="1" applyBorder="1" applyAlignment="1" applyProtection="1">
      <alignment horizontal="left" wrapText="1"/>
    </xf>
    <xf numFmtId="0" fontId="10" fillId="2" borderId="0" xfId="0" applyFont="1" applyFill="1" applyBorder="1" applyProtection="1"/>
    <xf numFmtId="0" fontId="11" fillId="2" borderId="0" xfId="0" applyFont="1" applyFill="1" applyBorder="1" applyAlignment="1" applyProtection="1">
      <alignment horizontal="center" vertical="center" wrapText="1"/>
    </xf>
    <xf numFmtId="0" fontId="13" fillId="2" borderId="0" xfId="0" applyFont="1" applyFill="1" applyAlignment="1" applyProtection="1">
      <alignment horizontal="left"/>
    </xf>
    <xf numFmtId="0" fontId="10" fillId="2" borderId="0" xfId="0" applyFont="1" applyFill="1" applyAlignment="1" applyProtection="1">
      <alignment horizontal="left"/>
    </xf>
    <xf numFmtId="0" fontId="14" fillId="2" borderId="1" xfId="0" applyFont="1" applyFill="1" applyBorder="1" applyAlignment="1" applyProtection="1">
      <alignment horizontal="center"/>
    </xf>
    <xf numFmtId="0" fontId="15" fillId="2" borderId="0" xfId="0" applyFont="1" applyFill="1" applyAlignment="1" applyProtection="1">
      <alignment horizontal="left" vertical="center"/>
    </xf>
    <xf numFmtId="0" fontId="10" fillId="2" borderId="0" xfId="0" applyFont="1" applyFill="1" applyBorder="1" applyAlignment="1" applyProtection="1">
      <alignment horizontal="left" vertical="center"/>
    </xf>
    <xf numFmtId="0" fontId="10" fillId="2" borderId="0" xfId="0" applyFont="1" applyFill="1" applyBorder="1" applyAlignment="1" applyProtection="1">
      <alignment horizontal="left"/>
    </xf>
    <xf numFmtId="165" fontId="2" fillId="2" borderId="2" xfId="0" applyNumberFormat="1" applyFont="1" applyFill="1" applyBorder="1" applyAlignment="1" applyProtection="1">
      <alignment horizontal="center" vertical="center"/>
    </xf>
    <xf numFmtId="165" fontId="2" fillId="2" borderId="3" xfId="0" applyNumberFormat="1" applyFont="1" applyFill="1" applyBorder="1" applyAlignment="1" applyProtection="1">
      <alignment horizontal="center" vertical="center"/>
    </xf>
    <xf numFmtId="165" fontId="2" fillId="2" borderId="4" xfId="0" applyNumberFormat="1" applyFont="1" applyFill="1" applyBorder="1" applyAlignment="1" applyProtection="1">
      <alignment horizontal="center" vertical="center"/>
    </xf>
    <xf numFmtId="165" fontId="2" fillId="2" borderId="5" xfId="0" applyNumberFormat="1" applyFont="1" applyFill="1" applyBorder="1" applyAlignment="1" applyProtection="1">
      <alignment horizontal="center" vertical="center"/>
    </xf>
    <xf numFmtId="165" fontId="2" fillId="2" borderId="6" xfId="0" applyNumberFormat="1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0" fontId="14" fillId="2" borderId="0" xfId="0" applyFont="1" applyFill="1" applyBorder="1" applyAlignment="1" applyProtection="1">
      <alignment horizontal="center"/>
    </xf>
    <xf numFmtId="0" fontId="14" fillId="2" borderId="7" xfId="0" applyFont="1" applyFill="1" applyBorder="1" applyAlignment="1" applyProtection="1">
      <alignment horizontal="center"/>
    </xf>
    <xf numFmtId="0" fontId="14" fillId="2" borderId="8" xfId="0" applyFont="1" applyFill="1" applyBorder="1" applyAlignment="1" applyProtection="1">
      <alignment horizontal="center"/>
    </xf>
    <xf numFmtId="0" fontId="14" fillId="2" borderId="9" xfId="0" applyFont="1" applyFill="1" applyBorder="1" applyAlignment="1" applyProtection="1">
      <alignment horizontal="center"/>
    </xf>
    <xf numFmtId="0" fontId="12" fillId="2" borderId="0" xfId="0" applyFont="1" applyFill="1" applyBorder="1" applyProtection="1"/>
    <xf numFmtId="0" fontId="10" fillId="2" borderId="9" xfId="0" applyFont="1" applyFill="1" applyBorder="1" applyProtection="1"/>
    <xf numFmtId="0" fontId="10" fillId="2" borderId="8" xfId="0" applyFont="1" applyFill="1" applyBorder="1" applyProtection="1"/>
    <xf numFmtId="0" fontId="14" fillId="2" borderId="7" xfId="0" applyFont="1" applyFill="1" applyBorder="1" applyAlignment="1" applyProtection="1">
      <alignment horizontal="center" vertical="center" wrapText="1"/>
    </xf>
    <xf numFmtId="0" fontId="14" fillId="2" borderId="10" xfId="0" applyFont="1" applyFill="1" applyBorder="1" applyAlignment="1" applyProtection="1">
      <alignment horizontal="center" vertical="center" wrapText="1"/>
    </xf>
    <xf numFmtId="0" fontId="14" fillId="2" borderId="0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 wrapText="1"/>
    </xf>
    <xf numFmtId="0" fontId="14" fillId="2" borderId="8" xfId="0" applyFont="1" applyFill="1" applyBorder="1" applyAlignment="1" applyProtection="1">
      <alignment vertical="center" wrapText="1"/>
    </xf>
    <xf numFmtId="0" fontId="14" fillId="2" borderId="11" xfId="0" applyFont="1" applyFill="1" applyBorder="1" applyAlignment="1" applyProtection="1">
      <alignment horizontal="center" vertical="center" wrapText="1"/>
    </xf>
    <xf numFmtId="0" fontId="14" fillId="2" borderId="12" xfId="0" applyFont="1" applyFill="1" applyBorder="1" applyAlignment="1" applyProtection="1">
      <alignment horizontal="center" vertical="center" wrapText="1"/>
    </xf>
    <xf numFmtId="0" fontId="10" fillId="2" borderId="0" xfId="0" quotePrefix="1" applyFont="1" applyFill="1" applyBorder="1" applyAlignment="1" applyProtection="1">
      <alignment horizontal="center"/>
    </xf>
    <xf numFmtId="0" fontId="10" fillId="2" borderId="13" xfId="0" applyFont="1" applyFill="1" applyBorder="1" applyProtection="1"/>
    <xf numFmtId="0" fontId="10" fillId="2" borderId="14" xfId="0" quotePrefix="1" applyFont="1" applyFill="1" applyBorder="1" applyAlignment="1" applyProtection="1">
      <alignment horizontal="center"/>
    </xf>
    <xf numFmtId="0" fontId="10" fillId="2" borderId="15" xfId="0" applyFont="1" applyFill="1" applyBorder="1" applyProtection="1"/>
    <xf numFmtId="0" fontId="10" fillId="2" borderId="16" xfId="0" applyFont="1" applyFill="1" applyBorder="1" applyProtection="1"/>
    <xf numFmtId="0" fontId="10" fillId="2" borderId="17" xfId="0" applyFont="1" applyFill="1" applyBorder="1" applyProtection="1"/>
    <xf numFmtId="0" fontId="10" fillId="2" borderId="0" xfId="0" applyFont="1" applyFill="1" applyProtection="1"/>
    <xf numFmtId="0" fontId="14" fillId="2" borderId="18" xfId="0" applyFont="1" applyFill="1" applyBorder="1" applyAlignment="1" applyProtection="1">
      <alignment horizontal="center" vertical="center" wrapText="1"/>
    </xf>
    <xf numFmtId="0" fontId="16" fillId="2" borderId="19" xfId="0" applyFont="1" applyFill="1" applyBorder="1" applyProtection="1"/>
    <xf numFmtId="0" fontId="16" fillId="2" borderId="20" xfId="0" applyFont="1" applyFill="1" applyBorder="1" applyProtection="1"/>
    <xf numFmtId="10" fontId="16" fillId="2" borderId="21" xfId="1" applyNumberFormat="1" applyFont="1" applyFill="1" applyBorder="1" applyAlignment="1" applyProtection="1">
      <alignment horizontal="center"/>
    </xf>
    <xf numFmtId="0" fontId="2" fillId="2" borderId="19" xfId="0" applyFont="1" applyFill="1" applyBorder="1" applyProtection="1"/>
    <xf numFmtId="0" fontId="16" fillId="2" borderId="20" xfId="0" quotePrefix="1" applyFont="1" applyFill="1" applyBorder="1" applyAlignment="1" applyProtection="1">
      <alignment horizontal="center"/>
    </xf>
    <xf numFmtId="9" fontId="16" fillId="2" borderId="21" xfId="1" applyFont="1" applyFill="1" applyBorder="1" applyAlignment="1" applyProtection="1">
      <alignment horizontal="center"/>
    </xf>
    <xf numFmtId="0" fontId="16" fillId="2" borderId="5" xfId="0" applyFont="1" applyFill="1" applyBorder="1" applyProtection="1"/>
    <xf numFmtId="0" fontId="2" fillId="2" borderId="20" xfId="0" quotePrefix="1" applyFont="1" applyFill="1" applyBorder="1" applyAlignment="1" applyProtection="1">
      <alignment horizontal="center"/>
    </xf>
    <xf numFmtId="9" fontId="16" fillId="2" borderId="6" xfId="1" applyFont="1" applyFill="1" applyBorder="1" applyAlignment="1" applyProtection="1">
      <alignment horizontal="center"/>
    </xf>
    <xf numFmtId="0" fontId="2" fillId="2" borderId="5" xfId="0" applyFont="1" applyFill="1" applyBorder="1" applyProtection="1"/>
    <xf numFmtId="0" fontId="10" fillId="2" borderId="0" xfId="0" applyFont="1" applyFill="1" applyBorder="1" applyAlignment="1" applyProtection="1">
      <alignment vertical="center"/>
    </xf>
    <xf numFmtId="2" fontId="16" fillId="2" borderId="19" xfId="0" applyNumberFormat="1" applyFont="1" applyFill="1" applyBorder="1" applyAlignment="1" applyProtection="1">
      <alignment horizontal="center" vertical="center"/>
    </xf>
    <xf numFmtId="2" fontId="16" fillId="2" borderId="20" xfId="0" applyNumberFormat="1" applyFont="1" applyFill="1" applyBorder="1" applyAlignment="1" applyProtection="1">
      <alignment horizontal="center" vertical="center"/>
    </xf>
    <xf numFmtId="2" fontId="16" fillId="2" borderId="21" xfId="0" applyNumberFormat="1" applyFont="1" applyFill="1" applyBorder="1" applyAlignment="1" applyProtection="1">
      <alignment horizontal="center" vertical="center"/>
    </xf>
    <xf numFmtId="2" fontId="16" fillId="2" borderId="20" xfId="0" quotePrefix="1" applyNumberFormat="1" applyFont="1" applyFill="1" applyBorder="1" applyAlignment="1" applyProtection="1">
      <alignment horizontal="center" vertical="center"/>
    </xf>
    <xf numFmtId="2" fontId="16" fillId="2" borderId="5" xfId="0" applyNumberFormat="1" applyFont="1" applyFill="1" applyBorder="1" applyAlignment="1" applyProtection="1">
      <alignment horizontal="center" vertical="center"/>
    </xf>
    <xf numFmtId="2" fontId="16" fillId="2" borderId="6" xfId="0" applyNumberFormat="1" applyFont="1" applyFill="1" applyBorder="1" applyAlignment="1" applyProtection="1">
      <alignment horizontal="center" vertical="center"/>
    </xf>
    <xf numFmtId="0" fontId="10" fillId="2" borderId="0" xfId="0" applyFont="1" applyFill="1" applyAlignment="1" applyProtection="1">
      <alignment vertical="center"/>
    </xf>
    <xf numFmtId="0" fontId="14" fillId="2" borderId="0" xfId="0" applyFont="1" applyFill="1" applyAlignment="1" applyProtection="1">
      <alignment horizontal="left" vertical="center" wrapText="1"/>
    </xf>
    <xf numFmtId="0" fontId="14" fillId="2" borderId="18" xfId="0" applyFont="1" applyFill="1" applyBorder="1" applyAlignment="1" applyProtection="1">
      <alignment horizontal="right"/>
    </xf>
    <xf numFmtId="0" fontId="16" fillId="2" borderId="21" xfId="0" applyFont="1" applyFill="1" applyBorder="1" applyAlignment="1" applyProtection="1">
      <alignment horizontal="center"/>
    </xf>
    <xf numFmtId="0" fontId="12" fillId="2" borderId="0" xfId="0" applyFont="1" applyFill="1" applyProtection="1"/>
    <xf numFmtId="0" fontId="17" fillId="2" borderId="0" xfId="0" applyFont="1" applyFill="1" applyBorder="1" applyAlignment="1" applyProtection="1">
      <alignment horizontal="left" wrapText="1"/>
    </xf>
    <xf numFmtId="0" fontId="14" fillId="2" borderId="8" xfId="0" applyFont="1" applyFill="1" applyBorder="1" applyAlignment="1" applyProtection="1">
      <alignment horizontal="center" wrapText="1"/>
    </xf>
    <xf numFmtId="0" fontId="12" fillId="2" borderId="2" xfId="0" applyFont="1" applyFill="1" applyBorder="1" applyAlignment="1" applyProtection="1">
      <alignment horizontal="center"/>
      <protection locked="0"/>
    </xf>
    <xf numFmtId="0" fontId="12" fillId="2" borderId="3" xfId="0" applyFont="1" applyFill="1" applyBorder="1" applyAlignment="1" applyProtection="1">
      <alignment horizontal="center"/>
      <protection locked="0"/>
    </xf>
    <xf numFmtId="0" fontId="12" fillId="2" borderId="4" xfId="0" applyFont="1" applyFill="1" applyBorder="1" applyAlignment="1" applyProtection="1">
      <alignment horizontal="center"/>
      <protection locked="0"/>
    </xf>
    <xf numFmtId="0" fontId="12" fillId="2" borderId="0" xfId="0" applyFont="1" applyFill="1" applyBorder="1" applyAlignment="1" applyProtection="1">
      <alignment horizontal="left" vertical="center" wrapText="1"/>
    </xf>
    <xf numFmtId="0" fontId="12" fillId="2" borderId="0" xfId="0" applyFont="1" applyFill="1" applyBorder="1" applyAlignment="1" applyProtection="1">
      <alignment horizontal="left" wrapText="1"/>
    </xf>
    <xf numFmtId="3" fontId="12" fillId="4" borderId="0" xfId="0" applyNumberFormat="1" applyFont="1" applyFill="1" applyBorder="1" applyAlignment="1" applyProtection="1">
      <alignment horizontal="center"/>
    </xf>
    <xf numFmtId="3" fontId="12" fillId="5" borderId="22" xfId="0" applyNumberFormat="1" applyFont="1" applyFill="1" applyBorder="1" applyProtection="1">
      <protection locked="0"/>
    </xf>
    <xf numFmtId="0" fontId="16" fillId="2" borderId="23" xfId="0" applyFont="1" applyFill="1" applyBorder="1"/>
    <xf numFmtId="0" fontId="16" fillId="2" borderId="24" xfId="0" applyFont="1" applyFill="1" applyBorder="1"/>
    <xf numFmtId="0" fontId="12" fillId="2" borderId="25" xfId="0" applyFont="1" applyFill="1" applyBorder="1" applyProtection="1">
      <protection locked="0"/>
    </xf>
    <xf numFmtId="0" fontId="12" fillId="2" borderId="26" xfId="0" applyFont="1" applyFill="1" applyBorder="1"/>
    <xf numFmtId="0" fontId="12" fillId="2" borderId="22" xfId="0" applyFont="1" applyFill="1" applyBorder="1" applyProtection="1">
      <protection locked="0"/>
    </xf>
    <xf numFmtId="0" fontId="12" fillId="2" borderId="24" xfId="0" applyFont="1" applyFill="1" applyBorder="1"/>
    <xf numFmtId="0" fontId="12" fillId="5" borderId="22" xfId="0" applyFont="1" applyFill="1" applyBorder="1" applyProtection="1">
      <protection locked="0"/>
    </xf>
    <xf numFmtId="0" fontId="12" fillId="5" borderId="25" xfId="0" applyFont="1" applyFill="1" applyBorder="1" applyProtection="1">
      <protection locked="0"/>
    </xf>
    <xf numFmtId="3" fontId="16" fillId="2" borderId="25" xfId="0" applyNumberFormat="1" applyFont="1" applyFill="1" applyBorder="1"/>
    <xf numFmtId="3" fontId="12" fillId="5" borderId="27" xfId="0" applyNumberFormat="1" applyFont="1" applyFill="1" applyBorder="1" applyProtection="1">
      <protection locked="0"/>
    </xf>
    <xf numFmtId="0" fontId="16" fillId="2" borderId="28" xfId="0" applyFont="1" applyFill="1" applyBorder="1"/>
    <xf numFmtId="0" fontId="16" fillId="2" borderId="29" xfId="0" applyFont="1" applyFill="1" applyBorder="1"/>
    <xf numFmtId="3" fontId="10" fillId="5" borderId="0" xfId="0" applyNumberFormat="1" applyFont="1" applyFill="1" applyBorder="1" applyProtection="1">
      <protection locked="0"/>
    </xf>
    <xf numFmtId="0" fontId="12" fillId="2" borderId="30" xfId="0" applyFont="1" applyFill="1" applyBorder="1" applyProtection="1">
      <protection locked="0"/>
    </xf>
    <xf numFmtId="0" fontId="12" fillId="2" borderId="31" xfId="0" applyFont="1" applyFill="1" applyBorder="1"/>
    <xf numFmtId="0" fontId="12" fillId="2" borderId="27" xfId="0" applyFont="1" applyFill="1" applyBorder="1" applyProtection="1">
      <protection locked="0"/>
    </xf>
    <xf numFmtId="0" fontId="12" fillId="2" borderId="29" xfId="0" applyFont="1" applyFill="1" applyBorder="1"/>
    <xf numFmtId="0" fontId="12" fillId="5" borderId="27" xfId="0" applyFont="1" applyFill="1" applyBorder="1" applyProtection="1">
      <protection locked="0"/>
    </xf>
    <xf numFmtId="0" fontId="12" fillId="5" borderId="30" xfId="0" applyFont="1" applyFill="1" applyBorder="1" applyProtection="1">
      <protection locked="0"/>
    </xf>
    <xf numFmtId="3" fontId="16" fillId="2" borderId="30" xfId="0" applyNumberFormat="1" applyFont="1" applyFill="1" applyBorder="1"/>
    <xf numFmtId="166" fontId="12" fillId="5" borderId="30" xfId="0" applyNumberFormat="1" applyFont="1" applyFill="1" applyBorder="1" applyProtection="1">
      <protection locked="0"/>
    </xf>
    <xf numFmtId="0" fontId="10" fillId="5" borderId="0" xfId="0" applyFont="1" applyFill="1" applyBorder="1" applyProtection="1">
      <protection locked="0"/>
    </xf>
    <xf numFmtId="3" fontId="12" fillId="5" borderId="30" xfId="0" applyNumberFormat="1" applyFont="1" applyFill="1" applyBorder="1" applyProtection="1">
      <protection locked="0"/>
    </xf>
    <xf numFmtId="0" fontId="16" fillId="2" borderId="31" xfId="0" applyFont="1" applyFill="1" applyBorder="1"/>
    <xf numFmtId="165" fontId="12" fillId="5" borderId="27" xfId="0" applyNumberFormat="1" applyFont="1" applyFill="1" applyBorder="1" applyProtection="1">
      <protection locked="0"/>
    </xf>
    <xf numFmtId="3" fontId="12" fillId="2" borderId="27" xfId="0" applyNumberFormat="1" applyFont="1" applyFill="1" applyBorder="1" applyProtection="1">
      <protection locked="0"/>
    </xf>
    <xf numFmtId="3" fontId="10" fillId="5" borderId="32" xfId="0" applyNumberFormat="1" applyFont="1" applyFill="1" applyBorder="1" applyProtection="1">
      <protection locked="0"/>
    </xf>
    <xf numFmtId="0" fontId="12" fillId="5" borderId="0" xfId="0" applyFont="1" applyFill="1" applyBorder="1" applyAlignment="1" applyProtection="1">
      <alignment horizontal="left" wrapText="1"/>
    </xf>
    <xf numFmtId="0" fontId="12" fillId="5" borderId="0" xfId="0" applyFont="1" applyFill="1" applyBorder="1" applyProtection="1"/>
    <xf numFmtId="167" fontId="12" fillId="5" borderId="0" xfId="0" applyNumberFormat="1" applyFont="1" applyFill="1" applyBorder="1" applyProtection="1"/>
    <xf numFmtId="3" fontId="12" fillId="5" borderId="33" xfId="0" applyNumberFormat="1" applyFont="1" applyFill="1" applyBorder="1" applyProtection="1">
      <protection locked="0"/>
    </xf>
    <xf numFmtId="0" fontId="16" fillId="2" borderId="34" xfId="0" applyFont="1" applyFill="1" applyBorder="1"/>
    <xf numFmtId="0" fontId="16" fillId="2" borderId="35" xfId="0" applyFont="1" applyFill="1" applyBorder="1"/>
    <xf numFmtId="0" fontId="12" fillId="5" borderId="33" xfId="0" applyFont="1" applyFill="1" applyBorder="1" applyProtection="1">
      <protection locked="0"/>
    </xf>
    <xf numFmtId="3" fontId="12" fillId="5" borderId="36" xfId="0" applyNumberFormat="1" applyFont="1" applyFill="1" applyBorder="1" applyProtection="1">
      <protection locked="0"/>
    </xf>
    <xf numFmtId="0" fontId="16" fillId="2" borderId="37" xfId="0" applyFont="1" applyFill="1" applyBorder="1"/>
    <xf numFmtId="0" fontId="12" fillId="2" borderId="35" xfId="0" applyFont="1" applyFill="1" applyBorder="1"/>
    <xf numFmtId="3" fontId="16" fillId="2" borderId="36" xfId="0" applyNumberFormat="1" applyFont="1" applyFill="1" applyBorder="1"/>
    <xf numFmtId="167" fontId="12" fillId="2" borderId="0" xfId="0" applyNumberFormat="1" applyFont="1" applyFill="1" applyBorder="1" applyProtection="1"/>
    <xf numFmtId="0" fontId="12" fillId="2" borderId="38" xfId="0" applyFont="1" applyFill="1" applyBorder="1" applyProtection="1">
      <protection locked="0"/>
    </xf>
    <xf numFmtId="0" fontId="16" fillId="2" borderId="39" xfId="0" applyFont="1" applyFill="1" applyBorder="1"/>
    <xf numFmtId="0" fontId="16" fillId="2" borderId="40" xfId="0" applyFont="1" applyFill="1" applyBorder="1"/>
    <xf numFmtId="0" fontId="12" fillId="2" borderId="41" xfId="0" applyFont="1" applyFill="1" applyBorder="1" applyProtection="1">
      <protection locked="0"/>
    </xf>
    <xf numFmtId="0" fontId="12" fillId="2" borderId="42" xfId="0" applyFont="1" applyFill="1" applyBorder="1"/>
    <xf numFmtId="167" fontId="12" fillId="2" borderId="39" xfId="0" applyNumberFormat="1" applyFont="1" applyFill="1" applyBorder="1"/>
    <xf numFmtId="0" fontId="12" fillId="2" borderId="40" xfId="0" applyFont="1" applyFill="1" applyBorder="1"/>
    <xf numFmtId="0" fontId="16" fillId="2" borderId="41" xfId="0" applyFont="1" applyFill="1" applyBorder="1"/>
    <xf numFmtId="0" fontId="12" fillId="2" borderId="43" xfId="0" applyFont="1" applyFill="1" applyBorder="1" applyProtection="1">
      <protection locked="0"/>
    </xf>
    <xf numFmtId="0" fontId="16" fillId="2" borderId="44" xfId="0" applyFont="1" applyFill="1" applyBorder="1"/>
    <xf numFmtId="0" fontId="16" fillId="2" borderId="45" xfId="0" applyFont="1" applyFill="1" applyBorder="1"/>
    <xf numFmtId="0" fontId="12" fillId="2" borderId="46" xfId="0" applyFont="1" applyFill="1" applyBorder="1" applyProtection="1">
      <protection locked="0"/>
    </xf>
    <xf numFmtId="0" fontId="12" fillId="2" borderId="44" xfId="0" applyFont="1" applyFill="1" applyBorder="1"/>
    <xf numFmtId="0" fontId="12" fillId="2" borderId="47" xfId="0" applyFont="1" applyFill="1" applyBorder="1"/>
    <xf numFmtId="0" fontId="12" fillId="2" borderId="45" xfId="0" applyFont="1" applyFill="1" applyBorder="1"/>
    <xf numFmtId="0" fontId="12" fillId="2" borderId="46" xfId="0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Button" lockText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0</xdr:row>
          <xdr:rowOff>28575</xdr:rowOff>
        </xdr:from>
        <xdr:to>
          <xdr:col>2</xdr:col>
          <xdr:colOff>1009650</xdr:colOff>
          <xdr:row>5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0</xdr:row>
          <xdr:rowOff>28575</xdr:rowOff>
        </xdr:from>
        <xdr:to>
          <xdr:col>2</xdr:col>
          <xdr:colOff>1009650</xdr:colOff>
          <xdr:row>5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6</xdr:row>
          <xdr:rowOff>47625</xdr:rowOff>
        </xdr:from>
        <xdr:to>
          <xdr:col>2</xdr:col>
          <xdr:colOff>1457325</xdr:colOff>
          <xdr:row>10</xdr:row>
          <xdr:rowOff>38100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FF"/>
                  </a:solidFill>
                  <a:latin typeface="Arial"/>
                  <a:cs typeface="Arial"/>
                </a:rPr>
                <a:t>Click Here For Instructions on How to Complete This Worksheet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GRAIG%20BACKUP%20SEPT%202008\My%20Documents\Oct%2018\Erie%20Thames%202008%20Rate%20Application\Erie%20Thames%20CA%20model%20Run%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1 Intro"/>
      <sheetName val="I2 LDC class"/>
      <sheetName val="I3 TB Data"/>
      <sheetName val="I4 BO ASSETS"/>
      <sheetName val="I5 Misc Data"/>
      <sheetName val="I6 Customer Data"/>
      <sheetName val="I7.1 Meter Capital"/>
      <sheetName val="I7.2 Meter Reading"/>
      <sheetName val="I8 Demand Data"/>
      <sheetName val="I9 Direct Allocation"/>
      <sheetName val="O1 Revenue to cost|RR"/>
      <sheetName val="O2 Fixed Charge|Floor|Ceiling"/>
      <sheetName val="O2.1 Line Tran PLCC Adj"/>
      <sheetName val="O2.2 Primary Cost PLCC Adj"/>
      <sheetName val="O2.3 Secondary Cost PLCC Adj"/>
      <sheetName val="O3.1 Line Tran Unit Cost"/>
      <sheetName val="O3.2 Substat Tran Unit Cost "/>
      <sheetName val="O3.3 Primary Cost Pool"/>
      <sheetName val="O3.4 Secondary Cost Pool"/>
      <sheetName val="O3.5 USL Metering Credit"/>
      <sheetName val="O4 Summary by Class &amp; Accounts"/>
      <sheetName val="O5 Details by Class &amp; Accounts"/>
      <sheetName val="O6 Source Data for E2"/>
      <sheetName val="O7 Amortization"/>
      <sheetName val="E1 Categorization"/>
      <sheetName val="E2 Allocators"/>
      <sheetName val="E3 PLCC"/>
      <sheetName val="E4 TB Allocation Details"/>
      <sheetName val="E5 Reconciliation"/>
      <sheetName val="Click here if completed"/>
    </sheetNames>
    <definedNames>
      <definedName name="I7_1_Meter_Capital_userform"/>
    </definedNames>
    <sheetDataSet>
      <sheetData sheetId="0">
        <row r="9">
          <cell r="C9" t="str">
            <v>Erie Thames Powerlines</v>
          </cell>
        </row>
        <row r="13">
          <cell r="C13" t="str">
            <v>EB-2005-0361</v>
          </cell>
        </row>
      </sheetData>
      <sheetData sheetId="1">
        <row r="17">
          <cell r="C17" t="str">
            <v>Optional Third Run</v>
          </cell>
        </row>
        <row r="20">
          <cell r="C20" t="str">
            <v>Residential</v>
          </cell>
        </row>
        <row r="21">
          <cell r="C21" t="str">
            <v>GS &lt;50</v>
          </cell>
        </row>
        <row r="22">
          <cell r="C22" t="str">
            <v>GS&gt;50-Regular</v>
          </cell>
        </row>
        <row r="23">
          <cell r="C23" t="str">
            <v>GS&gt; 50-TOU</v>
          </cell>
        </row>
        <row r="24">
          <cell r="C24" t="str">
            <v>GS &gt;50-Intermediate</v>
          </cell>
        </row>
        <row r="25">
          <cell r="C25" t="str">
            <v>Large Use &gt;5MW</v>
          </cell>
        </row>
        <row r="26">
          <cell r="C26" t="str">
            <v>Street Light</v>
          </cell>
        </row>
        <row r="27">
          <cell r="C27" t="str">
            <v>Sentinel</v>
          </cell>
        </row>
        <row r="28">
          <cell r="C28" t="str">
            <v>Unmetered Scattered Load</v>
          </cell>
        </row>
        <row r="29">
          <cell r="C29" t="str">
            <v>Embedded Distributor</v>
          </cell>
        </row>
        <row r="30">
          <cell r="C30" t="str">
            <v>Back-up/Standby Power</v>
          </cell>
        </row>
        <row r="31">
          <cell r="C31" t="str">
            <v>Rate Class 1</v>
          </cell>
        </row>
        <row r="32">
          <cell r="C32" t="str">
            <v>Rate class 2</v>
          </cell>
        </row>
        <row r="33">
          <cell r="C33" t="str">
            <v>Rate class 3</v>
          </cell>
        </row>
        <row r="34">
          <cell r="C34" t="str">
            <v>Rate class 4</v>
          </cell>
        </row>
        <row r="35">
          <cell r="C35" t="str">
            <v>Rate class 5</v>
          </cell>
        </row>
        <row r="36">
          <cell r="C36" t="str">
            <v>Rate class 6</v>
          </cell>
        </row>
        <row r="37">
          <cell r="C37" t="str">
            <v>Rate class 7</v>
          </cell>
        </row>
        <row r="38">
          <cell r="C38" t="str">
            <v>Rate class 8</v>
          </cell>
        </row>
        <row r="39">
          <cell r="C39" t="str">
            <v>Rate class 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1.xml"/><Relationship Id="rId5" Type="http://schemas.openxmlformats.org/officeDocument/2006/relationships/oleObject" Target="../embeddings/oleObject2.bin"/><Relationship Id="rId4" Type="http://schemas.openxmlformats.org/officeDocument/2006/relationships/image" Target="../media/image1.w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U39"/>
  <sheetViews>
    <sheetView tabSelected="1" workbookViewId="0">
      <selection sqref="A1:XFD1048576"/>
    </sheetView>
  </sheetViews>
  <sheetFormatPr defaultRowHeight="11.25" x14ac:dyDescent="0.2"/>
  <cols>
    <col min="1" max="1" width="4.28515625" style="17" customWidth="1"/>
    <col min="2" max="2" width="5" style="13" customWidth="1"/>
    <col min="3" max="3" width="25.42578125" style="14" customWidth="1"/>
    <col min="4" max="4" width="22.85546875" style="12" customWidth="1"/>
    <col min="5" max="5" width="15.7109375" style="16" customWidth="1"/>
    <col min="6" max="7" width="15.7109375" style="12" customWidth="1"/>
    <col min="8" max="8" width="15.7109375" style="16" customWidth="1"/>
    <col min="9" max="10" width="15.7109375" style="12" customWidth="1"/>
    <col min="11" max="11" width="15.7109375" style="16" customWidth="1"/>
    <col min="12" max="13" width="15.7109375" style="12" customWidth="1"/>
    <col min="14" max="14" width="15.7109375" style="16" customWidth="1"/>
    <col min="15" max="16" width="15.7109375" style="12" customWidth="1"/>
    <col min="17" max="17" width="15.7109375" style="16" customWidth="1"/>
    <col min="18" max="19" width="15.7109375" style="12" customWidth="1"/>
    <col min="20" max="20" width="15.7109375" style="16" customWidth="1"/>
    <col min="21" max="22" width="15.7109375" style="12" customWidth="1"/>
    <col min="23" max="23" width="15.7109375" style="16" customWidth="1"/>
    <col min="24" max="25" width="15.7109375" style="12" customWidth="1"/>
    <col min="26" max="26" width="15.7109375" style="16" customWidth="1"/>
    <col min="27" max="28" width="15.7109375" style="12" customWidth="1"/>
    <col min="29" max="29" width="15.7109375" style="16" customWidth="1"/>
    <col min="30" max="31" width="15.7109375" style="12" customWidth="1"/>
    <col min="32" max="32" width="15.7109375" style="16" customWidth="1"/>
    <col min="33" max="34" width="15.7109375" style="12" customWidth="1"/>
    <col min="35" max="35" width="15.7109375" style="16" hidden="1" customWidth="1"/>
    <col min="36" max="37" width="15.7109375" style="12" hidden="1" customWidth="1"/>
    <col min="38" max="38" width="15.7109375" style="16" hidden="1" customWidth="1"/>
    <col min="39" max="40" width="15.7109375" style="12" hidden="1" customWidth="1"/>
    <col min="41" max="41" width="15.7109375" style="16" hidden="1" customWidth="1"/>
    <col min="42" max="43" width="15.7109375" style="12" hidden="1" customWidth="1"/>
    <col min="44" max="44" width="15.7109375" style="16" hidden="1" customWidth="1"/>
    <col min="45" max="46" width="15.7109375" style="12" hidden="1" customWidth="1"/>
    <col min="47" max="47" width="15.7109375" style="16" hidden="1" customWidth="1"/>
    <col min="48" max="49" width="15.7109375" style="12" hidden="1" customWidth="1"/>
    <col min="50" max="50" width="15.7109375" style="16" hidden="1" customWidth="1"/>
    <col min="51" max="52" width="15.7109375" style="12" hidden="1" customWidth="1"/>
    <col min="53" max="53" width="15.7109375" style="16" hidden="1" customWidth="1"/>
    <col min="54" max="55" width="15.7109375" style="12" hidden="1" customWidth="1"/>
    <col min="56" max="56" width="15.7109375" style="16" hidden="1" customWidth="1"/>
    <col min="57" max="58" width="15.7109375" style="12" hidden="1" customWidth="1"/>
    <col min="59" max="59" width="15.7109375" style="16" hidden="1" customWidth="1"/>
    <col min="60" max="61" width="15.7109375" style="12" hidden="1" customWidth="1"/>
    <col min="62" max="62" width="15.7109375" style="16" hidden="1" customWidth="1"/>
    <col min="63" max="64" width="15.7109375" style="12" hidden="1" customWidth="1"/>
    <col min="65" max="67" width="15.7109375" style="12" customWidth="1"/>
    <col min="68" max="256" width="9.140625" style="12"/>
    <col min="257" max="257" width="4.28515625" style="12" customWidth="1"/>
    <col min="258" max="258" width="5" style="12" customWidth="1"/>
    <col min="259" max="259" width="25.42578125" style="12" customWidth="1"/>
    <col min="260" max="260" width="22.85546875" style="12" customWidth="1"/>
    <col min="261" max="290" width="15.7109375" style="12" customWidth="1"/>
    <col min="291" max="320" width="0" style="12" hidden="1" customWidth="1"/>
    <col min="321" max="323" width="15.7109375" style="12" customWidth="1"/>
    <col min="324" max="512" width="9.140625" style="12"/>
    <col min="513" max="513" width="4.28515625" style="12" customWidth="1"/>
    <col min="514" max="514" width="5" style="12" customWidth="1"/>
    <col min="515" max="515" width="25.42578125" style="12" customWidth="1"/>
    <col min="516" max="516" width="22.85546875" style="12" customWidth="1"/>
    <col min="517" max="546" width="15.7109375" style="12" customWidth="1"/>
    <col min="547" max="576" width="0" style="12" hidden="1" customWidth="1"/>
    <col min="577" max="579" width="15.7109375" style="12" customWidth="1"/>
    <col min="580" max="768" width="9.140625" style="12"/>
    <col min="769" max="769" width="4.28515625" style="12" customWidth="1"/>
    <col min="770" max="770" width="5" style="12" customWidth="1"/>
    <col min="771" max="771" width="25.42578125" style="12" customWidth="1"/>
    <col min="772" max="772" width="22.85546875" style="12" customWidth="1"/>
    <col min="773" max="802" width="15.7109375" style="12" customWidth="1"/>
    <col min="803" max="832" width="0" style="12" hidden="1" customWidth="1"/>
    <col min="833" max="835" width="15.7109375" style="12" customWidth="1"/>
    <col min="836" max="1024" width="9.140625" style="12"/>
    <col min="1025" max="1025" width="4.28515625" style="12" customWidth="1"/>
    <col min="1026" max="1026" width="5" style="12" customWidth="1"/>
    <col min="1027" max="1027" width="25.42578125" style="12" customWidth="1"/>
    <col min="1028" max="1028" width="22.85546875" style="12" customWidth="1"/>
    <col min="1029" max="1058" width="15.7109375" style="12" customWidth="1"/>
    <col min="1059" max="1088" width="0" style="12" hidden="1" customWidth="1"/>
    <col min="1089" max="1091" width="15.7109375" style="12" customWidth="1"/>
    <col min="1092" max="1280" width="9.140625" style="12"/>
    <col min="1281" max="1281" width="4.28515625" style="12" customWidth="1"/>
    <col min="1282" max="1282" width="5" style="12" customWidth="1"/>
    <col min="1283" max="1283" width="25.42578125" style="12" customWidth="1"/>
    <col min="1284" max="1284" width="22.85546875" style="12" customWidth="1"/>
    <col min="1285" max="1314" width="15.7109375" style="12" customWidth="1"/>
    <col min="1315" max="1344" width="0" style="12" hidden="1" customWidth="1"/>
    <col min="1345" max="1347" width="15.7109375" style="12" customWidth="1"/>
    <col min="1348" max="1536" width="9.140625" style="12"/>
    <col min="1537" max="1537" width="4.28515625" style="12" customWidth="1"/>
    <col min="1538" max="1538" width="5" style="12" customWidth="1"/>
    <col min="1539" max="1539" width="25.42578125" style="12" customWidth="1"/>
    <col min="1540" max="1540" width="22.85546875" style="12" customWidth="1"/>
    <col min="1541" max="1570" width="15.7109375" style="12" customWidth="1"/>
    <col min="1571" max="1600" width="0" style="12" hidden="1" customWidth="1"/>
    <col min="1601" max="1603" width="15.7109375" style="12" customWidth="1"/>
    <col min="1604" max="1792" width="9.140625" style="12"/>
    <col min="1793" max="1793" width="4.28515625" style="12" customWidth="1"/>
    <col min="1794" max="1794" width="5" style="12" customWidth="1"/>
    <col min="1795" max="1795" width="25.42578125" style="12" customWidth="1"/>
    <col min="1796" max="1796" width="22.85546875" style="12" customWidth="1"/>
    <col min="1797" max="1826" width="15.7109375" style="12" customWidth="1"/>
    <col min="1827" max="1856" width="0" style="12" hidden="1" customWidth="1"/>
    <col min="1857" max="1859" width="15.7109375" style="12" customWidth="1"/>
    <col min="1860" max="2048" width="9.140625" style="12"/>
    <col min="2049" max="2049" width="4.28515625" style="12" customWidth="1"/>
    <col min="2050" max="2050" width="5" style="12" customWidth="1"/>
    <col min="2051" max="2051" width="25.42578125" style="12" customWidth="1"/>
    <col min="2052" max="2052" width="22.85546875" style="12" customWidth="1"/>
    <col min="2053" max="2082" width="15.7109375" style="12" customWidth="1"/>
    <col min="2083" max="2112" width="0" style="12" hidden="1" customWidth="1"/>
    <col min="2113" max="2115" width="15.7109375" style="12" customWidth="1"/>
    <col min="2116" max="2304" width="9.140625" style="12"/>
    <col min="2305" max="2305" width="4.28515625" style="12" customWidth="1"/>
    <col min="2306" max="2306" width="5" style="12" customWidth="1"/>
    <col min="2307" max="2307" width="25.42578125" style="12" customWidth="1"/>
    <col min="2308" max="2308" width="22.85546875" style="12" customWidth="1"/>
    <col min="2309" max="2338" width="15.7109375" style="12" customWidth="1"/>
    <col min="2339" max="2368" width="0" style="12" hidden="1" customWidth="1"/>
    <col min="2369" max="2371" width="15.7109375" style="12" customWidth="1"/>
    <col min="2372" max="2560" width="9.140625" style="12"/>
    <col min="2561" max="2561" width="4.28515625" style="12" customWidth="1"/>
    <col min="2562" max="2562" width="5" style="12" customWidth="1"/>
    <col min="2563" max="2563" width="25.42578125" style="12" customWidth="1"/>
    <col min="2564" max="2564" width="22.85546875" style="12" customWidth="1"/>
    <col min="2565" max="2594" width="15.7109375" style="12" customWidth="1"/>
    <col min="2595" max="2624" width="0" style="12" hidden="1" customWidth="1"/>
    <col min="2625" max="2627" width="15.7109375" style="12" customWidth="1"/>
    <col min="2628" max="2816" width="9.140625" style="12"/>
    <col min="2817" max="2817" width="4.28515625" style="12" customWidth="1"/>
    <col min="2818" max="2818" width="5" style="12" customWidth="1"/>
    <col min="2819" max="2819" width="25.42578125" style="12" customWidth="1"/>
    <col min="2820" max="2820" width="22.85546875" style="12" customWidth="1"/>
    <col min="2821" max="2850" width="15.7109375" style="12" customWidth="1"/>
    <col min="2851" max="2880" width="0" style="12" hidden="1" customWidth="1"/>
    <col min="2881" max="2883" width="15.7109375" style="12" customWidth="1"/>
    <col min="2884" max="3072" width="9.140625" style="12"/>
    <col min="3073" max="3073" width="4.28515625" style="12" customWidth="1"/>
    <col min="3074" max="3074" width="5" style="12" customWidth="1"/>
    <col min="3075" max="3075" width="25.42578125" style="12" customWidth="1"/>
    <col min="3076" max="3076" width="22.85546875" style="12" customWidth="1"/>
    <col min="3077" max="3106" width="15.7109375" style="12" customWidth="1"/>
    <col min="3107" max="3136" width="0" style="12" hidden="1" customWidth="1"/>
    <col min="3137" max="3139" width="15.7109375" style="12" customWidth="1"/>
    <col min="3140" max="3328" width="9.140625" style="12"/>
    <col min="3329" max="3329" width="4.28515625" style="12" customWidth="1"/>
    <col min="3330" max="3330" width="5" style="12" customWidth="1"/>
    <col min="3331" max="3331" width="25.42578125" style="12" customWidth="1"/>
    <col min="3332" max="3332" width="22.85546875" style="12" customWidth="1"/>
    <col min="3333" max="3362" width="15.7109375" style="12" customWidth="1"/>
    <col min="3363" max="3392" width="0" style="12" hidden="1" customWidth="1"/>
    <col min="3393" max="3395" width="15.7109375" style="12" customWidth="1"/>
    <col min="3396" max="3584" width="9.140625" style="12"/>
    <col min="3585" max="3585" width="4.28515625" style="12" customWidth="1"/>
    <col min="3586" max="3586" width="5" style="12" customWidth="1"/>
    <col min="3587" max="3587" width="25.42578125" style="12" customWidth="1"/>
    <col min="3588" max="3588" width="22.85546875" style="12" customWidth="1"/>
    <col min="3589" max="3618" width="15.7109375" style="12" customWidth="1"/>
    <col min="3619" max="3648" width="0" style="12" hidden="1" customWidth="1"/>
    <col min="3649" max="3651" width="15.7109375" style="12" customWidth="1"/>
    <col min="3652" max="3840" width="9.140625" style="12"/>
    <col min="3841" max="3841" width="4.28515625" style="12" customWidth="1"/>
    <col min="3842" max="3842" width="5" style="12" customWidth="1"/>
    <col min="3843" max="3843" width="25.42578125" style="12" customWidth="1"/>
    <col min="3844" max="3844" width="22.85546875" style="12" customWidth="1"/>
    <col min="3845" max="3874" width="15.7109375" style="12" customWidth="1"/>
    <col min="3875" max="3904" width="0" style="12" hidden="1" customWidth="1"/>
    <col min="3905" max="3907" width="15.7109375" style="12" customWidth="1"/>
    <col min="3908" max="4096" width="9.140625" style="12"/>
    <col min="4097" max="4097" width="4.28515625" style="12" customWidth="1"/>
    <col min="4098" max="4098" width="5" style="12" customWidth="1"/>
    <col min="4099" max="4099" width="25.42578125" style="12" customWidth="1"/>
    <col min="4100" max="4100" width="22.85546875" style="12" customWidth="1"/>
    <col min="4101" max="4130" width="15.7109375" style="12" customWidth="1"/>
    <col min="4131" max="4160" width="0" style="12" hidden="1" customWidth="1"/>
    <col min="4161" max="4163" width="15.7109375" style="12" customWidth="1"/>
    <col min="4164" max="4352" width="9.140625" style="12"/>
    <col min="4353" max="4353" width="4.28515625" style="12" customWidth="1"/>
    <col min="4354" max="4354" width="5" style="12" customWidth="1"/>
    <col min="4355" max="4355" width="25.42578125" style="12" customWidth="1"/>
    <col min="4356" max="4356" width="22.85546875" style="12" customWidth="1"/>
    <col min="4357" max="4386" width="15.7109375" style="12" customWidth="1"/>
    <col min="4387" max="4416" width="0" style="12" hidden="1" customWidth="1"/>
    <col min="4417" max="4419" width="15.7109375" style="12" customWidth="1"/>
    <col min="4420" max="4608" width="9.140625" style="12"/>
    <col min="4609" max="4609" width="4.28515625" style="12" customWidth="1"/>
    <col min="4610" max="4610" width="5" style="12" customWidth="1"/>
    <col min="4611" max="4611" width="25.42578125" style="12" customWidth="1"/>
    <col min="4612" max="4612" width="22.85546875" style="12" customWidth="1"/>
    <col min="4613" max="4642" width="15.7109375" style="12" customWidth="1"/>
    <col min="4643" max="4672" width="0" style="12" hidden="1" customWidth="1"/>
    <col min="4673" max="4675" width="15.7109375" style="12" customWidth="1"/>
    <col min="4676" max="4864" width="9.140625" style="12"/>
    <col min="4865" max="4865" width="4.28515625" style="12" customWidth="1"/>
    <col min="4866" max="4866" width="5" style="12" customWidth="1"/>
    <col min="4867" max="4867" width="25.42578125" style="12" customWidth="1"/>
    <col min="4868" max="4868" width="22.85546875" style="12" customWidth="1"/>
    <col min="4869" max="4898" width="15.7109375" style="12" customWidth="1"/>
    <col min="4899" max="4928" width="0" style="12" hidden="1" customWidth="1"/>
    <col min="4929" max="4931" width="15.7109375" style="12" customWidth="1"/>
    <col min="4932" max="5120" width="9.140625" style="12"/>
    <col min="5121" max="5121" width="4.28515625" style="12" customWidth="1"/>
    <col min="5122" max="5122" width="5" style="12" customWidth="1"/>
    <col min="5123" max="5123" width="25.42578125" style="12" customWidth="1"/>
    <col min="5124" max="5124" width="22.85546875" style="12" customWidth="1"/>
    <col min="5125" max="5154" width="15.7109375" style="12" customWidth="1"/>
    <col min="5155" max="5184" width="0" style="12" hidden="1" customWidth="1"/>
    <col min="5185" max="5187" width="15.7109375" style="12" customWidth="1"/>
    <col min="5188" max="5376" width="9.140625" style="12"/>
    <col min="5377" max="5377" width="4.28515625" style="12" customWidth="1"/>
    <col min="5378" max="5378" width="5" style="12" customWidth="1"/>
    <col min="5379" max="5379" width="25.42578125" style="12" customWidth="1"/>
    <col min="5380" max="5380" width="22.85546875" style="12" customWidth="1"/>
    <col min="5381" max="5410" width="15.7109375" style="12" customWidth="1"/>
    <col min="5411" max="5440" width="0" style="12" hidden="1" customWidth="1"/>
    <col min="5441" max="5443" width="15.7109375" style="12" customWidth="1"/>
    <col min="5444" max="5632" width="9.140625" style="12"/>
    <col min="5633" max="5633" width="4.28515625" style="12" customWidth="1"/>
    <col min="5634" max="5634" width="5" style="12" customWidth="1"/>
    <col min="5635" max="5635" width="25.42578125" style="12" customWidth="1"/>
    <col min="5636" max="5636" width="22.85546875" style="12" customWidth="1"/>
    <col min="5637" max="5666" width="15.7109375" style="12" customWidth="1"/>
    <col min="5667" max="5696" width="0" style="12" hidden="1" customWidth="1"/>
    <col min="5697" max="5699" width="15.7109375" style="12" customWidth="1"/>
    <col min="5700" max="5888" width="9.140625" style="12"/>
    <col min="5889" max="5889" width="4.28515625" style="12" customWidth="1"/>
    <col min="5890" max="5890" width="5" style="12" customWidth="1"/>
    <col min="5891" max="5891" width="25.42578125" style="12" customWidth="1"/>
    <col min="5892" max="5892" width="22.85546875" style="12" customWidth="1"/>
    <col min="5893" max="5922" width="15.7109375" style="12" customWidth="1"/>
    <col min="5923" max="5952" width="0" style="12" hidden="1" customWidth="1"/>
    <col min="5953" max="5955" width="15.7109375" style="12" customWidth="1"/>
    <col min="5956" max="6144" width="9.140625" style="12"/>
    <col min="6145" max="6145" width="4.28515625" style="12" customWidth="1"/>
    <col min="6146" max="6146" width="5" style="12" customWidth="1"/>
    <col min="6147" max="6147" width="25.42578125" style="12" customWidth="1"/>
    <col min="6148" max="6148" width="22.85546875" style="12" customWidth="1"/>
    <col min="6149" max="6178" width="15.7109375" style="12" customWidth="1"/>
    <col min="6179" max="6208" width="0" style="12" hidden="1" customWidth="1"/>
    <col min="6209" max="6211" width="15.7109375" style="12" customWidth="1"/>
    <col min="6212" max="6400" width="9.140625" style="12"/>
    <col min="6401" max="6401" width="4.28515625" style="12" customWidth="1"/>
    <col min="6402" max="6402" width="5" style="12" customWidth="1"/>
    <col min="6403" max="6403" width="25.42578125" style="12" customWidth="1"/>
    <col min="6404" max="6404" width="22.85546875" style="12" customWidth="1"/>
    <col min="6405" max="6434" width="15.7109375" style="12" customWidth="1"/>
    <col min="6435" max="6464" width="0" style="12" hidden="1" customWidth="1"/>
    <col min="6465" max="6467" width="15.7109375" style="12" customWidth="1"/>
    <col min="6468" max="6656" width="9.140625" style="12"/>
    <col min="6657" max="6657" width="4.28515625" style="12" customWidth="1"/>
    <col min="6658" max="6658" width="5" style="12" customWidth="1"/>
    <col min="6659" max="6659" width="25.42578125" style="12" customWidth="1"/>
    <col min="6660" max="6660" width="22.85546875" style="12" customWidth="1"/>
    <col min="6661" max="6690" width="15.7109375" style="12" customWidth="1"/>
    <col min="6691" max="6720" width="0" style="12" hidden="1" customWidth="1"/>
    <col min="6721" max="6723" width="15.7109375" style="12" customWidth="1"/>
    <col min="6724" max="6912" width="9.140625" style="12"/>
    <col min="6913" max="6913" width="4.28515625" style="12" customWidth="1"/>
    <col min="6914" max="6914" width="5" style="12" customWidth="1"/>
    <col min="6915" max="6915" width="25.42578125" style="12" customWidth="1"/>
    <col min="6916" max="6916" width="22.85546875" style="12" customWidth="1"/>
    <col min="6917" max="6946" width="15.7109375" style="12" customWidth="1"/>
    <col min="6947" max="6976" width="0" style="12" hidden="1" customWidth="1"/>
    <col min="6977" max="6979" width="15.7109375" style="12" customWidth="1"/>
    <col min="6980" max="7168" width="9.140625" style="12"/>
    <col min="7169" max="7169" width="4.28515625" style="12" customWidth="1"/>
    <col min="7170" max="7170" width="5" style="12" customWidth="1"/>
    <col min="7171" max="7171" width="25.42578125" style="12" customWidth="1"/>
    <col min="7172" max="7172" width="22.85546875" style="12" customWidth="1"/>
    <col min="7173" max="7202" width="15.7109375" style="12" customWidth="1"/>
    <col min="7203" max="7232" width="0" style="12" hidden="1" customWidth="1"/>
    <col min="7233" max="7235" width="15.7109375" style="12" customWidth="1"/>
    <col min="7236" max="7424" width="9.140625" style="12"/>
    <col min="7425" max="7425" width="4.28515625" style="12" customWidth="1"/>
    <col min="7426" max="7426" width="5" style="12" customWidth="1"/>
    <col min="7427" max="7427" width="25.42578125" style="12" customWidth="1"/>
    <col min="7428" max="7428" width="22.85546875" style="12" customWidth="1"/>
    <col min="7429" max="7458" width="15.7109375" style="12" customWidth="1"/>
    <col min="7459" max="7488" width="0" style="12" hidden="1" customWidth="1"/>
    <col min="7489" max="7491" width="15.7109375" style="12" customWidth="1"/>
    <col min="7492" max="7680" width="9.140625" style="12"/>
    <col min="7681" max="7681" width="4.28515625" style="12" customWidth="1"/>
    <col min="7682" max="7682" width="5" style="12" customWidth="1"/>
    <col min="7683" max="7683" width="25.42578125" style="12" customWidth="1"/>
    <col min="7684" max="7684" width="22.85546875" style="12" customWidth="1"/>
    <col min="7685" max="7714" width="15.7109375" style="12" customWidth="1"/>
    <col min="7715" max="7744" width="0" style="12" hidden="1" customWidth="1"/>
    <col min="7745" max="7747" width="15.7109375" style="12" customWidth="1"/>
    <col min="7748" max="7936" width="9.140625" style="12"/>
    <col min="7937" max="7937" width="4.28515625" style="12" customWidth="1"/>
    <col min="7938" max="7938" width="5" style="12" customWidth="1"/>
    <col min="7939" max="7939" width="25.42578125" style="12" customWidth="1"/>
    <col min="7940" max="7940" width="22.85546875" style="12" customWidth="1"/>
    <col min="7941" max="7970" width="15.7109375" style="12" customWidth="1"/>
    <col min="7971" max="8000" width="0" style="12" hidden="1" customWidth="1"/>
    <col min="8001" max="8003" width="15.7109375" style="12" customWidth="1"/>
    <col min="8004" max="8192" width="9.140625" style="12"/>
    <col min="8193" max="8193" width="4.28515625" style="12" customWidth="1"/>
    <col min="8194" max="8194" width="5" style="12" customWidth="1"/>
    <col min="8195" max="8195" width="25.42578125" style="12" customWidth="1"/>
    <col min="8196" max="8196" width="22.85546875" style="12" customWidth="1"/>
    <col min="8197" max="8226" width="15.7109375" style="12" customWidth="1"/>
    <col min="8227" max="8256" width="0" style="12" hidden="1" customWidth="1"/>
    <col min="8257" max="8259" width="15.7109375" style="12" customWidth="1"/>
    <col min="8260" max="8448" width="9.140625" style="12"/>
    <col min="8449" max="8449" width="4.28515625" style="12" customWidth="1"/>
    <col min="8450" max="8450" width="5" style="12" customWidth="1"/>
    <col min="8451" max="8451" width="25.42578125" style="12" customWidth="1"/>
    <col min="8452" max="8452" width="22.85546875" style="12" customWidth="1"/>
    <col min="8453" max="8482" width="15.7109375" style="12" customWidth="1"/>
    <col min="8483" max="8512" width="0" style="12" hidden="1" customWidth="1"/>
    <col min="8513" max="8515" width="15.7109375" style="12" customWidth="1"/>
    <col min="8516" max="8704" width="9.140625" style="12"/>
    <col min="8705" max="8705" width="4.28515625" style="12" customWidth="1"/>
    <col min="8706" max="8706" width="5" style="12" customWidth="1"/>
    <col min="8707" max="8707" width="25.42578125" style="12" customWidth="1"/>
    <col min="8708" max="8708" width="22.85546875" style="12" customWidth="1"/>
    <col min="8709" max="8738" width="15.7109375" style="12" customWidth="1"/>
    <col min="8739" max="8768" width="0" style="12" hidden="1" customWidth="1"/>
    <col min="8769" max="8771" width="15.7109375" style="12" customWidth="1"/>
    <col min="8772" max="8960" width="9.140625" style="12"/>
    <col min="8961" max="8961" width="4.28515625" style="12" customWidth="1"/>
    <col min="8962" max="8962" width="5" style="12" customWidth="1"/>
    <col min="8963" max="8963" width="25.42578125" style="12" customWidth="1"/>
    <col min="8964" max="8964" width="22.85546875" style="12" customWidth="1"/>
    <col min="8965" max="8994" width="15.7109375" style="12" customWidth="1"/>
    <col min="8995" max="9024" width="0" style="12" hidden="1" customWidth="1"/>
    <col min="9025" max="9027" width="15.7109375" style="12" customWidth="1"/>
    <col min="9028" max="9216" width="9.140625" style="12"/>
    <col min="9217" max="9217" width="4.28515625" style="12" customWidth="1"/>
    <col min="9218" max="9218" width="5" style="12" customWidth="1"/>
    <col min="9219" max="9219" width="25.42578125" style="12" customWidth="1"/>
    <col min="9220" max="9220" width="22.85546875" style="12" customWidth="1"/>
    <col min="9221" max="9250" width="15.7109375" style="12" customWidth="1"/>
    <col min="9251" max="9280" width="0" style="12" hidden="1" customWidth="1"/>
    <col min="9281" max="9283" width="15.7109375" style="12" customWidth="1"/>
    <col min="9284" max="9472" width="9.140625" style="12"/>
    <col min="9473" max="9473" width="4.28515625" style="12" customWidth="1"/>
    <col min="9474" max="9474" width="5" style="12" customWidth="1"/>
    <col min="9475" max="9475" width="25.42578125" style="12" customWidth="1"/>
    <col min="9476" max="9476" width="22.85546875" style="12" customWidth="1"/>
    <col min="9477" max="9506" width="15.7109375" style="12" customWidth="1"/>
    <col min="9507" max="9536" width="0" style="12" hidden="1" customWidth="1"/>
    <col min="9537" max="9539" width="15.7109375" style="12" customWidth="1"/>
    <col min="9540" max="9728" width="9.140625" style="12"/>
    <col min="9729" max="9729" width="4.28515625" style="12" customWidth="1"/>
    <col min="9730" max="9730" width="5" style="12" customWidth="1"/>
    <col min="9731" max="9731" width="25.42578125" style="12" customWidth="1"/>
    <col min="9732" max="9732" width="22.85546875" style="12" customWidth="1"/>
    <col min="9733" max="9762" width="15.7109375" style="12" customWidth="1"/>
    <col min="9763" max="9792" width="0" style="12" hidden="1" customWidth="1"/>
    <col min="9793" max="9795" width="15.7109375" style="12" customWidth="1"/>
    <col min="9796" max="9984" width="9.140625" style="12"/>
    <col min="9985" max="9985" width="4.28515625" style="12" customWidth="1"/>
    <col min="9986" max="9986" width="5" style="12" customWidth="1"/>
    <col min="9987" max="9987" width="25.42578125" style="12" customWidth="1"/>
    <col min="9988" max="9988" width="22.85546875" style="12" customWidth="1"/>
    <col min="9989" max="10018" width="15.7109375" style="12" customWidth="1"/>
    <col min="10019" max="10048" width="0" style="12" hidden="1" customWidth="1"/>
    <col min="10049" max="10051" width="15.7109375" style="12" customWidth="1"/>
    <col min="10052" max="10240" width="9.140625" style="12"/>
    <col min="10241" max="10241" width="4.28515625" style="12" customWidth="1"/>
    <col min="10242" max="10242" width="5" style="12" customWidth="1"/>
    <col min="10243" max="10243" width="25.42578125" style="12" customWidth="1"/>
    <col min="10244" max="10244" width="22.85546875" style="12" customWidth="1"/>
    <col min="10245" max="10274" width="15.7109375" style="12" customWidth="1"/>
    <col min="10275" max="10304" width="0" style="12" hidden="1" customWidth="1"/>
    <col min="10305" max="10307" width="15.7109375" style="12" customWidth="1"/>
    <col min="10308" max="10496" width="9.140625" style="12"/>
    <col min="10497" max="10497" width="4.28515625" style="12" customWidth="1"/>
    <col min="10498" max="10498" width="5" style="12" customWidth="1"/>
    <col min="10499" max="10499" width="25.42578125" style="12" customWidth="1"/>
    <col min="10500" max="10500" width="22.85546875" style="12" customWidth="1"/>
    <col min="10501" max="10530" width="15.7109375" style="12" customWidth="1"/>
    <col min="10531" max="10560" width="0" style="12" hidden="1" customWidth="1"/>
    <col min="10561" max="10563" width="15.7109375" style="12" customWidth="1"/>
    <col min="10564" max="10752" width="9.140625" style="12"/>
    <col min="10753" max="10753" width="4.28515625" style="12" customWidth="1"/>
    <col min="10754" max="10754" width="5" style="12" customWidth="1"/>
    <col min="10755" max="10755" width="25.42578125" style="12" customWidth="1"/>
    <col min="10756" max="10756" width="22.85546875" style="12" customWidth="1"/>
    <col min="10757" max="10786" width="15.7109375" style="12" customWidth="1"/>
    <col min="10787" max="10816" width="0" style="12" hidden="1" customWidth="1"/>
    <col min="10817" max="10819" width="15.7109375" style="12" customWidth="1"/>
    <col min="10820" max="11008" width="9.140625" style="12"/>
    <col min="11009" max="11009" width="4.28515625" style="12" customWidth="1"/>
    <col min="11010" max="11010" width="5" style="12" customWidth="1"/>
    <col min="11011" max="11011" width="25.42578125" style="12" customWidth="1"/>
    <col min="11012" max="11012" width="22.85546875" style="12" customWidth="1"/>
    <col min="11013" max="11042" width="15.7109375" style="12" customWidth="1"/>
    <col min="11043" max="11072" width="0" style="12" hidden="1" customWidth="1"/>
    <col min="11073" max="11075" width="15.7109375" style="12" customWidth="1"/>
    <col min="11076" max="11264" width="9.140625" style="12"/>
    <col min="11265" max="11265" width="4.28515625" style="12" customWidth="1"/>
    <col min="11266" max="11266" width="5" style="12" customWidth="1"/>
    <col min="11267" max="11267" width="25.42578125" style="12" customWidth="1"/>
    <col min="11268" max="11268" width="22.85546875" style="12" customWidth="1"/>
    <col min="11269" max="11298" width="15.7109375" style="12" customWidth="1"/>
    <col min="11299" max="11328" width="0" style="12" hidden="1" customWidth="1"/>
    <col min="11329" max="11331" width="15.7109375" style="12" customWidth="1"/>
    <col min="11332" max="11520" width="9.140625" style="12"/>
    <col min="11521" max="11521" width="4.28515625" style="12" customWidth="1"/>
    <col min="11522" max="11522" width="5" style="12" customWidth="1"/>
    <col min="11523" max="11523" width="25.42578125" style="12" customWidth="1"/>
    <col min="11524" max="11524" width="22.85546875" style="12" customWidth="1"/>
    <col min="11525" max="11554" width="15.7109375" style="12" customWidth="1"/>
    <col min="11555" max="11584" width="0" style="12" hidden="1" customWidth="1"/>
    <col min="11585" max="11587" width="15.7109375" style="12" customWidth="1"/>
    <col min="11588" max="11776" width="9.140625" style="12"/>
    <col min="11777" max="11777" width="4.28515625" style="12" customWidth="1"/>
    <col min="11778" max="11778" width="5" style="12" customWidth="1"/>
    <col min="11779" max="11779" width="25.42578125" style="12" customWidth="1"/>
    <col min="11780" max="11780" width="22.85546875" style="12" customWidth="1"/>
    <col min="11781" max="11810" width="15.7109375" style="12" customWidth="1"/>
    <col min="11811" max="11840" width="0" style="12" hidden="1" customWidth="1"/>
    <col min="11841" max="11843" width="15.7109375" style="12" customWidth="1"/>
    <col min="11844" max="12032" width="9.140625" style="12"/>
    <col min="12033" max="12033" width="4.28515625" style="12" customWidth="1"/>
    <col min="12034" max="12034" width="5" style="12" customWidth="1"/>
    <col min="12035" max="12035" width="25.42578125" style="12" customWidth="1"/>
    <col min="12036" max="12036" width="22.85546875" style="12" customWidth="1"/>
    <col min="12037" max="12066" width="15.7109375" style="12" customWidth="1"/>
    <col min="12067" max="12096" width="0" style="12" hidden="1" customWidth="1"/>
    <col min="12097" max="12099" width="15.7109375" style="12" customWidth="1"/>
    <col min="12100" max="12288" width="9.140625" style="12"/>
    <col min="12289" max="12289" width="4.28515625" style="12" customWidth="1"/>
    <col min="12290" max="12290" width="5" style="12" customWidth="1"/>
    <col min="12291" max="12291" width="25.42578125" style="12" customWidth="1"/>
    <col min="12292" max="12292" width="22.85546875" style="12" customWidth="1"/>
    <col min="12293" max="12322" width="15.7109375" style="12" customWidth="1"/>
    <col min="12323" max="12352" width="0" style="12" hidden="1" customWidth="1"/>
    <col min="12353" max="12355" width="15.7109375" style="12" customWidth="1"/>
    <col min="12356" max="12544" width="9.140625" style="12"/>
    <col min="12545" max="12545" width="4.28515625" style="12" customWidth="1"/>
    <col min="12546" max="12546" width="5" style="12" customWidth="1"/>
    <col min="12547" max="12547" width="25.42578125" style="12" customWidth="1"/>
    <col min="12548" max="12548" width="22.85546875" style="12" customWidth="1"/>
    <col min="12549" max="12578" width="15.7109375" style="12" customWidth="1"/>
    <col min="12579" max="12608" width="0" style="12" hidden="1" customWidth="1"/>
    <col min="12609" max="12611" width="15.7109375" style="12" customWidth="1"/>
    <col min="12612" max="12800" width="9.140625" style="12"/>
    <col min="12801" max="12801" width="4.28515625" style="12" customWidth="1"/>
    <col min="12802" max="12802" width="5" style="12" customWidth="1"/>
    <col min="12803" max="12803" width="25.42578125" style="12" customWidth="1"/>
    <col min="12804" max="12804" width="22.85546875" style="12" customWidth="1"/>
    <col min="12805" max="12834" width="15.7109375" style="12" customWidth="1"/>
    <col min="12835" max="12864" width="0" style="12" hidden="1" customWidth="1"/>
    <col min="12865" max="12867" width="15.7109375" style="12" customWidth="1"/>
    <col min="12868" max="13056" width="9.140625" style="12"/>
    <col min="13057" max="13057" width="4.28515625" style="12" customWidth="1"/>
    <col min="13058" max="13058" width="5" style="12" customWidth="1"/>
    <col min="13059" max="13059" width="25.42578125" style="12" customWidth="1"/>
    <col min="13060" max="13060" width="22.85546875" style="12" customWidth="1"/>
    <col min="13061" max="13090" width="15.7109375" style="12" customWidth="1"/>
    <col min="13091" max="13120" width="0" style="12" hidden="1" customWidth="1"/>
    <col min="13121" max="13123" width="15.7109375" style="12" customWidth="1"/>
    <col min="13124" max="13312" width="9.140625" style="12"/>
    <col min="13313" max="13313" width="4.28515625" style="12" customWidth="1"/>
    <col min="13314" max="13314" width="5" style="12" customWidth="1"/>
    <col min="13315" max="13315" width="25.42578125" style="12" customWidth="1"/>
    <col min="13316" max="13316" width="22.85546875" style="12" customWidth="1"/>
    <col min="13317" max="13346" width="15.7109375" style="12" customWidth="1"/>
    <col min="13347" max="13376" width="0" style="12" hidden="1" customWidth="1"/>
    <col min="13377" max="13379" width="15.7109375" style="12" customWidth="1"/>
    <col min="13380" max="13568" width="9.140625" style="12"/>
    <col min="13569" max="13569" width="4.28515625" style="12" customWidth="1"/>
    <col min="13570" max="13570" width="5" style="12" customWidth="1"/>
    <col min="13571" max="13571" width="25.42578125" style="12" customWidth="1"/>
    <col min="13572" max="13572" width="22.85546875" style="12" customWidth="1"/>
    <col min="13573" max="13602" width="15.7109375" style="12" customWidth="1"/>
    <col min="13603" max="13632" width="0" style="12" hidden="1" customWidth="1"/>
    <col min="13633" max="13635" width="15.7109375" style="12" customWidth="1"/>
    <col min="13636" max="13824" width="9.140625" style="12"/>
    <col min="13825" max="13825" width="4.28515625" style="12" customWidth="1"/>
    <col min="13826" max="13826" width="5" style="12" customWidth="1"/>
    <col min="13827" max="13827" width="25.42578125" style="12" customWidth="1"/>
    <col min="13828" max="13828" width="22.85546875" style="12" customWidth="1"/>
    <col min="13829" max="13858" width="15.7109375" style="12" customWidth="1"/>
    <col min="13859" max="13888" width="0" style="12" hidden="1" customWidth="1"/>
    <col min="13889" max="13891" width="15.7109375" style="12" customWidth="1"/>
    <col min="13892" max="14080" width="9.140625" style="12"/>
    <col min="14081" max="14081" width="4.28515625" style="12" customWidth="1"/>
    <col min="14082" max="14082" width="5" style="12" customWidth="1"/>
    <col min="14083" max="14083" width="25.42578125" style="12" customWidth="1"/>
    <col min="14084" max="14084" width="22.85546875" style="12" customWidth="1"/>
    <col min="14085" max="14114" width="15.7109375" style="12" customWidth="1"/>
    <col min="14115" max="14144" width="0" style="12" hidden="1" customWidth="1"/>
    <col min="14145" max="14147" width="15.7109375" style="12" customWidth="1"/>
    <col min="14148" max="14336" width="9.140625" style="12"/>
    <col min="14337" max="14337" width="4.28515625" style="12" customWidth="1"/>
    <col min="14338" max="14338" width="5" style="12" customWidth="1"/>
    <col min="14339" max="14339" width="25.42578125" style="12" customWidth="1"/>
    <col min="14340" max="14340" width="22.85546875" style="12" customWidth="1"/>
    <col min="14341" max="14370" width="15.7109375" style="12" customWidth="1"/>
    <col min="14371" max="14400" width="0" style="12" hidden="1" customWidth="1"/>
    <col min="14401" max="14403" width="15.7109375" style="12" customWidth="1"/>
    <col min="14404" max="14592" width="9.140625" style="12"/>
    <col min="14593" max="14593" width="4.28515625" style="12" customWidth="1"/>
    <col min="14594" max="14594" width="5" style="12" customWidth="1"/>
    <col min="14595" max="14595" width="25.42578125" style="12" customWidth="1"/>
    <col min="14596" max="14596" width="22.85546875" style="12" customWidth="1"/>
    <col min="14597" max="14626" width="15.7109375" style="12" customWidth="1"/>
    <col min="14627" max="14656" width="0" style="12" hidden="1" customWidth="1"/>
    <col min="14657" max="14659" width="15.7109375" style="12" customWidth="1"/>
    <col min="14660" max="14848" width="9.140625" style="12"/>
    <col min="14849" max="14849" width="4.28515625" style="12" customWidth="1"/>
    <col min="14850" max="14850" width="5" style="12" customWidth="1"/>
    <col min="14851" max="14851" width="25.42578125" style="12" customWidth="1"/>
    <col min="14852" max="14852" width="22.85546875" style="12" customWidth="1"/>
    <col min="14853" max="14882" width="15.7109375" style="12" customWidth="1"/>
    <col min="14883" max="14912" width="0" style="12" hidden="1" customWidth="1"/>
    <col min="14913" max="14915" width="15.7109375" style="12" customWidth="1"/>
    <col min="14916" max="15104" width="9.140625" style="12"/>
    <col min="15105" max="15105" width="4.28515625" style="12" customWidth="1"/>
    <col min="15106" max="15106" width="5" style="12" customWidth="1"/>
    <col min="15107" max="15107" width="25.42578125" style="12" customWidth="1"/>
    <col min="15108" max="15108" width="22.85546875" style="12" customWidth="1"/>
    <col min="15109" max="15138" width="15.7109375" style="12" customWidth="1"/>
    <col min="15139" max="15168" width="0" style="12" hidden="1" customWidth="1"/>
    <col min="15169" max="15171" width="15.7109375" style="12" customWidth="1"/>
    <col min="15172" max="15360" width="9.140625" style="12"/>
    <col min="15361" max="15361" width="4.28515625" style="12" customWidth="1"/>
    <col min="15362" max="15362" width="5" style="12" customWidth="1"/>
    <col min="15363" max="15363" width="25.42578125" style="12" customWidth="1"/>
    <col min="15364" max="15364" width="22.85546875" style="12" customWidth="1"/>
    <col min="15365" max="15394" width="15.7109375" style="12" customWidth="1"/>
    <col min="15395" max="15424" width="0" style="12" hidden="1" customWidth="1"/>
    <col min="15425" max="15427" width="15.7109375" style="12" customWidth="1"/>
    <col min="15428" max="15616" width="9.140625" style="12"/>
    <col min="15617" max="15617" width="4.28515625" style="12" customWidth="1"/>
    <col min="15618" max="15618" width="5" style="12" customWidth="1"/>
    <col min="15619" max="15619" width="25.42578125" style="12" customWidth="1"/>
    <col min="15620" max="15620" width="22.85546875" style="12" customWidth="1"/>
    <col min="15621" max="15650" width="15.7109375" style="12" customWidth="1"/>
    <col min="15651" max="15680" width="0" style="12" hidden="1" customWidth="1"/>
    <col min="15681" max="15683" width="15.7109375" style="12" customWidth="1"/>
    <col min="15684" max="15872" width="9.140625" style="12"/>
    <col min="15873" max="15873" width="4.28515625" style="12" customWidth="1"/>
    <col min="15874" max="15874" width="5" style="12" customWidth="1"/>
    <col min="15875" max="15875" width="25.42578125" style="12" customWidth="1"/>
    <col min="15876" max="15876" width="22.85546875" style="12" customWidth="1"/>
    <col min="15877" max="15906" width="15.7109375" style="12" customWidth="1"/>
    <col min="15907" max="15936" width="0" style="12" hidden="1" customWidth="1"/>
    <col min="15937" max="15939" width="15.7109375" style="12" customWidth="1"/>
    <col min="15940" max="16128" width="9.140625" style="12"/>
    <col min="16129" max="16129" width="4.28515625" style="12" customWidth="1"/>
    <col min="16130" max="16130" width="5" style="12" customWidth="1"/>
    <col min="16131" max="16131" width="25.42578125" style="12" customWidth="1"/>
    <col min="16132" max="16132" width="22.85546875" style="12" customWidth="1"/>
    <col min="16133" max="16162" width="15.7109375" style="12" customWidth="1"/>
    <col min="16163" max="16192" width="0" style="12" hidden="1" customWidth="1"/>
    <col min="16193" max="16195" width="15.7109375" style="12" customWidth="1"/>
    <col min="16196" max="16384" width="9.140625" style="12"/>
  </cols>
  <sheetData>
    <row r="1" spans="1:67" s="2" customFormat="1" ht="20.25" customHeight="1" x14ac:dyDescent="0.2">
      <c r="A1" s="1" t="s">
        <v>0</v>
      </c>
      <c r="B1" s="1"/>
      <c r="C1" s="1"/>
      <c r="D1" s="1"/>
      <c r="E1" s="1"/>
      <c r="F1" s="1"/>
    </row>
    <row r="2" spans="1:67" s="2" customFormat="1" ht="18.75" customHeight="1" x14ac:dyDescent="0.3">
      <c r="A2" s="3" t="str">
        <f>'[1]I1 Intro'!C9</f>
        <v>Erie Thames Powerlines</v>
      </c>
      <c r="B2" s="3"/>
      <c r="C2" s="3"/>
      <c r="D2" s="3"/>
      <c r="E2" s="3"/>
    </row>
    <row r="3" spans="1:67" s="2" customFormat="1" ht="18.75" customHeight="1" x14ac:dyDescent="0.25">
      <c r="A3" s="4" t="str">
        <f>'[1]I1 Intro'!C13 &amp; "   " &amp; '[1]I1 Intro'!E13</f>
        <v xml:space="preserve">EB-2005-0361   </v>
      </c>
      <c r="B3" s="4"/>
      <c r="C3" s="4"/>
      <c r="D3" s="4"/>
      <c r="E3" s="4"/>
      <c r="G3" s="5"/>
    </row>
    <row r="4" spans="1:67" s="2" customFormat="1" ht="18" x14ac:dyDescent="0.25">
      <c r="A4" s="6">
        <f>'[1]I1 Intro'!C15</f>
        <v>0</v>
      </c>
      <c r="B4" s="6"/>
      <c r="C4" s="6"/>
      <c r="D4" s="6"/>
      <c r="E4" s="6"/>
    </row>
    <row r="5" spans="1:67" s="2" customFormat="1" ht="21" customHeight="1" x14ac:dyDescent="0.3">
      <c r="A5" s="7" t="str">
        <f>"Sheet I7.1 Meter Capital Worksheet  - "&amp; '[1]I2 LDC class'!$C$17 &amp; "  " &amp;  '[1]I2 LDC class'!$D$17</f>
        <v xml:space="preserve">Sheet I7.1 Meter Capital Worksheet  - Optional Third Run  </v>
      </c>
      <c r="B5" s="8"/>
      <c r="C5" s="8"/>
      <c r="D5" s="9"/>
      <c r="E5" s="10"/>
    </row>
    <row r="6" spans="1:67" s="2" customFormat="1" ht="6" customHeight="1" x14ac:dyDescent="0.2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67" x14ac:dyDescent="0.2">
      <c r="A7" s="12"/>
      <c r="D7" s="15"/>
    </row>
    <row r="8" spans="1:67" x14ac:dyDescent="0.2">
      <c r="D8" s="15"/>
    </row>
    <row r="9" spans="1:67" ht="12.75" x14ac:dyDescent="0.2">
      <c r="C9" s="18"/>
      <c r="D9" s="19"/>
      <c r="E9" s="20"/>
      <c r="F9" s="19"/>
      <c r="G9" s="19"/>
    </row>
    <row r="10" spans="1:67" x14ac:dyDescent="0.2">
      <c r="A10" s="12"/>
      <c r="F10" s="21"/>
      <c r="G10" s="21"/>
    </row>
    <row r="11" spans="1:67" ht="3.75" customHeight="1" x14ac:dyDescent="0.2">
      <c r="B11" s="22"/>
      <c r="C11" s="23"/>
      <c r="D11" s="24"/>
      <c r="F11" s="25"/>
      <c r="G11" s="25"/>
    </row>
    <row r="12" spans="1:67" ht="3.75" customHeight="1" x14ac:dyDescent="0.2">
      <c r="A12" s="25"/>
      <c r="B12" s="22"/>
      <c r="C12" s="26"/>
      <c r="D12" s="24"/>
    </row>
    <row r="13" spans="1:67" s="24" customFormat="1" ht="3.75" customHeight="1" thickBot="1" x14ac:dyDescent="0.25">
      <c r="A13" s="27"/>
      <c r="B13" s="22"/>
      <c r="C13" s="23"/>
      <c r="E13" s="28">
        <v>1</v>
      </c>
      <c r="F13" s="28"/>
      <c r="G13" s="28"/>
      <c r="H13" s="28">
        <v>2</v>
      </c>
      <c r="I13" s="28"/>
      <c r="J13" s="28"/>
      <c r="K13" s="28">
        <v>3</v>
      </c>
      <c r="L13" s="28"/>
      <c r="M13" s="28"/>
      <c r="N13" s="28">
        <v>4</v>
      </c>
      <c r="O13" s="28"/>
      <c r="P13" s="28"/>
      <c r="Q13" s="28">
        <v>5</v>
      </c>
      <c r="R13" s="28"/>
      <c r="S13" s="28"/>
      <c r="T13" s="28">
        <v>6</v>
      </c>
      <c r="U13" s="28"/>
      <c r="V13" s="28"/>
      <c r="W13" s="28">
        <v>7</v>
      </c>
      <c r="X13" s="28"/>
      <c r="Y13" s="28"/>
      <c r="Z13" s="28">
        <v>8</v>
      </c>
      <c r="AA13" s="28"/>
      <c r="AB13" s="28"/>
      <c r="AC13" s="28">
        <v>9</v>
      </c>
      <c r="AD13" s="28"/>
      <c r="AE13" s="28"/>
      <c r="AF13" s="28">
        <v>10</v>
      </c>
      <c r="AG13" s="28"/>
      <c r="AH13" s="28"/>
      <c r="AI13" s="28">
        <v>11</v>
      </c>
      <c r="AJ13" s="28"/>
      <c r="AK13" s="28"/>
      <c r="AL13" s="28">
        <v>12</v>
      </c>
      <c r="AM13" s="28"/>
      <c r="AN13" s="28"/>
      <c r="AO13" s="28">
        <v>13</v>
      </c>
      <c r="AP13" s="28"/>
      <c r="AQ13" s="28"/>
      <c r="AR13" s="28">
        <v>14</v>
      </c>
      <c r="AS13" s="28"/>
      <c r="AT13" s="28"/>
      <c r="AU13" s="28">
        <v>15</v>
      </c>
      <c r="AV13" s="28"/>
      <c r="AW13" s="28"/>
      <c r="AX13" s="28">
        <v>16</v>
      </c>
      <c r="AY13" s="28"/>
      <c r="AZ13" s="28"/>
      <c r="BA13" s="28">
        <v>17</v>
      </c>
      <c r="BB13" s="28"/>
      <c r="BC13" s="28"/>
      <c r="BD13" s="28">
        <v>18</v>
      </c>
      <c r="BE13" s="28"/>
      <c r="BF13" s="28"/>
      <c r="BG13" s="28">
        <v>19</v>
      </c>
      <c r="BH13" s="28"/>
      <c r="BI13" s="28"/>
      <c r="BJ13" s="28">
        <v>20</v>
      </c>
      <c r="BK13" s="28"/>
      <c r="BL13" s="28"/>
    </row>
    <row r="14" spans="1:67" s="31" customFormat="1" ht="15" customHeight="1" thickBot="1" x14ac:dyDescent="0.25">
      <c r="A14" s="29"/>
      <c r="B14" s="30"/>
      <c r="E14" s="32" t="str">
        <f>IF('[1]I2 LDC class'!$D$20="",'[1]I2 LDC class'!$C$20,'[1]I2 LDC class'!$D$20)</f>
        <v>Residential</v>
      </c>
      <c r="F14" s="33"/>
      <c r="G14" s="34"/>
      <c r="H14" s="32" t="str">
        <f>IF('[1]I2 LDC class'!$D$21="",'[1]I2 LDC class'!$C$21,'[1]I2 LDC class'!$D$21)</f>
        <v>GS &lt;50</v>
      </c>
      <c r="I14" s="33"/>
      <c r="J14" s="34"/>
      <c r="K14" s="32" t="str">
        <f>IF('[1]I2 LDC class'!$D$22="",'[1]I2 LDC class'!$C$22,'[1]I2 LDC class'!$D$22)</f>
        <v>GS&gt;50-Regular</v>
      </c>
      <c r="L14" s="33"/>
      <c r="M14" s="35"/>
      <c r="N14" s="36" t="str">
        <f>IF('[1]I2 LDC class'!$D$23="",'[1]I2 LDC class'!$C$23,'[1]I2 LDC class'!$D$23)</f>
        <v>GS&gt; 50-TOU</v>
      </c>
      <c r="O14" s="33"/>
      <c r="P14" s="35"/>
      <c r="Q14" s="36" t="str">
        <f>IF('[1]I2 LDC class'!$D$24="",'[1]I2 LDC class'!$C$24,'[1]I2 LDC class'!$D$24)</f>
        <v>GS &gt;50-Intermediate</v>
      </c>
      <c r="R14" s="33"/>
      <c r="S14" s="35"/>
      <c r="T14" s="36" t="str">
        <f>IF('[1]I2 LDC class'!$D$25="",'[1]I2 LDC class'!$C$25,'[1]I2 LDC class'!$D$25)</f>
        <v>Large Use &gt;5MW</v>
      </c>
      <c r="U14" s="33"/>
      <c r="V14" s="35"/>
      <c r="W14" s="36" t="str">
        <f>IF('[1]I2 LDC class'!$D$26="",'[1]I2 LDC class'!$C$26,'[1]I2 LDC class'!$D$26)</f>
        <v>Street Light</v>
      </c>
      <c r="X14" s="33"/>
      <c r="Y14" s="35"/>
      <c r="Z14" s="36" t="str">
        <f>IF('[1]I2 LDC class'!$D$27="",'[1]I2 LDC class'!$C$27,'[1]I2 LDC class'!$D$27)</f>
        <v>Sentinel</v>
      </c>
      <c r="AA14" s="33"/>
      <c r="AB14" s="35"/>
      <c r="AC14" s="36" t="str">
        <f>IF('[1]I2 LDC class'!$D$28="",'[1]I2 LDC class'!$C$28,'[1]I2 LDC class'!$D$28)</f>
        <v>Unmetered Scattered Load</v>
      </c>
      <c r="AD14" s="33"/>
      <c r="AE14" s="35"/>
      <c r="AF14" s="36" t="str">
        <f>IF('[1]I2 LDC class'!$D$29="",'[1]I2 LDC class'!$C$29,'[1]I2 LDC class'!$D$29)</f>
        <v>Embedded Distributor</v>
      </c>
      <c r="AG14" s="33"/>
      <c r="AH14" s="35"/>
      <c r="AI14" s="36" t="str">
        <f>IF('[1]I2 LDC class'!$D$30="",'[1]I2 LDC class'!$C$30,'[1]I2 LDC class'!$D$30)</f>
        <v>Back-up/Standby Power</v>
      </c>
      <c r="AJ14" s="33"/>
      <c r="AK14" s="35"/>
      <c r="AL14" s="36" t="str">
        <f>IF('[1]I2 LDC class'!$D$31="",'[1]I2 LDC class'!$C$31,'[1]I2 LDC class'!$D$31)</f>
        <v>Rate Class 1</v>
      </c>
      <c r="AM14" s="33"/>
      <c r="AN14" s="35"/>
      <c r="AO14" s="36" t="str">
        <f>IF('[1]I2 LDC class'!$D$32="",'[1]I2 LDC class'!$C$32,'[1]I2 LDC class'!$D$32)</f>
        <v>Rate class 2</v>
      </c>
      <c r="AP14" s="33"/>
      <c r="AQ14" s="35"/>
      <c r="AR14" s="36" t="str">
        <f>IF('[1]I2 LDC class'!$D$33="",'[1]I2 LDC class'!$C$33,'[1]I2 LDC class'!$D$33)</f>
        <v>Rate class 3</v>
      </c>
      <c r="AS14" s="33"/>
      <c r="AT14" s="35"/>
      <c r="AU14" s="36" t="str">
        <f>IF('[1]I2 LDC class'!$D$34="",'[1]I2 LDC class'!$C$34,'[1]I2 LDC class'!$D$34)</f>
        <v>Rate class 4</v>
      </c>
      <c r="AV14" s="33"/>
      <c r="AW14" s="35"/>
      <c r="AX14" s="36" t="str">
        <f>IF('[1]I2 LDC class'!$D$35="",'[1]I2 LDC class'!$C$35,'[1]I2 LDC class'!$D$35)</f>
        <v>Rate class 5</v>
      </c>
      <c r="AY14" s="33"/>
      <c r="AZ14" s="35"/>
      <c r="BA14" s="36" t="str">
        <f>IF('[1]I2 LDC class'!$D$36="",'[1]I2 LDC class'!$C$36,'[1]I2 LDC class'!$D$36)</f>
        <v>Rate class 6</v>
      </c>
      <c r="BB14" s="33"/>
      <c r="BC14" s="35"/>
      <c r="BD14" s="36" t="str">
        <f>IF('[1]I2 LDC class'!$D$37="",'[1]I2 LDC class'!$C$37,'[1]I2 LDC class'!$D$37)</f>
        <v>Rate class 7</v>
      </c>
      <c r="BE14" s="33"/>
      <c r="BF14" s="35"/>
      <c r="BG14" s="36" t="str">
        <f>IF('[1]I2 LDC class'!$D$38="",'[1]I2 LDC class'!$C$38,'[1]I2 LDC class'!$D$38)</f>
        <v>Rate class 8</v>
      </c>
      <c r="BH14" s="33"/>
      <c r="BI14" s="35"/>
      <c r="BJ14" s="36" t="str">
        <f>IF('[1]I2 LDC class'!$D$39="",'[1]I2 LDC class'!$C$39,'[1]I2 LDC class'!$D$39)</f>
        <v>Rate class 9</v>
      </c>
      <c r="BK14" s="33"/>
      <c r="BL14" s="34"/>
      <c r="BM14" s="37" t="s">
        <v>1</v>
      </c>
      <c r="BN14" s="38"/>
      <c r="BO14" s="39"/>
    </row>
    <row r="15" spans="1:67" s="24" customFormat="1" ht="12.75" x14ac:dyDescent="0.2">
      <c r="A15" s="25"/>
      <c r="B15" s="22"/>
      <c r="C15" s="23"/>
      <c r="D15" s="40"/>
      <c r="E15" s="41">
        <v>1</v>
      </c>
      <c r="F15" s="41">
        <v>2</v>
      </c>
      <c r="G15" s="42">
        <v>3</v>
      </c>
      <c r="H15" s="43">
        <v>1</v>
      </c>
      <c r="I15" s="43">
        <v>2</v>
      </c>
      <c r="J15" s="42">
        <v>3</v>
      </c>
      <c r="K15" s="43">
        <v>1</v>
      </c>
      <c r="L15" s="43">
        <v>2</v>
      </c>
      <c r="M15" s="42">
        <v>3</v>
      </c>
      <c r="N15" s="43">
        <v>1</v>
      </c>
      <c r="O15" s="43">
        <v>2</v>
      </c>
      <c r="P15" s="42">
        <v>3</v>
      </c>
      <c r="Q15" s="43">
        <v>1</v>
      </c>
      <c r="R15" s="43">
        <v>2</v>
      </c>
      <c r="S15" s="42">
        <v>3</v>
      </c>
      <c r="T15" s="43">
        <v>1</v>
      </c>
      <c r="U15" s="43">
        <v>2</v>
      </c>
      <c r="V15" s="42">
        <v>3</v>
      </c>
      <c r="W15" s="43">
        <v>1</v>
      </c>
      <c r="X15" s="43">
        <v>2</v>
      </c>
      <c r="Y15" s="42">
        <v>3</v>
      </c>
      <c r="Z15" s="43">
        <v>1</v>
      </c>
      <c r="AA15" s="43">
        <v>2</v>
      </c>
      <c r="AB15" s="42">
        <v>3</v>
      </c>
      <c r="AC15" s="43">
        <v>1</v>
      </c>
      <c r="AD15" s="43">
        <v>2</v>
      </c>
      <c r="AE15" s="42">
        <v>3</v>
      </c>
      <c r="AF15" s="43">
        <v>1</v>
      </c>
      <c r="AG15" s="43">
        <v>2</v>
      </c>
      <c r="AH15" s="42">
        <v>3</v>
      </c>
      <c r="AI15" s="43">
        <v>1</v>
      </c>
      <c r="AJ15" s="43">
        <v>2</v>
      </c>
      <c r="AK15" s="42">
        <v>3</v>
      </c>
      <c r="AL15" s="43">
        <v>1</v>
      </c>
      <c r="AM15" s="43">
        <v>2</v>
      </c>
      <c r="AN15" s="42">
        <v>3</v>
      </c>
      <c r="AO15" s="43">
        <v>1</v>
      </c>
      <c r="AP15" s="43">
        <v>2</v>
      </c>
      <c r="AQ15" s="42">
        <v>3</v>
      </c>
      <c r="AR15" s="43">
        <v>1</v>
      </c>
      <c r="AS15" s="43">
        <v>2</v>
      </c>
      <c r="AT15" s="42">
        <v>3</v>
      </c>
      <c r="AU15" s="43">
        <v>1</v>
      </c>
      <c r="AV15" s="43">
        <v>2</v>
      </c>
      <c r="AW15" s="42">
        <v>3</v>
      </c>
      <c r="AX15" s="43">
        <v>1</v>
      </c>
      <c r="AY15" s="43">
        <v>2</v>
      </c>
      <c r="AZ15" s="42">
        <v>3</v>
      </c>
      <c r="BA15" s="43">
        <v>1</v>
      </c>
      <c r="BB15" s="43">
        <v>2</v>
      </c>
      <c r="BC15" s="42">
        <v>3</v>
      </c>
      <c r="BD15" s="43">
        <v>1</v>
      </c>
      <c r="BE15" s="43">
        <v>2</v>
      </c>
      <c r="BF15" s="42">
        <v>3</v>
      </c>
      <c r="BG15" s="43">
        <v>1</v>
      </c>
      <c r="BH15" s="43">
        <v>2</v>
      </c>
      <c r="BI15" s="42">
        <v>3</v>
      </c>
      <c r="BJ15" s="43">
        <v>1</v>
      </c>
      <c r="BK15" s="43">
        <v>2</v>
      </c>
      <c r="BL15" s="42">
        <v>3</v>
      </c>
      <c r="BM15" s="43">
        <v>1</v>
      </c>
      <c r="BN15" s="43">
        <v>2</v>
      </c>
      <c r="BO15" s="42">
        <v>3</v>
      </c>
    </row>
    <row r="16" spans="1:67" s="24" customFormat="1" ht="13.5" thickBot="1" x14ac:dyDescent="0.25">
      <c r="A16" s="25"/>
      <c r="B16" s="22"/>
      <c r="C16" s="23"/>
      <c r="D16" s="44"/>
      <c r="E16" s="45"/>
      <c r="F16" s="45"/>
      <c r="G16" s="46"/>
      <c r="H16" s="45"/>
      <c r="I16" s="45"/>
      <c r="J16" s="46"/>
      <c r="K16" s="45"/>
      <c r="L16" s="45"/>
      <c r="M16" s="46"/>
      <c r="N16" s="45"/>
      <c r="O16" s="45"/>
      <c r="P16" s="46"/>
      <c r="Q16" s="45"/>
      <c r="R16" s="45"/>
      <c r="S16" s="46"/>
      <c r="T16" s="45"/>
      <c r="U16" s="45"/>
      <c r="V16" s="46"/>
      <c r="W16" s="45"/>
      <c r="X16" s="45"/>
      <c r="Y16" s="46"/>
      <c r="Z16" s="45"/>
      <c r="AA16" s="45"/>
      <c r="AB16" s="46"/>
      <c r="AC16" s="45"/>
      <c r="AD16" s="45"/>
      <c r="AE16" s="46"/>
      <c r="AF16" s="45"/>
      <c r="AG16" s="45"/>
      <c r="AH16" s="46"/>
      <c r="AI16" s="45"/>
      <c r="AJ16" s="45"/>
      <c r="AK16" s="46"/>
      <c r="AL16" s="45"/>
      <c r="AM16" s="45"/>
      <c r="AN16" s="46"/>
      <c r="AO16" s="45"/>
      <c r="AP16" s="45"/>
      <c r="AQ16" s="46"/>
      <c r="AR16" s="45"/>
      <c r="AS16" s="45"/>
      <c r="AT16" s="46"/>
      <c r="AU16" s="45"/>
      <c r="AV16" s="45"/>
      <c r="AW16" s="46"/>
      <c r="AX16" s="45"/>
      <c r="AY16" s="45"/>
      <c r="AZ16" s="46"/>
      <c r="BA16" s="45"/>
      <c r="BB16" s="45"/>
      <c r="BC16" s="46"/>
      <c r="BD16" s="45"/>
      <c r="BE16" s="45"/>
      <c r="BF16" s="46"/>
      <c r="BG16" s="45"/>
      <c r="BH16" s="45"/>
      <c r="BI16" s="46"/>
      <c r="BJ16" s="45"/>
      <c r="BK16" s="45"/>
      <c r="BL16" s="46"/>
      <c r="BM16" s="45"/>
      <c r="BN16" s="45"/>
      <c r="BO16" s="46"/>
    </row>
    <row r="17" spans="1:73" s="24" customFormat="1" ht="11.25" customHeight="1" x14ac:dyDescent="0.2">
      <c r="A17" s="25"/>
      <c r="B17" s="22"/>
      <c r="C17" s="23"/>
      <c r="E17" s="47" t="s">
        <v>2</v>
      </c>
      <c r="F17" s="47" t="s">
        <v>3</v>
      </c>
      <c r="G17" s="48" t="s">
        <v>4</v>
      </c>
      <c r="H17" s="47" t="s">
        <v>2</v>
      </c>
      <c r="I17" s="47" t="s">
        <v>3</v>
      </c>
      <c r="J17" s="48" t="s">
        <v>4</v>
      </c>
      <c r="K17" s="47" t="s">
        <v>2</v>
      </c>
      <c r="L17" s="47" t="s">
        <v>3</v>
      </c>
      <c r="M17" s="48" t="s">
        <v>4</v>
      </c>
      <c r="N17" s="47" t="s">
        <v>2</v>
      </c>
      <c r="O17" s="47" t="s">
        <v>3</v>
      </c>
      <c r="P17" s="48" t="s">
        <v>4</v>
      </c>
      <c r="Q17" s="47" t="s">
        <v>2</v>
      </c>
      <c r="R17" s="47" t="s">
        <v>3</v>
      </c>
      <c r="S17" s="48" t="s">
        <v>4</v>
      </c>
      <c r="T17" s="47" t="s">
        <v>2</v>
      </c>
      <c r="U17" s="47" t="s">
        <v>3</v>
      </c>
      <c r="V17" s="48" t="s">
        <v>4</v>
      </c>
      <c r="W17" s="47" t="s">
        <v>2</v>
      </c>
      <c r="X17" s="47" t="s">
        <v>3</v>
      </c>
      <c r="Y17" s="48" t="s">
        <v>4</v>
      </c>
      <c r="Z17" s="47" t="s">
        <v>2</v>
      </c>
      <c r="AA17" s="47" t="s">
        <v>3</v>
      </c>
      <c r="AB17" s="48" t="s">
        <v>4</v>
      </c>
      <c r="AC17" s="47" t="s">
        <v>2</v>
      </c>
      <c r="AD17" s="47" t="s">
        <v>3</v>
      </c>
      <c r="AE17" s="48" t="s">
        <v>4</v>
      </c>
      <c r="AF17" s="47" t="s">
        <v>2</v>
      </c>
      <c r="AG17" s="47" t="s">
        <v>3</v>
      </c>
      <c r="AH17" s="48" t="s">
        <v>4</v>
      </c>
      <c r="AI17" s="47" t="s">
        <v>2</v>
      </c>
      <c r="AJ17" s="47" t="s">
        <v>3</v>
      </c>
      <c r="AK17" s="48" t="s">
        <v>4</v>
      </c>
      <c r="AL17" s="47" t="s">
        <v>2</v>
      </c>
      <c r="AM17" s="47" t="s">
        <v>3</v>
      </c>
      <c r="AN17" s="48" t="s">
        <v>4</v>
      </c>
      <c r="AO17" s="47" t="s">
        <v>2</v>
      </c>
      <c r="AP17" s="47" t="s">
        <v>3</v>
      </c>
      <c r="AQ17" s="48" t="s">
        <v>4</v>
      </c>
      <c r="AR17" s="47" t="s">
        <v>2</v>
      </c>
      <c r="AS17" s="47" t="s">
        <v>3</v>
      </c>
      <c r="AT17" s="48" t="s">
        <v>4</v>
      </c>
      <c r="AU17" s="47" t="s">
        <v>2</v>
      </c>
      <c r="AV17" s="47" t="s">
        <v>3</v>
      </c>
      <c r="AW17" s="48" t="s">
        <v>4</v>
      </c>
      <c r="AX17" s="47" t="s">
        <v>2</v>
      </c>
      <c r="AY17" s="47" t="s">
        <v>3</v>
      </c>
      <c r="AZ17" s="48" t="s">
        <v>4</v>
      </c>
      <c r="BA17" s="47" t="s">
        <v>2</v>
      </c>
      <c r="BB17" s="47" t="s">
        <v>3</v>
      </c>
      <c r="BC17" s="48" t="s">
        <v>4</v>
      </c>
      <c r="BD17" s="47" t="s">
        <v>2</v>
      </c>
      <c r="BE17" s="47" t="s">
        <v>3</v>
      </c>
      <c r="BF17" s="48" t="s">
        <v>4</v>
      </c>
      <c r="BG17" s="47" t="s">
        <v>2</v>
      </c>
      <c r="BH17" s="47" t="s">
        <v>3</v>
      </c>
      <c r="BI17" s="48" t="s">
        <v>4</v>
      </c>
      <c r="BJ17" s="47" t="s">
        <v>2</v>
      </c>
      <c r="BK17" s="47" t="s">
        <v>3</v>
      </c>
      <c r="BL17" s="48" t="s">
        <v>4</v>
      </c>
      <c r="BM17" s="47" t="s">
        <v>2</v>
      </c>
      <c r="BN17" s="47" t="s">
        <v>3</v>
      </c>
      <c r="BO17" s="48" t="s">
        <v>4</v>
      </c>
    </row>
    <row r="18" spans="1:73" s="50" customFormat="1" ht="13.5" thickBot="1" x14ac:dyDescent="0.3">
      <c r="A18" s="49"/>
      <c r="D18" s="51"/>
      <c r="E18" s="52"/>
      <c r="F18" s="52"/>
      <c r="G18" s="53"/>
      <c r="H18" s="52"/>
      <c r="I18" s="52"/>
      <c r="J18" s="53"/>
      <c r="K18" s="52"/>
      <c r="L18" s="52"/>
      <c r="M18" s="53"/>
      <c r="N18" s="52"/>
      <c r="O18" s="52"/>
      <c r="P18" s="53"/>
      <c r="Q18" s="52"/>
      <c r="R18" s="52"/>
      <c r="S18" s="53"/>
      <c r="T18" s="52"/>
      <c r="U18" s="52"/>
      <c r="V18" s="53"/>
      <c r="W18" s="52"/>
      <c r="X18" s="52"/>
      <c r="Y18" s="53"/>
      <c r="Z18" s="52"/>
      <c r="AA18" s="52"/>
      <c r="AB18" s="53"/>
      <c r="AC18" s="52"/>
      <c r="AD18" s="52"/>
      <c r="AE18" s="53"/>
      <c r="AF18" s="52"/>
      <c r="AG18" s="52"/>
      <c r="AH18" s="53"/>
      <c r="AI18" s="52"/>
      <c r="AJ18" s="52"/>
      <c r="AK18" s="53"/>
      <c r="AL18" s="52"/>
      <c r="AM18" s="52"/>
      <c r="AN18" s="53"/>
      <c r="AO18" s="52"/>
      <c r="AP18" s="52"/>
      <c r="AQ18" s="53"/>
      <c r="AR18" s="52"/>
      <c r="AS18" s="52"/>
      <c r="AT18" s="53"/>
      <c r="AU18" s="52"/>
      <c r="AV18" s="52"/>
      <c r="AW18" s="53"/>
      <c r="AX18" s="52"/>
      <c r="AY18" s="52"/>
      <c r="AZ18" s="53"/>
      <c r="BA18" s="52"/>
      <c r="BB18" s="52"/>
      <c r="BC18" s="53"/>
      <c r="BD18" s="52"/>
      <c r="BE18" s="52"/>
      <c r="BF18" s="53"/>
      <c r="BG18" s="52"/>
      <c r="BH18" s="52"/>
      <c r="BI18" s="53"/>
      <c r="BJ18" s="52"/>
      <c r="BK18" s="52"/>
      <c r="BL18" s="53"/>
      <c r="BM18" s="52"/>
      <c r="BN18" s="52"/>
      <c r="BO18" s="53"/>
    </row>
    <row r="19" spans="1:73" s="24" customFormat="1" ht="12" thickBot="1" x14ac:dyDescent="0.25">
      <c r="A19" s="25"/>
      <c r="B19" s="22"/>
      <c r="C19" s="23"/>
      <c r="D19" s="54"/>
      <c r="E19" s="55"/>
      <c r="F19" s="56"/>
      <c r="G19" s="57"/>
      <c r="H19" s="55"/>
      <c r="I19" s="56"/>
      <c r="J19" s="57"/>
      <c r="K19" s="58"/>
      <c r="L19" s="56"/>
      <c r="M19" s="59"/>
      <c r="N19" s="55"/>
      <c r="O19" s="56"/>
      <c r="P19" s="57"/>
      <c r="Q19" s="58"/>
      <c r="R19" s="56"/>
      <c r="S19" s="59"/>
      <c r="T19" s="55"/>
      <c r="U19" s="56"/>
      <c r="V19" s="57"/>
      <c r="W19" s="58"/>
      <c r="X19" s="56"/>
      <c r="Y19" s="59"/>
      <c r="Z19" s="55"/>
      <c r="AA19" s="56"/>
      <c r="AB19" s="57"/>
      <c r="AC19" s="58"/>
      <c r="AD19" s="56"/>
      <c r="AE19" s="59"/>
      <c r="AF19" s="55"/>
      <c r="AG19" s="56"/>
      <c r="AH19" s="57"/>
      <c r="AI19" s="58"/>
      <c r="AJ19" s="56"/>
      <c r="AK19" s="59"/>
      <c r="AL19" s="55"/>
      <c r="AM19" s="56"/>
      <c r="AN19" s="57"/>
      <c r="AO19" s="58"/>
      <c r="AP19" s="56"/>
      <c r="AQ19" s="59"/>
      <c r="AR19" s="55"/>
      <c r="AS19" s="56"/>
      <c r="AT19" s="57"/>
      <c r="AU19" s="58"/>
      <c r="AV19" s="56"/>
      <c r="AW19" s="59"/>
      <c r="AX19" s="55"/>
      <c r="AY19" s="56"/>
      <c r="AZ19" s="57"/>
      <c r="BA19" s="58"/>
      <c r="BB19" s="56"/>
      <c r="BC19" s="59"/>
      <c r="BD19" s="55"/>
      <c r="BE19" s="56"/>
      <c r="BF19" s="57"/>
      <c r="BG19" s="58"/>
      <c r="BH19" s="56"/>
      <c r="BI19" s="59"/>
      <c r="BJ19" s="55"/>
      <c r="BK19" s="56"/>
      <c r="BL19" s="57"/>
      <c r="BM19" s="58"/>
      <c r="BN19" s="56"/>
      <c r="BO19" s="57"/>
      <c r="BP19" s="60"/>
      <c r="BQ19" s="60"/>
      <c r="BR19" s="60"/>
    </row>
    <row r="20" spans="1:73" s="24" customFormat="1" ht="26.25" customHeight="1" thickBot="1" x14ac:dyDescent="0.25">
      <c r="A20" s="25"/>
      <c r="B20" s="22"/>
      <c r="D20" s="61" t="s">
        <v>5</v>
      </c>
      <c r="E20" s="62"/>
      <c r="F20" s="63"/>
      <c r="G20" s="64">
        <f>IF(ISERROR(F22/$BN$22), "-", F22/$BN$22)</f>
        <v>0.56738088525514518</v>
      </c>
      <c r="H20" s="65"/>
      <c r="I20" s="66"/>
      <c r="J20" s="67">
        <f>IF(ISERROR(I22/$BN$22), "-", I22/$BN$22)</f>
        <v>8.0490555398928673E-2</v>
      </c>
      <c r="K20" s="68"/>
      <c r="L20" s="69"/>
      <c r="M20" s="70">
        <f>IF(ISERROR(L22/$BN$22), "-", L22/$BN$22)</f>
        <v>0.21398364815336904</v>
      </c>
      <c r="N20" s="65"/>
      <c r="O20" s="66"/>
      <c r="P20" s="67">
        <f>IF(ISERROR(O22/$BN$22), "-", O22/$BN$22)</f>
        <v>1.7291607931585379E-2</v>
      </c>
      <c r="Q20" s="68"/>
      <c r="R20" s="66"/>
      <c r="S20" s="70">
        <f>IF(ISERROR(R22/$BN$22), "-", R22/$BN$22)</f>
        <v>2.1614509914481723E-3</v>
      </c>
      <c r="T20" s="65"/>
      <c r="U20" s="66"/>
      <c r="V20" s="67">
        <f>IF(ISERROR(U22/$BN$22), "-", U22/$BN$22)</f>
        <v>2.1614509914481723E-3</v>
      </c>
      <c r="W20" s="68"/>
      <c r="X20" s="66"/>
      <c r="Y20" s="70">
        <f>IF(ISERROR(X22/$BN$22), "-", X22/$BN$22)</f>
        <v>3.7590452025185604E-3</v>
      </c>
      <c r="Z20" s="65"/>
      <c r="AA20" s="66"/>
      <c r="AB20" s="67">
        <f>IF(ISERROR(AA22/$BN$22), "-", AA22/$BN$22)</f>
        <v>0</v>
      </c>
      <c r="AC20" s="68"/>
      <c r="AD20" s="66"/>
      <c r="AE20" s="70">
        <f>IF(ISERROR(AD22/$BN$22), "-", AD22/$BN$22)</f>
        <v>0</v>
      </c>
      <c r="AF20" s="65"/>
      <c r="AG20" s="66"/>
      <c r="AH20" s="67">
        <f>IF(ISERROR(AG22/$BN$22), "-", AG22/$BN$22)</f>
        <v>0.11277135607555681</v>
      </c>
      <c r="AI20" s="68"/>
      <c r="AJ20" s="66"/>
      <c r="AK20" s="70">
        <f>IF(ISERROR(AJ22/$BN$22), "-", AJ22/$BN$22)</f>
        <v>0</v>
      </c>
      <c r="AL20" s="65"/>
      <c r="AM20" s="66"/>
      <c r="AN20" s="67">
        <f>IF(ISERROR(AM22/$BN$22), "-", AM22/$BN$22)</f>
        <v>0</v>
      </c>
      <c r="AO20" s="68"/>
      <c r="AP20" s="66"/>
      <c r="AQ20" s="70">
        <f>IF(ISERROR(AP22/$BN$22), "-", AP22/$BN$22)</f>
        <v>0</v>
      </c>
      <c r="AR20" s="65"/>
      <c r="AS20" s="66"/>
      <c r="AT20" s="67">
        <f>IF(ISERROR(AS22/$BN$22), "-", AS22/$BN$22)</f>
        <v>0</v>
      </c>
      <c r="AU20" s="68"/>
      <c r="AV20" s="66"/>
      <c r="AW20" s="70">
        <f>IF(ISERROR(AV22/$BN$22), "-", AV22/$BN$22)</f>
        <v>0</v>
      </c>
      <c r="AX20" s="65"/>
      <c r="AY20" s="66"/>
      <c r="AZ20" s="67">
        <f>IF(ISERROR(AY22/$BN$22), "-", AY22/$BN$22)</f>
        <v>0</v>
      </c>
      <c r="BA20" s="68"/>
      <c r="BB20" s="66"/>
      <c r="BC20" s="70">
        <f>IF(ISERROR(BB22/$BN$22), "-", BB22/$BN$22)</f>
        <v>0</v>
      </c>
      <c r="BD20" s="65"/>
      <c r="BE20" s="66"/>
      <c r="BF20" s="67">
        <f>IF(ISERROR(BE22/$BN$22), "-", BE22/$BN$22)</f>
        <v>0</v>
      </c>
      <c r="BG20" s="68"/>
      <c r="BH20" s="66"/>
      <c r="BI20" s="70">
        <f>IF(ISERROR(BH22/$BN$22), "-", BH22/$BN$22)</f>
        <v>0</v>
      </c>
      <c r="BJ20" s="62"/>
      <c r="BK20" s="66"/>
      <c r="BL20" s="67">
        <f>IF(ISERROR(BK22/$BN$22), "-", BK22/$BN$22)</f>
        <v>0</v>
      </c>
      <c r="BM20" s="71"/>
      <c r="BN20" s="66"/>
      <c r="BO20" s="67">
        <f>IF(ISERROR(BN22/$BN$22), "-", BN22/$BN$22)</f>
        <v>1</v>
      </c>
      <c r="BP20" s="60"/>
      <c r="BQ20" s="60"/>
      <c r="BR20" s="60"/>
    </row>
    <row r="21" spans="1:73" s="72" customFormat="1" ht="38.25" customHeight="1" thickBot="1" x14ac:dyDescent="0.3">
      <c r="A21" s="25"/>
      <c r="B21" s="22"/>
      <c r="D21" s="61" t="s">
        <v>6</v>
      </c>
      <c r="E21" s="73"/>
      <c r="F21" s="74"/>
      <c r="G21" s="75">
        <f>IF(ISERROR(G22/$G$22),"-", (G22/$G$22))</f>
        <v>1</v>
      </c>
      <c r="H21" s="73"/>
      <c r="I21" s="76"/>
      <c r="J21" s="75">
        <f>IF(ISERROR(J22/$G$22),"-", (J22/$G$22))</f>
        <v>1.2670118343195265</v>
      </c>
      <c r="K21" s="77"/>
      <c r="L21" s="76"/>
      <c r="M21" s="78">
        <f>IF(ISERROR(M22/$G$22),"-", (M22/$G$22))</f>
        <v>40.30088495575221</v>
      </c>
      <c r="N21" s="73"/>
      <c r="O21" s="76"/>
      <c r="P21" s="75">
        <f>IF(ISERROR(P22/$G$22),"-", (P22/$G$22))</f>
        <v>46</v>
      </c>
      <c r="Q21" s="77"/>
      <c r="R21" s="76"/>
      <c r="S21" s="78">
        <f>IF(ISERROR(S22/$G$22),"-", (S22/$G$22))</f>
        <v>46</v>
      </c>
      <c r="T21" s="73"/>
      <c r="U21" s="76"/>
      <c r="V21" s="75">
        <f>IF(ISERROR(V22/$G$22),"-", (V22/$G$22))</f>
        <v>46</v>
      </c>
      <c r="W21" s="77"/>
      <c r="X21" s="76"/>
      <c r="Y21" s="78">
        <f>IF(ISERROR(Y22/$G$22),"-", (Y22/$G$22))</f>
        <v>10</v>
      </c>
      <c r="Z21" s="73"/>
      <c r="AA21" s="76"/>
      <c r="AB21" s="75" t="str">
        <f>IF(ISERROR(AB22/$G$22),"-", (AB22/$G$22))</f>
        <v>-</v>
      </c>
      <c r="AC21" s="77"/>
      <c r="AD21" s="76"/>
      <c r="AE21" s="78" t="str">
        <f>IF(ISERROR(AE22/$G$22),"-", (AE22/$G$22))</f>
        <v>-</v>
      </c>
      <c r="AF21" s="73"/>
      <c r="AG21" s="76"/>
      <c r="AH21" s="75">
        <f>IF(ISERROR(AH22/$G$22),"-", (AH22/$G$22))</f>
        <v>800</v>
      </c>
      <c r="AI21" s="77"/>
      <c r="AJ21" s="76"/>
      <c r="AK21" s="78" t="str">
        <f>IF(ISERROR(AK22/$G$22),"-", (AK22/$G$22))</f>
        <v>-</v>
      </c>
      <c r="AL21" s="73"/>
      <c r="AM21" s="76"/>
      <c r="AN21" s="75" t="str">
        <f>IF(ISERROR(AN22/$G$22),"-", (AN22/$G$22))</f>
        <v>-</v>
      </c>
      <c r="AO21" s="77"/>
      <c r="AP21" s="76"/>
      <c r="AQ21" s="78" t="str">
        <f>IF(ISERROR(AQ22/$G$22),"-", (AQ22/$G$22))</f>
        <v>-</v>
      </c>
      <c r="AR21" s="73"/>
      <c r="AS21" s="76"/>
      <c r="AT21" s="75" t="str">
        <f>IF(ISERROR(AT22/$G$22),"-", (AT22/$G$22))</f>
        <v>-</v>
      </c>
      <c r="AU21" s="77"/>
      <c r="AV21" s="76"/>
      <c r="AW21" s="78" t="str">
        <f>IF(ISERROR(AW22/$G$22),"-", (AW22/$G$22))</f>
        <v>-</v>
      </c>
      <c r="AX21" s="73"/>
      <c r="AY21" s="76"/>
      <c r="AZ21" s="75" t="str">
        <f>IF(ISERROR(AZ22/$G$22),"-", (AZ22/$G$22))</f>
        <v>-</v>
      </c>
      <c r="BA21" s="77"/>
      <c r="BB21" s="76"/>
      <c r="BC21" s="78" t="str">
        <f>IF(ISERROR(BC22/$G$22),"-", (BC22/$G$22))</f>
        <v>-</v>
      </c>
      <c r="BD21" s="73"/>
      <c r="BE21" s="76"/>
      <c r="BF21" s="75" t="str">
        <f>IF(ISERROR(BF22/$G$22),"-", (BF22/$G$22))</f>
        <v>-</v>
      </c>
      <c r="BG21" s="77"/>
      <c r="BH21" s="76"/>
      <c r="BI21" s="78" t="str">
        <f>IF(ISERROR(BI22/$G$22),"-", (BI22/$G$22))</f>
        <v>-</v>
      </c>
      <c r="BJ21" s="73"/>
      <c r="BK21" s="76"/>
      <c r="BL21" s="75" t="str">
        <f>IF(ISERROR(BL22/$G$22),"-", (BL22/$G$22))</f>
        <v>-</v>
      </c>
      <c r="BM21" s="77"/>
      <c r="BN21" s="76"/>
      <c r="BO21" s="75">
        <f>IF(ISERROR(BO22/$G$22),"-", (BO22/$G$22))</f>
        <v>1.5693532925300493</v>
      </c>
      <c r="BP21" s="79"/>
      <c r="BQ21" s="79"/>
      <c r="BR21" s="79"/>
    </row>
    <row r="22" spans="1:73" s="44" customFormat="1" ht="13.5" thickBot="1" x14ac:dyDescent="0.25">
      <c r="A22" s="49"/>
      <c r="B22" s="80"/>
      <c r="D22" s="81" t="s">
        <v>7</v>
      </c>
      <c r="E22" s="62">
        <f>+SUM(E24:E37)</f>
        <v>12075</v>
      </c>
      <c r="F22" s="63">
        <f>+SUM(F24:F37)</f>
        <v>603750</v>
      </c>
      <c r="G22" s="82">
        <f>IF(ISERROR(+F22/E22), "-", +F22/E22)</f>
        <v>50</v>
      </c>
      <c r="H22" s="62">
        <f>+SUM(H24:H37)</f>
        <v>1352</v>
      </c>
      <c r="I22" s="63">
        <f>+SUM(I24:I37)</f>
        <v>85650</v>
      </c>
      <c r="J22" s="82">
        <f>IF(ISERROR(+I22/H22), "-", +I22/H22)</f>
        <v>63.350591715976329</v>
      </c>
      <c r="K22" s="68">
        <f>+SUM(K24:K37)</f>
        <v>113</v>
      </c>
      <c r="L22" s="63">
        <f>+SUM(L24:L37)</f>
        <v>227700</v>
      </c>
      <c r="M22" s="82">
        <f>IF(ISERROR(+L22/K22), "-", +L22/K22)</f>
        <v>2015.0442477876106</v>
      </c>
      <c r="N22" s="62">
        <f>+SUM(N24:N37)</f>
        <v>8</v>
      </c>
      <c r="O22" s="63">
        <f>+SUM(O24:O37)</f>
        <v>18400</v>
      </c>
      <c r="P22" s="82">
        <f>IF(ISERROR(+O22/N22), "-", +O22/N22)</f>
        <v>2300</v>
      </c>
      <c r="Q22" s="68">
        <f>+SUM(Q24:Q37)</f>
        <v>1</v>
      </c>
      <c r="R22" s="63">
        <f>+SUM(R24:R37)</f>
        <v>2300</v>
      </c>
      <c r="S22" s="82">
        <f>IF(ISERROR(+R22/Q22), "-", +R22/Q22)</f>
        <v>2300</v>
      </c>
      <c r="T22" s="62">
        <f>+SUM(T24:T37)</f>
        <v>1</v>
      </c>
      <c r="U22" s="63">
        <f>+SUM(U24:U37)</f>
        <v>2300</v>
      </c>
      <c r="V22" s="82">
        <f>IF(ISERROR(+U22/T22), "-", +U22/T22)</f>
        <v>2300</v>
      </c>
      <c r="W22" s="68">
        <f>+SUM(W24:W37)</f>
        <v>8</v>
      </c>
      <c r="X22" s="63">
        <f>+SUM(X24:X37)</f>
        <v>4000</v>
      </c>
      <c r="Y22" s="82">
        <f>IF(ISERROR(+X22/W22), "-", +X22/W22)</f>
        <v>500</v>
      </c>
      <c r="Z22" s="62">
        <f>+SUM(Z24:Z37)</f>
        <v>0</v>
      </c>
      <c r="AA22" s="63">
        <f>+SUM(AA24:AA37)</f>
        <v>0</v>
      </c>
      <c r="AB22" s="82" t="str">
        <f>IF(ISERROR(+AA22/Z22), "-", +AA22/Z22)</f>
        <v>-</v>
      </c>
      <c r="AC22" s="68">
        <f>+SUM(AC24:AC37)</f>
        <v>0</v>
      </c>
      <c r="AD22" s="63">
        <f>+SUM(AD24:AD37)</f>
        <v>0</v>
      </c>
      <c r="AE22" s="82" t="str">
        <f>IF(ISERROR(+AD22/AC22), "-", +AD22/AC22)</f>
        <v>-</v>
      </c>
      <c r="AF22" s="62">
        <f>+SUM(AF24:AF37)</f>
        <v>3</v>
      </c>
      <c r="AG22" s="63">
        <f>+SUM(AG24:AG37)</f>
        <v>120000</v>
      </c>
      <c r="AH22" s="82">
        <f>IF(ISERROR(+AG22/AF22), "-", +AG22/AF22)</f>
        <v>40000</v>
      </c>
      <c r="AI22" s="68">
        <f>+SUM(AI24:AI37)</f>
        <v>0</v>
      </c>
      <c r="AJ22" s="63">
        <f>+SUM(AJ24:AJ37)</f>
        <v>0</v>
      </c>
      <c r="AK22" s="82" t="str">
        <f>IF(ISERROR(+AJ22/AI22), "-", +AJ22/AI22)</f>
        <v>-</v>
      </c>
      <c r="AL22" s="62">
        <f>+SUM(AL24:AL37)</f>
        <v>0</v>
      </c>
      <c r="AM22" s="63">
        <f>+SUM(AM24:AM37)</f>
        <v>0</v>
      </c>
      <c r="AN22" s="82" t="str">
        <f>IF(ISERROR(+AM22/AL22), "-", +AM22/AL22)</f>
        <v>-</v>
      </c>
      <c r="AO22" s="68">
        <f>+SUM(AO24:AO37)</f>
        <v>0</v>
      </c>
      <c r="AP22" s="63">
        <f>+SUM(AP24:AP37)</f>
        <v>0</v>
      </c>
      <c r="AQ22" s="82" t="str">
        <f>IF(ISERROR(+AP22/AO22), "-", +AP22/AO22)</f>
        <v>-</v>
      </c>
      <c r="AR22" s="62">
        <f>+SUM(AR24:AR37)</f>
        <v>0</v>
      </c>
      <c r="AS22" s="63">
        <f>+SUM(AS24:AS37)</f>
        <v>0</v>
      </c>
      <c r="AT22" s="82" t="str">
        <f>IF(ISERROR(+AS22/AR22), "-", +AS22/AR22)</f>
        <v>-</v>
      </c>
      <c r="AU22" s="68">
        <f>+SUM(AU24:AU37)</f>
        <v>0</v>
      </c>
      <c r="AV22" s="63">
        <f>+SUM(AV24:AV37)</f>
        <v>0</v>
      </c>
      <c r="AW22" s="82" t="str">
        <f>IF(ISERROR(+AV22/AU22), "-", +AV22/AU22)</f>
        <v>-</v>
      </c>
      <c r="AX22" s="62">
        <f>+SUM(AX24:AX37)</f>
        <v>0</v>
      </c>
      <c r="AY22" s="63">
        <f>+SUM(AY24:AY37)</f>
        <v>0</v>
      </c>
      <c r="AZ22" s="82" t="str">
        <f>IF(ISERROR(+AY22/AX22), "-", +AY22/AX22)</f>
        <v>-</v>
      </c>
      <c r="BA22" s="68">
        <f>+SUM(BA24:BA37)</f>
        <v>0</v>
      </c>
      <c r="BB22" s="63">
        <f>+SUM(BB24:BB37)</f>
        <v>0</v>
      </c>
      <c r="BC22" s="82" t="str">
        <f>IF(ISERROR(+BB22/BA22), "-", +BB22/BA22)</f>
        <v>-</v>
      </c>
      <c r="BD22" s="62">
        <f>+SUM(BD24:BD37)</f>
        <v>0</v>
      </c>
      <c r="BE22" s="63">
        <f>+SUM(BE24:BE37)</f>
        <v>0</v>
      </c>
      <c r="BF22" s="82" t="str">
        <f>IF(ISERROR(+BE22/BD22), "-", +BE22/BD22)</f>
        <v>-</v>
      </c>
      <c r="BG22" s="68">
        <f>+SUM(BG24:BG37)</f>
        <v>0</v>
      </c>
      <c r="BH22" s="63">
        <f>+SUM(BH24:BH37)</f>
        <v>0</v>
      </c>
      <c r="BI22" s="82" t="str">
        <f>IF(ISERROR(+BH22/BG22), "-", +BH22/BG22)</f>
        <v>-</v>
      </c>
      <c r="BJ22" s="62">
        <f>+SUM(BJ24:BJ37)</f>
        <v>0</v>
      </c>
      <c r="BK22" s="63">
        <f>+SUM(BK24:BK37)</f>
        <v>0</v>
      </c>
      <c r="BL22" s="82" t="str">
        <f>IF(ISERROR(+BK22/BJ22), "-", +BK22/BJ22)</f>
        <v>-</v>
      </c>
      <c r="BM22" s="68">
        <f>+E22+H22+K22+N22+Q22+T22+W22+Z22+AC22+AF22+AI22+AL22+AO22+AR22+AU22+AX22+BA22+BD22+BG22</f>
        <v>13561</v>
      </c>
      <c r="BN22" s="63">
        <f>+F22+I22+L22+O22+R22+U22+X22+AA22+AD22+AG22+AJ22+AM22+AP22+AS22+AV22+AY22+BB22+BE22+BH22</f>
        <v>1064100</v>
      </c>
      <c r="BO22" s="82">
        <f>IF(ISERROR(+BN22/BM22), "-", +BN22/BM22)</f>
        <v>78.467664626502469</v>
      </c>
      <c r="BP22" s="83"/>
      <c r="BQ22" s="83"/>
      <c r="BR22" s="83"/>
      <c r="BS22" s="83"/>
      <c r="BT22" s="83"/>
      <c r="BU22" s="83"/>
    </row>
    <row r="23" spans="1:73" s="19" customFormat="1" ht="34.5" customHeight="1" thickBot="1" x14ac:dyDescent="0.3">
      <c r="A23" s="49"/>
      <c r="B23" s="80"/>
      <c r="C23" s="84" t="s">
        <v>8</v>
      </c>
      <c r="D23" s="85" t="s">
        <v>9</v>
      </c>
      <c r="E23" s="86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C23" s="87"/>
      <c r="BD23" s="87"/>
      <c r="BE23" s="87"/>
      <c r="BF23" s="87"/>
      <c r="BG23" s="87"/>
      <c r="BH23" s="87"/>
      <c r="BI23" s="87"/>
      <c r="BJ23" s="87"/>
      <c r="BK23" s="87"/>
      <c r="BL23" s="87"/>
      <c r="BM23" s="87"/>
      <c r="BN23" s="87"/>
      <c r="BO23" s="88"/>
    </row>
    <row r="24" spans="1:73" s="19" customFormat="1" ht="25.5" x14ac:dyDescent="0.2">
      <c r="A24" s="49"/>
      <c r="B24" s="89"/>
      <c r="C24" s="90" t="s">
        <v>10</v>
      </c>
      <c r="D24" s="91">
        <v>50</v>
      </c>
      <c r="E24" s="92">
        <v>12075</v>
      </c>
      <c r="F24" s="93">
        <f>+$D24*E24</f>
        <v>603750</v>
      </c>
      <c r="G24" s="94"/>
      <c r="H24" s="92">
        <v>1260</v>
      </c>
      <c r="I24" s="93">
        <f>+$D24*H24</f>
        <v>63000</v>
      </c>
      <c r="J24" s="94"/>
      <c r="K24" s="95"/>
      <c r="L24" s="93">
        <f>+$D24*K24</f>
        <v>0</v>
      </c>
      <c r="M24" s="96"/>
      <c r="N24" s="97"/>
      <c r="O24" s="93">
        <f>+$D24*N24</f>
        <v>0</v>
      </c>
      <c r="P24" s="98"/>
      <c r="Q24" s="95"/>
      <c r="R24" s="93">
        <f>+$D24*Q24</f>
        <v>0</v>
      </c>
      <c r="S24" s="96"/>
      <c r="T24" s="97"/>
      <c r="U24" s="93">
        <f>+$D24*T24</f>
        <v>0</v>
      </c>
      <c r="V24" s="98"/>
      <c r="W24" s="95"/>
      <c r="X24" s="93">
        <f>+$D24*W24</f>
        <v>0</v>
      </c>
      <c r="Y24" s="96"/>
      <c r="Z24" s="97"/>
      <c r="AA24" s="93">
        <f>+$D24*Z24</f>
        <v>0</v>
      </c>
      <c r="AB24" s="98"/>
      <c r="AC24" s="95"/>
      <c r="AD24" s="93">
        <f>+$D24*AC24</f>
        <v>0</v>
      </c>
      <c r="AE24" s="96"/>
      <c r="AF24" s="99"/>
      <c r="AG24" s="93">
        <f>+$D24*AF24</f>
        <v>0</v>
      </c>
      <c r="AH24" s="98"/>
      <c r="AI24" s="100"/>
      <c r="AJ24" s="93">
        <f>+$D24*AI24</f>
        <v>0</v>
      </c>
      <c r="AK24" s="96"/>
      <c r="AL24" s="99"/>
      <c r="AM24" s="93">
        <f>+$D24*AL24</f>
        <v>0</v>
      </c>
      <c r="AN24" s="98"/>
      <c r="AO24" s="100"/>
      <c r="AP24" s="93">
        <f>+$D24*AO24</f>
        <v>0</v>
      </c>
      <c r="AQ24" s="96"/>
      <c r="AR24" s="99"/>
      <c r="AS24" s="93">
        <f>+$D24*AR24</f>
        <v>0</v>
      </c>
      <c r="AT24" s="98"/>
      <c r="AU24" s="100"/>
      <c r="AV24" s="93">
        <f>+$D24*AU24</f>
        <v>0</v>
      </c>
      <c r="AW24" s="96"/>
      <c r="AX24" s="99"/>
      <c r="AY24" s="93">
        <f>+$D24*AX24</f>
        <v>0</v>
      </c>
      <c r="AZ24" s="98"/>
      <c r="BA24" s="100"/>
      <c r="BB24" s="93">
        <f>+$D24*BA24</f>
        <v>0</v>
      </c>
      <c r="BC24" s="96"/>
      <c r="BD24" s="99"/>
      <c r="BE24" s="93">
        <f>+$D24*BD24</f>
        <v>0</v>
      </c>
      <c r="BF24" s="98"/>
      <c r="BG24" s="100"/>
      <c r="BH24" s="93">
        <f>+$D24*BG24</f>
        <v>0</v>
      </c>
      <c r="BI24" s="96"/>
      <c r="BJ24" s="99"/>
      <c r="BK24" s="93">
        <f>+$D24*BJ24</f>
        <v>0</v>
      </c>
      <c r="BL24" s="98"/>
      <c r="BM24" s="101">
        <f t="shared" ref="BM24:BN37" si="0">+E24+H24+K24+N24+Q24+T24+W24+Z24+AC24+AF24+AI24+AL24+AO24+AR24+AU24+AX24+BA24+BD24+BG24</f>
        <v>13335</v>
      </c>
      <c r="BN24" s="93">
        <f t="shared" si="0"/>
        <v>666750</v>
      </c>
      <c r="BO24" s="98"/>
    </row>
    <row r="25" spans="1:73" s="19" customFormat="1" ht="25.5" x14ac:dyDescent="0.2">
      <c r="A25" s="49"/>
      <c r="B25" s="89"/>
      <c r="C25" s="90" t="s">
        <v>11</v>
      </c>
      <c r="D25" s="91">
        <v>150</v>
      </c>
      <c r="E25" s="102"/>
      <c r="F25" s="103">
        <f t="shared" ref="F25:F37" si="1">+$D25*E25</f>
        <v>0</v>
      </c>
      <c r="G25" s="104"/>
      <c r="H25" s="105"/>
      <c r="I25" s="103">
        <f t="shared" ref="I25:I37" si="2">+$D25*H25</f>
        <v>0</v>
      </c>
      <c r="J25" s="104"/>
      <c r="K25" s="106"/>
      <c r="L25" s="103">
        <f t="shared" ref="L25:L37" si="3">+$D25*K25</f>
        <v>0</v>
      </c>
      <c r="M25" s="107"/>
      <c r="N25" s="108"/>
      <c r="O25" s="103">
        <f t="shared" ref="O25:O37" si="4">+$D25*N25</f>
        <v>0</v>
      </c>
      <c r="P25" s="109"/>
      <c r="Q25" s="106"/>
      <c r="R25" s="103">
        <f t="shared" ref="R25:R37" si="5">+$D25*Q25</f>
        <v>0</v>
      </c>
      <c r="S25" s="107"/>
      <c r="T25" s="108"/>
      <c r="U25" s="103">
        <f t="shared" ref="U25:U37" si="6">+$D25*T25</f>
        <v>0</v>
      </c>
      <c r="V25" s="109"/>
      <c r="W25" s="106"/>
      <c r="X25" s="103">
        <f t="shared" ref="X25:X37" si="7">+$D25*W25</f>
        <v>0</v>
      </c>
      <c r="Y25" s="107"/>
      <c r="Z25" s="108"/>
      <c r="AA25" s="103">
        <f t="shared" ref="AA25:AA37" si="8">+$D25*Z25</f>
        <v>0</v>
      </c>
      <c r="AB25" s="109"/>
      <c r="AC25" s="106"/>
      <c r="AD25" s="103">
        <f t="shared" ref="AD25:AD37" si="9">+$D25*AC25</f>
        <v>0</v>
      </c>
      <c r="AE25" s="107"/>
      <c r="AF25" s="110"/>
      <c r="AG25" s="103">
        <f t="shared" ref="AG25:AG37" si="10">+$D25*AF25</f>
        <v>0</v>
      </c>
      <c r="AH25" s="109"/>
      <c r="AI25" s="111"/>
      <c r="AJ25" s="103">
        <f t="shared" ref="AJ25:AJ37" si="11">+$D25*AI25</f>
        <v>0</v>
      </c>
      <c r="AK25" s="107"/>
      <c r="AL25" s="110"/>
      <c r="AM25" s="103">
        <f t="shared" ref="AM25:AM37" si="12">+$D25*AL25</f>
        <v>0</v>
      </c>
      <c r="AN25" s="109"/>
      <c r="AO25" s="111"/>
      <c r="AP25" s="103">
        <f t="shared" ref="AP25:AP37" si="13">+$D25*AO25</f>
        <v>0</v>
      </c>
      <c r="AQ25" s="107"/>
      <c r="AR25" s="110"/>
      <c r="AS25" s="103">
        <f t="shared" ref="AS25:AS37" si="14">+$D25*AR25</f>
        <v>0</v>
      </c>
      <c r="AT25" s="109"/>
      <c r="AU25" s="111"/>
      <c r="AV25" s="103">
        <f t="shared" ref="AV25:AV37" si="15">+$D25*AU25</f>
        <v>0</v>
      </c>
      <c r="AW25" s="107"/>
      <c r="AX25" s="110"/>
      <c r="AY25" s="103">
        <f t="shared" ref="AY25:AY37" si="16">+$D25*AX25</f>
        <v>0</v>
      </c>
      <c r="AZ25" s="109"/>
      <c r="BA25" s="111"/>
      <c r="BB25" s="103">
        <f t="shared" ref="BB25:BB37" si="17">+$D25*BA25</f>
        <v>0</v>
      </c>
      <c r="BC25" s="107"/>
      <c r="BD25" s="110"/>
      <c r="BE25" s="103">
        <f t="shared" ref="BE25:BE37" si="18">+$D25*BD25</f>
        <v>0</v>
      </c>
      <c r="BF25" s="109"/>
      <c r="BG25" s="111"/>
      <c r="BH25" s="103">
        <f t="shared" ref="BH25:BH37" si="19">+$D25*BG25</f>
        <v>0</v>
      </c>
      <c r="BI25" s="107"/>
      <c r="BJ25" s="110"/>
      <c r="BK25" s="103">
        <f t="shared" ref="BK25:BK37" si="20">+$D25*BJ25</f>
        <v>0</v>
      </c>
      <c r="BL25" s="109"/>
      <c r="BM25" s="112">
        <f t="shared" si="0"/>
        <v>0</v>
      </c>
      <c r="BN25" s="103">
        <f t="shared" si="0"/>
        <v>0</v>
      </c>
      <c r="BO25" s="109"/>
    </row>
    <row r="26" spans="1:73" s="19" customFormat="1" ht="12.75" x14ac:dyDescent="0.2">
      <c r="A26" s="49"/>
      <c r="B26" s="89"/>
      <c r="C26" s="90" t="s">
        <v>12</v>
      </c>
      <c r="D26" s="91">
        <v>250</v>
      </c>
      <c r="E26" s="102"/>
      <c r="F26" s="103">
        <f t="shared" si="1"/>
        <v>0</v>
      </c>
      <c r="G26" s="104"/>
      <c r="H26" s="105">
        <v>78</v>
      </c>
      <c r="I26" s="103">
        <f t="shared" si="2"/>
        <v>19500</v>
      </c>
      <c r="J26" s="104"/>
      <c r="K26" s="111"/>
      <c r="L26" s="103">
        <f t="shared" si="3"/>
        <v>0</v>
      </c>
      <c r="M26" s="107"/>
      <c r="N26" s="108"/>
      <c r="O26" s="103">
        <f t="shared" si="4"/>
        <v>0</v>
      </c>
      <c r="P26" s="109"/>
      <c r="Q26" s="106"/>
      <c r="R26" s="103">
        <f t="shared" si="5"/>
        <v>0</v>
      </c>
      <c r="S26" s="107"/>
      <c r="T26" s="108"/>
      <c r="U26" s="103">
        <f t="shared" si="6"/>
        <v>0</v>
      </c>
      <c r="V26" s="109"/>
      <c r="W26" s="106"/>
      <c r="X26" s="103">
        <f t="shared" si="7"/>
        <v>0</v>
      </c>
      <c r="Y26" s="107"/>
      <c r="Z26" s="108"/>
      <c r="AA26" s="103">
        <f t="shared" si="8"/>
        <v>0</v>
      </c>
      <c r="AB26" s="109"/>
      <c r="AC26" s="106"/>
      <c r="AD26" s="103">
        <f t="shared" si="9"/>
        <v>0</v>
      </c>
      <c r="AE26" s="107"/>
      <c r="AF26" s="110"/>
      <c r="AG26" s="103">
        <f t="shared" si="10"/>
        <v>0</v>
      </c>
      <c r="AH26" s="109"/>
      <c r="AI26" s="111"/>
      <c r="AJ26" s="103">
        <f t="shared" si="11"/>
        <v>0</v>
      </c>
      <c r="AK26" s="107"/>
      <c r="AL26" s="110"/>
      <c r="AM26" s="103">
        <f t="shared" si="12"/>
        <v>0</v>
      </c>
      <c r="AN26" s="109"/>
      <c r="AO26" s="111"/>
      <c r="AP26" s="103">
        <f t="shared" si="13"/>
        <v>0</v>
      </c>
      <c r="AQ26" s="107"/>
      <c r="AR26" s="110"/>
      <c r="AS26" s="103">
        <f t="shared" si="14"/>
        <v>0</v>
      </c>
      <c r="AT26" s="109"/>
      <c r="AU26" s="111"/>
      <c r="AV26" s="103">
        <f t="shared" si="15"/>
        <v>0</v>
      </c>
      <c r="AW26" s="107"/>
      <c r="AX26" s="110"/>
      <c r="AY26" s="103">
        <f t="shared" si="16"/>
        <v>0</v>
      </c>
      <c r="AZ26" s="109"/>
      <c r="BA26" s="111"/>
      <c r="BB26" s="103">
        <f t="shared" si="17"/>
        <v>0</v>
      </c>
      <c r="BC26" s="107"/>
      <c r="BD26" s="110"/>
      <c r="BE26" s="103">
        <f t="shared" si="18"/>
        <v>0</v>
      </c>
      <c r="BF26" s="109" t="s">
        <v>13</v>
      </c>
      <c r="BG26" s="111"/>
      <c r="BH26" s="103">
        <f t="shared" si="19"/>
        <v>0</v>
      </c>
      <c r="BI26" s="107"/>
      <c r="BJ26" s="110"/>
      <c r="BK26" s="103">
        <f t="shared" si="20"/>
        <v>0</v>
      </c>
      <c r="BL26" s="109"/>
      <c r="BM26" s="112">
        <f t="shared" si="0"/>
        <v>78</v>
      </c>
      <c r="BN26" s="103">
        <f t="shared" si="0"/>
        <v>19500</v>
      </c>
      <c r="BO26" s="109"/>
    </row>
    <row r="27" spans="1:73" s="19" customFormat="1" ht="25.5" x14ac:dyDescent="0.2">
      <c r="A27" s="49"/>
      <c r="B27" s="89"/>
      <c r="C27" s="90" t="s">
        <v>14</v>
      </c>
      <c r="D27" s="91">
        <v>225</v>
      </c>
      <c r="E27" s="102"/>
      <c r="F27" s="103">
        <f t="shared" si="1"/>
        <v>0</v>
      </c>
      <c r="G27" s="104"/>
      <c r="H27" s="105">
        <v>14</v>
      </c>
      <c r="I27" s="103">
        <f t="shared" si="2"/>
        <v>3150</v>
      </c>
      <c r="J27" s="104"/>
      <c r="K27" s="111"/>
      <c r="L27" s="103">
        <f t="shared" si="3"/>
        <v>0</v>
      </c>
      <c r="M27" s="107"/>
      <c r="N27" s="108"/>
      <c r="O27" s="103">
        <f t="shared" si="4"/>
        <v>0</v>
      </c>
      <c r="P27" s="109"/>
      <c r="Q27" s="106"/>
      <c r="R27" s="103">
        <f t="shared" si="5"/>
        <v>0</v>
      </c>
      <c r="S27" s="107"/>
      <c r="T27" s="108"/>
      <c r="U27" s="103">
        <f t="shared" si="6"/>
        <v>0</v>
      </c>
      <c r="V27" s="109"/>
      <c r="W27" s="106"/>
      <c r="X27" s="103">
        <f t="shared" si="7"/>
        <v>0</v>
      </c>
      <c r="Y27" s="107"/>
      <c r="Z27" s="108"/>
      <c r="AA27" s="103">
        <f t="shared" si="8"/>
        <v>0</v>
      </c>
      <c r="AB27" s="109"/>
      <c r="AC27" s="106"/>
      <c r="AD27" s="103">
        <f t="shared" si="9"/>
        <v>0</v>
      </c>
      <c r="AE27" s="107"/>
      <c r="AF27" s="110"/>
      <c r="AG27" s="103">
        <f t="shared" si="10"/>
        <v>0</v>
      </c>
      <c r="AH27" s="109"/>
      <c r="AI27" s="111"/>
      <c r="AJ27" s="103">
        <f t="shared" si="11"/>
        <v>0</v>
      </c>
      <c r="AK27" s="107"/>
      <c r="AL27" s="110"/>
      <c r="AM27" s="103">
        <f t="shared" si="12"/>
        <v>0</v>
      </c>
      <c r="AN27" s="109"/>
      <c r="AO27" s="111"/>
      <c r="AP27" s="103">
        <f t="shared" si="13"/>
        <v>0</v>
      </c>
      <c r="AQ27" s="107"/>
      <c r="AR27" s="110"/>
      <c r="AS27" s="103">
        <f t="shared" si="14"/>
        <v>0</v>
      </c>
      <c r="AT27" s="109"/>
      <c r="AU27" s="111"/>
      <c r="AV27" s="103">
        <f t="shared" si="15"/>
        <v>0</v>
      </c>
      <c r="AW27" s="107"/>
      <c r="AX27" s="110"/>
      <c r="AY27" s="103">
        <f t="shared" si="16"/>
        <v>0</v>
      </c>
      <c r="AZ27" s="109"/>
      <c r="BA27" s="111"/>
      <c r="BB27" s="103">
        <f t="shared" si="17"/>
        <v>0</v>
      </c>
      <c r="BC27" s="107"/>
      <c r="BD27" s="110"/>
      <c r="BE27" s="103">
        <f t="shared" si="18"/>
        <v>0</v>
      </c>
      <c r="BF27" s="109"/>
      <c r="BG27" s="111"/>
      <c r="BH27" s="103">
        <f t="shared" si="19"/>
        <v>0</v>
      </c>
      <c r="BI27" s="107"/>
      <c r="BJ27" s="110"/>
      <c r="BK27" s="103">
        <f t="shared" si="20"/>
        <v>0</v>
      </c>
      <c r="BL27" s="109"/>
      <c r="BM27" s="112">
        <f t="shared" si="0"/>
        <v>14</v>
      </c>
      <c r="BN27" s="103">
        <f t="shared" si="0"/>
        <v>3150</v>
      </c>
      <c r="BO27" s="109"/>
    </row>
    <row r="28" spans="1:73" s="19" customFormat="1" ht="12.75" x14ac:dyDescent="0.2">
      <c r="A28" s="49"/>
      <c r="B28" s="89"/>
      <c r="C28" s="90" t="s">
        <v>15</v>
      </c>
      <c r="D28" s="91">
        <v>210</v>
      </c>
      <c r="E28" s="102"/>
      <c r="F28" s="103">
        <f t="shared" si="1"/>
        <v>0</v>
      </c>
      <c r="G28" s="104"/>
      <c r="H28" s="105"/>
      <c r="I28" s="103">
        <f t="shared" si="2"/>
        <v>0</v>
      </c>
      <c r="J28" s="104"/>
      <c r="K28" s="113"/>
      <c r="L28" s="103">
        <f t="shared" si="3"/>
        <v>0</v>
      </c>
      <c r="M28" s="107"/>
      <c r="N28" s="108"/>
      <c r="O28" s="103">
        <f t="shared" si="4"/>
        <v>0</v>
      </c>
      <c r="P28" s="109"/>
      <c r="Q28" s="106"/>
      <c r="R28" s="103">
        <f t="shared" si="5"/>
        <v>0</v>
      </c>
      <c r="S28" s="107"/>
      <c r="T28" s="108"/>
      <c r="U28" s="103">
        <f t="shared" si="6"/>
        <v>0</v>
      </c>
      <c r="V28" s="109"/>
      <c r="W28" s="106"/>
      <c r="X28" s="103">
        <f t="shared" si="7"/>
        <v>0</v>
      </c>
      <c r="Y28" s="107"/>
      <c r="Z28" s="108"/>
      <c r="AA28" s="103">
        <f t="shared" si="8"/>
        <v>0</v>
      </c>
      <c r="AB28" s="109"/>
      <c r="AC28" s="106"/>
      <c r="AD28" s="103">
        <f t="shared" si="9"/>
        <v>0</v>
      </c>
      <c r="AE28" s="107"/>
      <c r="AF28" s="110"/>
      <c r="AG28" s="103">
        <f t="shared" si="10"/>
        <v>0</v>
      </c>
      <c r="AH28" s="109"/>
      <c r="AI28" s="111"/>
      <c r="AJ28" s="103">
        <f t="shared" si="11"/>
        <v>0</v>
      </c>
      <c r="AK28" s="107"/>
      <c r="AL28" s="110"/>
      <c r="AM28" s="103">
        <f t="shared" si="12"/>
        <v>0</v>
      </c>
      <c r="AN28" s="109"/>
      <c r="AO28" s="111"/>
      <c r="AP28" s="103">
        <f t="shared" si="13"/>
        <v>0</v>
      </c>
      <c r="AQ28" s="107"/>
      <c r="AR28" s="110"/>
      <c r="AS28" s="103">
        <f t="shared" si="14"/>
        <v>0</v>
      </c>
      <c r="AT28" s="109"/>
      <c r="AU28" s="111"/>
      <c r="AV28" s="103">
        <f t="shared" si="15"/>
        <v>0</v>
      </c>
      <c r="AW28" s="107"/>
      <c r="AX28" s="110"/>
      <c r="AY28" s="103">
        <f t="shared" si="16"/>
        <v>0</v>
      </c>
      <c r="AZ28" s="109"/>
      <c r="BA28" s="111"/>
      <c r="BB28" s="103">
        <f t="shared" si="17"/>
        <v>0</v>
      </c>
      <c r="BC28" s="107"/>
      <c r="BD28" s="110"/>
      <c r="BE28" s="103">
        <f t="shared" si="18"/>
        <v>0</v>
      </c>
      <c r="BF28" s="109"/>
      <c r="BG28" s="111"/>
      <c r="BH28" s="103">
        <f t="shared" si="19"/>
        <v>0</v>
      </c>
      <c r="BI28" s="107"/>
      <c r="BJ28" s="110"/>
      <c r="BK28" s="103">
        <f t="shared" si="20"/>
        <v>0</v>
      </c>
      <c r="BL28" s="109"/>
      <c r="BM28" s="112">
        <f t="shared" si="0"/>
        <v>0</v>
      </c>
      <c r="BN28" s="103">
        <f t="shared" si="0"/>
        <v>0</v>
      </c>
      <c r="BO28" s="109"/>
    </row>
    <row r="29" spans="1:73" s="19" customFormat="1" ht="12.75" x14ac:dyDescent="0.2">
      <c r="A29" s="49"/>
      <c r="B29" s="89"/>
      <c r="C29" s="90" t="s">
        <v>16</v>
      </c>
      <c r="D29" s="91">
        <v>300</v>
      </c>
      <c r="E29" s="102"/>
      <c r="F29" s="103">
        <f t="shared" si="1"/>
        <v>0</v>
      </c>
      <c r="G29" s="104"/>
      <c r="H29" s="114"/>
      <c r="I29" s="103">
        <f t="shared" si="2"/>
        <v>0</v>
      </c>
      <c r="J29" s="104"/>
      <c r="K29" s="111"/>
      <c r="L29" s="103">
        <f t="shared" si="3"/>
        <v>0</v>
      </c>
      <c r="M29" s="107"/>
      <c r="N29" s="108"/>
      <c r="O29" s="103">
        <f t="shared" si="4"/>
        <v>0</v>
      </c>
      <c r="P29" s="109"/>
      <c r="Q29" s="106"/>
      <c r="R29" s="103">
        <f t="shared" si="5"/>
        <v>0</v>
      </c>
      <c r="S29" s="107"/>
      <c r="T29" s="108"/>
      <c r="U29" s="103">
        <f t="shared" si="6"/>
        <v>0</v>
      </c>
      <c r="V29" s="109"/>
      <c r="W29" s="106"/>
      <c r="X29" s="103">
        <f t="shared" si="7"/>
        <v>0</v>
      </c>
      <c r="Y29" s="107"/>
      <c r="Z29" s="108"/>
      <c r="AA29" s="103">
        <f t="shared" si="8"/>
        <v>0</v>
      </c>
      <c r="AB29" s="109"/>
      <c r="AC29" s="106"/>
      <c r="AD29" s="103">
        <f t="shared" si="9"/>
        <v>0</v>
      </c>
      <c r="AE29" s="107"/>
      <c r="AF29" s="110"/>
      <c r="AG29" s="103">
        <f t="shared" si="10"/>
        <v>0</v>
      </c>
      <c r="AH29" s="109"/>
      <c r="AI29" s="111"/>
      <c r="AJ29" s="103">
        <f t="shared" si="11"/>
        <v>0</v>
      </c>
      <c r="AK29" s="107"/>
      <c r="AL29" s="110"/>
      <c r="AM29" s="103">
        <f t="shared" si="12"/>
        <v>0</v>
      </c>
      <c r="AN29" s="109"/>
      <c r="AO29" s="111"/>
      <c r="AP29" s="103">
        <f t="shared" si="13"/>
        <v>0</v>
      </c>
      <c r="AQ29" s="107"/>
      <c r="AR29" s="110"/>
      <c r="AS29" s="103">
        <f t="shared" si="14"/>
        <v>0</v>
      </c>
      <c r="AT29" s="109"/>
      <c r="AU29" s="111"/>
      <c r="AV29" s="103">
        <f t="shared" si="15"/>
        <v>0</v>
      </c>
      <c r="AW29" s="107"/>
      <c r="AX29" s="110"/>
      <c r="AY29" s="103">
        <f t="shared" si="16"/>
        <v>0</v>
      </c>
      <c r="AZ29" s="109"/>
      <c r="BA29" s="111"/>
      <c r="BB29" s="103">
        <f t="shared" si="17"/>
        <v>0</v>
      </c>
      <c r="BC29" s="107"/>
      <c r="BD29" s="110"/>
      <c r="BE29" s="103">
        <f t="shared" si="18"/>
        <v>0</v>
      </c>
      <c r="BF29" s="109"/>
      <c r="BG29" s="111"/>
      <c r="BH29" s="103">
        <f t="shared" si="19"/>
        <v>0</v>
      </c>
      <c r="BI29" s="107"/>
      <c r="BJ29" s="110"/>
      <c r="BK29" s="103">
        <f t="shared" si="20"/>
        <v>0</v>
      </c>
      <c r="BL29" s="109"/>
      <c r="BM29" s="112">
        <f t="shared" si="0"/>
        <v>0</v>
      </c>
      <c r="BN29" s="103">
        <f t="shared" si="0"/>
        <v>0</v>
      </c>
      <c r="BO29" s="109"/>
    </row>
    <row r="30" spans="1:73" s="19" customFormat="1" ht="25.5" x14ac:dyDescent="0.2">
      <c r="A30" s="49"/>
      <c r="B30" s="89"/>
      <c r="C30" s="90" t="s">
        <v>17</v>
      </c>
      <c r="D30" s="91">
        <v>500</v>
      </c>
      <c r="E30" s="102"/>
      <c r="F30" s="103">
        <f t="shared" si="1"/>
        <v>0</v>
      </c>
      <c r="G30" s="104"/>
      <c r="H30" s="114"/>
      <c r="I30" s="103">
        <f t="shared" si="2"/>
        <v>0</v>
      </c>
      <c r="J30" s="104"/>
      <c r="K30" s="115">
        <v>6</v>
      </c>
      <c r="L30" s="103">
        <f t="shared" si="3"/>
        <v>3000</v>
      </c>
      <c r="M30" s="116"/>
      <c r="N30" s="117"/>
      <c r="O30" s="103">
        <f t="shared" si="4"/>
        <v>0</v>
      </c>
      <c r="P30" s="104" t="s">
        <v>13</v>
      </c>
      <c r="Q30" s="115"/>
      <c r="R30" s="103">
        <f t="shared" si="5"/>
        <v>0</v>
      </c>
      <c r="S30" s="116"/>
      <c r="T30" s="117"/>
      <c r="U30" s="103">
        <f t="shared" si="6"/>
        <v>0</v>
      </c>
      <c r="V30" s="104" t="s">
        <v>13</v>
      </c>
      <c r="W30" s="115">
        <v>8</v>
      </c>
      <c r="X30" s="103">
        <f t="shared" si="7"/>
        <v>4000</v>
      </c>
      <c r="Y30" s="116"/>
      <c r="Z30" s="110"/>
      <c r="AA30" s="103">
        <f t="shared" si="8"/>
        <v>0</v>
      </c>
      <c r="AB30" s="104" t="s">
        <v>13</v>
      </c>
      <c r="AC30" s="115"/>
      <c r="AD30" s="103">
        <f t="shared" si="9"/>
        <v>0</v>
      </c>
      <c r="AE30" s="116"/>
      <c r="AF30" s="110"/>
      <c r="AG30" s="103">
        <f t="shared" si="10"/>
        <v>0</v>
      </c>
      <c r="AH30" s="104" t="s">
        <v>13</v>
      </c>
      <c r="AI30" s="115"/>
      <c r="AJ30" s="103">
        <f t="shared" si="11"/>
        <v>0</v>
      </c>
      <c r="AK30" s="116"/>
      <c r="AL30" s="102"/>
      <c r="AM30" s="103">
        <f t="shared" si="12"/>
        <v>0</v>
      </c>
      <c r="AN30" s="104" t="s">
        <v>13</v>
      </c>
      <c r="AO30" s="115"/>
      <c r="AP30" s="103">
        <f t="shared" si="13"/>
        <v>0</v>
      </c>
      <c r="AQ30" s="116" t="s">
        <v>13</v>
      </c>
      <c r="AR30" s="102"/>
      <c r="AS30" s="103">
        <f t="shared" si="14"/>
        <v>0</v>
      </c>
      <c r="AT30" s="104" t="s">
        <v>13</v>
      </c>
      <c r="AU30" s="115"/>
      <c r="AV30" s="103">
        <f t="shared" si="15"/>
        <v>0</v>
      </c>
      <c r="AW30" s="116" t="s">
        <v>13</v>
      </c>
      <c r="AX30" s="102"/>
      <c r="AY30" s="103">
        <f t="shared" si="16"/>
        <v>0</v>
      </c>
      <c r="AZ30" s="104" t="s">
        <v>13</v>
      </c>
      <c r="BA30" s="115"/>
      <c r="BB30" s="103">
        <f t="shared" si="17"/>
        <v>0</v>
      </c>
      <c r="BC30" s="116" t="s">
        <v>13</v>
      </c>
      <c r="BD30" s="102"/>
      <c r="BE30" s="103">
        <f t="shared" si="18"/>
        <v>0</v>
      </c>
      <c r="BF30" s="104" t="s">
        <v>13</v>
      </c>
      <c r="BG30" s="115"/>
      <c r="BH30" s="103">
        <f t="shared" si="19"/>
        <v>0</v>
      </c>
      <c r="BI30" s="116" t="s">
        <v>13</v>
      </c>
      <c r="BJ30" s="102"/>
      <c r="BK30" s="103">
        <f t="shared" si="20"/>
        <v>0</v>
      </c>
      <c r="BL30" s="109"/>
      <c r="BM30" s="112">
        <f t="shared" si="0"/>
        <v>14</v>
      </c>
      <c r="BN30" s="103">
        <f t="shared" si="0"/>
        <v>7000</v>
      </c>
      <c r="BO30" s="104"/>
    </row>
    <row r="31" spans="1:73" s="19" customFormat="1" ht="12.75" x14ac:dyDescent="0.2">
      <c r="A31" s="49"/>
      <c r="B31" s="89"/>
      <c r="C31" s="90" t="s">
        <v>18</v>
      </c>
      <c r="D31" s="91">
        <v>2100</v>
      </c>
      <c r="E31" s="118"/>
      <c r="F31" s="103">
        <f t="shared" si="1"/>
        <v>0</v>
      </c>
      <c r="G31" s="104"/>
      <c r="H31" s="108"/>
      <c r="I31" s="103">
        <f t="shared" si="2"/>
        <v>0</v>
      </c>
      <c r="J31" s="104"/>
      <c r="K31" s="119">
        <v>107</v>
      </c>
      <c r="L31" s="103">
        <f t="shared" si="3"/>
        <v>224700</v>
      </c>
      <c r="M31" s="116"/>
      <c r="N31" s="110"/>
      <c r="O31" s="103">
        <f t="shared" si="4"/>
        <v>0</v>
      </c>
      <c r="P31" s="104"/>
      <c r="Q31" s="115"/>
      <c r="R31" s="103">
        <f t="shared" si="5"/>
        <v>0</v>
      </c>
      <c r="S31" s="116"/>
      <c r="T31" s="110"/>
      <c r="U31" s="103">
        <f t="shared" si="6"/>
        <v>0</v>
      </c>
      <c r="V31" s="104" t="s">
        <v>13</v>
      </c>
      <c r="W31" s="115"/>
      <c r="X31" s="103">
        <f t="shared" si="7"/>
        <v>0</v>
      </c>
      <c r="Y31" s="116"/>
      <c r="Z31" s="110"/>
      <c r="AA31" s="103">
        <f t="shared" si="8"/>
        <v>0</v>
      </c>
      <c r="AB31" s="104" t="s">
        <v>13</v>
      </c>
      <c r="AC31" s="115"/>
      <c r="AD31" s="103">
        <f t="shared" si="9"/>
        <v>0</v>
      </c>
      <c r="AE31" s="116"/>
      <c r="AF31" s="110"/>
      <c r="AG31" s="103">
        <f t="shared" si="10"/>
        <v>0</v>
      </c>
      <c r="AH31" s="104" t="s">
        <v>13</v>
      </c>
      <c r="AI31" s="115"/>
      <c r="AJ31" s="103">
        <f t="shared" si="11"/>
        <v>0</v>
      </c>
      <c r="AK31" s="116"/>
      <c r="AL31" s="102"/>
      <c r="AM31" s="103">
        <f t="shared" si="12"/>
        <v>0</v>
      </c>
      <c r="AN31" s="104" t="s">
        <v>13</v>
      </c>
      <c r="AO31" s="115"/>
      <c r="AP31" s="103">
        <f t="shared" si="13"/>
        <v>0</v>
      </c>
      <c r="AQ31" s="116" t="s">
        <v>13</v>
      </c>
      <c r="AR31" s="102"/>
      <c r="AS31" s="103">
        <f t="shared" si="14"/>
        <v>0</v>
      </c>
      <c r="AT31" s="104" t="s">
        <v>13</v>
      </c>
      <c r="AU31" s="115"/>
      <c r="AV31" s="103">
        <f t="shared" si="15"/>
        <v>0</v>
      </c>
      <c r="AW31" s="116" t="s">
        <v>13</v>
      </c>
      <c r="AX31" s="102"/>
      <c r="AY31" s="103">
        <f t="shared" si="16"/>
        <v>0</v>
      </c>
      <c r="AZ31" s="104" t="s">
        <v>13</v>
      </c>
      <c r="BA31" s="115"/>
      <c r="BB31" s="103">
        <f t="shared" si="17"/>
        <v>0</v>
      </c>
      <c r="BC31" s="116" t="s">
        <v>13</v>
      </c>
      <c r="BD31" s="102"/>
      <c r="BE31" s="103">
        <f t="shared" si="18"/>
        <v>0</v>
      </c>
      <c r="BF31" s="104" t="s">
        <v>13</v>
      </c>
      <c r="BG31" s="115"/>
      <c r="BH31" s="103">
        <f t="shared" si="19"/>
        <v>0</v>
      </c>
      <c r="BI31" s="116" t="s">
        <v>13</v>
      </c>
      <c r="BJ31" s="102"/>
      <c r="BK31" s="103">
        <f t="shared" si="20"/>
        <v>0</v>
      </c>
      <c r="BL31" s="109"/>
      <c r="BM31" s="112">
        <f t="shared" si="0"/>
        <v>107</v>
      </c>
      <c r="BN31" s="103">
        <f t="shared" si="0"/>
        <v>224700</v>
      </c>
      <c r="BO31" s="104" t="s">
        <v>13</v>
      </c>
    </row>
    <row r="32" spans="1:73" s="19" customFormat="1" ht="25.5" x14ac:dyDescent="0.2">
      <c r="A32" s="49"/>
      <c r="B32" s="89"/>
      <c r="C32" s="90" t="s">
        <v>19</v>
      </c>
      <c r="D32" s="91">
        <v>2300</v>
      </c>
      <c r="E32" s="118"/>
      <c r="F32" s="103">
        <f t="shared" si="1"/>
        <v>0</v>
      </c>
      <c r="G32" s="104"/>
      <c r="H32" s="108"/>
      <c r="I32" s="103">
        <f t="shared" si="2"/>
        <v>0</v>
      </c>
      <c r="J32" s="104"/>
      <c r="K32" s="119"/>
      <c r="L32" s="103">
        <f t="shared" si="3"/>
        <v>0</v>
      </c>
      <c r="M32" s="116"/>
      <c r="N32" s="110">
        <v>8</v>
      </c>
      <c r="O32" s="103">
        <f t="shared" si="4"/>
        <v>18400</v>
      </c>
      <c r="P32" s="104"/>
      <c r="Q32" s="115">
        <v>1</v>
      </c>
      <c r="R32" s="103">
        <f t="shared" si="5"/>
        <v>2300</v>
      </c>
      <c r="S32" s="116"/>
      <c r="T32" s="110">
        <v>1</v>
      </c>
      <c r="U32" s="103">
        <f t="shared" si="6"/>
        <v>2300</v>
      </c>
      <c r="V32" s="104"/>
      <c r="W32" s="115"/>
      <c r="X32" s="103">
        <f t="shared" si="7"/>
        <v>0</v>
      </c>
      <c r="Y32" s="116"/>
      <c r="Z32" s="110"/>
      <c r="AA32" s="103">
        <f t="shared" si="8"/>
        <v>0</v>
      </c>
      <c r="AB32" s="104"/>
      <c r="AC32" s="115"/>
      <c r="AD32" s="103">
        <f t="shared" si="9"/>
        <v>0</v>
      </c>
      <c r="AE32" s="116"/>
      <c r="AF32" s="110"/>
      <c r="AG32" s="103">
        <f t="shared" si="10"/>
        <v>0</v>
      </c>
      <c r="AH32" s="104"/>
      <c r="AI32" s="115"/>
      <c r="AJ32" s="103">
        <f t="shared" si="11"/>
        <v>0</v>
      </c>
      <c r="AK32" s="116"/>
      <c r="AL32" s="102"/>
      <c r="AM32" s="103">
        <f t="shared" si="12"/>
        <v>0</v>
      </c>
      <c r="AN32" s="104"/>
      <c r="AO32" s="115"/>
      <c r="AP32" s="103">
        <f t="shared" si="13"/>
        <v>0</v>
      </c>
      <c r="AQ32" s="116"/>
      <c r="AR32" s="102"/>
      <c r="AS32" s="103">
        <f t="shared" si="14"/>
        <v>0</v>
      </c>
      <c r="AT32" s="104"/>
      <c r="AU32" s="115"/>
      <c r="AV32" s="103">
        <f t="shared" si="15"/>
        <v>0</v>
      </c>
      <c r="AW32" s="116"/>
      <c r="AX32" s="102"/>
      <c r="AY32" s="103">
        <f t="shared" si="16"/>
        <v>0</v>
      </c>
      <c r="AZ32" s="104"/>
      <c r="BA32" s="115"/>
      <c r="BB32" s="103">
        <f t="shared" si="17"/>
        <v>0</v>
      </c>
      <c r="BC32" s="116"/>
      <c r="BD32" s="102"/>
      <c r="BE32" s="103">
        <f t="shared" si="18"/>
        <v>0</v>
      </c>
      <c r="BF32" s="104"/>
      <c r="BG32" s="115"/>
      <c r="BH32" s="103">
        <f t="shared" si="19"/>
        <v>0</v>
      </c>
      <c r="BI32" s="116"/>
      <c r="BJ32" s="102"/>
      <c r="BK32" s="103">
        <f t="shared" si="20"/>
        <v>0</v>
      </c>
      <c r="BL32" s="109"/>
      <c r="BM32" s="112">
        <f t="shared" si="0"/>
        <v>10</v>
      </c>
      <c r="BN32" s="103">
        <f t="shared" si="0"/>
        <v>23000</v>
      </c>
      <c r="BO32" s="104"/>
    </row>
    <row r="33" spans="1:67" s="19" customFormat="1" ht="25.5" x14ac:dyDescent="0.2">
      <c r="A33" s="49"/>
      <c r="B33" s="89"/>
      <c r="C33" s="90" t="s">
        <v>20</v>
      </c>
      <c r="D33" s="91">
        <v>10000</v>
      </c>
      <c r="E33" s="118"/>
      <c r="F33" s="103">
        <f t="shared" si="1"/>
        <v>0</v>
      </c>
      <c r="G33" s="104"/>
      <c r="H33" s="108"/>
      <c r="I33" s="103">
        <f t="shared" si="2"/>
        <v>0</v>
      </c>
      <c r="J33" s="104"/>
      <c r="K33" s="119"/>
      <c r="L33" s="103">
        <f t="shared" si="3"/>
        <v>0</v>
      </c>
      <c r="M33" s="116"/>
      <c r="N33" s="110"/>
      <c r="O33" s="103">
        <f t="shared" si="4"/>
        <v>0</v>
      </c>
      <c r="P33" s="104"/>
      <c r="Q33" s="115"/>
      <c r="R33" s="103">
        <f t="shared" si="5"/>
        <v>0</v>
      </c>
      <c r="S33" s="116"/>
      <c r="T33" s="110"/>
      <c r="U33" s="103">
        <f t="shared" si="6"/>
        <v>0</v>
      </c>
      <c r="V33" s="104"/>
      <c r="W33" s="115"/>
      <c r="X33" s="103">
        <f t="shared" si="7"/>
        <v>0</v>
      </c>
      <c r="Y33" s="116"/>
      <c r="Z33" s="110"/>
      <c r="AA33" s="103">
        <f t="shared" si="8"/>
        <v>0</v>
      </c>
      <c r="AB33" s="104"/>
      <c r="AC33" s="115"/>
      <c r="AD33" s="103">
        <f t="shared" si="9"/>
        <v>0</v>
      </c>
      <c r="AE33" s="116"/>
      <c r="AF33" s="110"/>
      <c r="AG33" s="103">
        <f t="shared" si="10"/>
        <v>0</v>
      </c>
      <c r="AH33" s="104"/>
      <c r="AI33" s="115"/>
      <c r="AJ33" s="103">
        <f t="shared" si="11"/>
        <v>0</v>
      </c>
      <c r="AK33" s="116"/>
      <c r="AL33" s="102"/>
      <c r="AM33" s="103">
        <f t="shared" si="12"/>
        <v>0</v>
      </c>
      <c r="AN33" s="104"/>
      <c r="AO33" s="115"/>
      <c r="AP33" s="103">
        <f t="shared" si="13"/>
        <v>0</v>
      </c>
      <c r="AQ33" s="116"/>
      <c r="AR33" s="102"/>
      <c r="AS33" s="103">
        <f t="shared" si="14"/>
        <v>0</v>
      </c>
      <c r="AT33" s="104"/>
      <c r="AU33" s="115"/>
      <c r="AV33" s="103">
        <f t="shared" si="15"/>
        <v>0</v>
      </c>
      <c r="AW33" s="116"/>
      <c r="AX33" s="102"/>
      <c r="AY33" s="103">
        <f t="shared" si="16"/>
        <v>0</v>
      </c>
      <c r="AZ33" s="104"/>
      <c r="BA33" s="115"/>
      <c r="BB33" s="103">
        <f t="shared" si="17"/>
        <v>0</v>
      </c>
      <c r="BC33" s="116"/>
      <c r="BD33" s="102"/>
      <c r="BE33" s="103">
        <f t="shared" si="18"/>
        <v>0</v>
      </c>
      <c r="BF33" s="104"/>
      <c r="BG33" s="115"/>
      <c r="BH33" s="103">
        <f t="shared" si="19"/>
        <v>0</v>
      </c>
      <c r="BI33" s="116"/>
      <c r="BJ33" s="102"/>
      <c r="BK33" s="103">
        <f t="shared" si="20"/>
        <v>0</v>
      </c>
      <c r="BL33" s="109"/>
      <c r="BM33" s="112">
        <f t="shared" si="0"/>
        <v>0</v>
      </c>
      <c r="BN33" s="103">
        <f t="shared" si="0"/>
        <v>0</v>
      </c>
      <c r="BO33" s="104"/>
    </row>
    <row r="34" spans="1:67" s="19" customFormat="1" ht="25.5" x14ac:dyDescent="0.2">
      <c r="A34" s="49"/>
      <c r="B34" s="89"/>
      <c r="C34" s="90" t="s">
        <v>21</v>
      </c>
      <c r="D34" s="91">
        <v>40000</v>
      </c>
      <c r="E34" s="118"/>
      <c r="F34" s="103">
        <f t="shared" si="1"/>
        <v>0</v>
      </c>
      <c r="G34" s="104"/>
      <c r="H34" s="108"/>
      <c r="I34" s="103">
        <f t="shared" si="2"/>
        <v>0</v>
      </c>
      <c r="J34" s="104"/>
      <c r="K34" s="119"/>
      <c r="L34" s="103">
        <f t="shared" si="3"/>
        <v>0</v>
      </c>
      <c r="M34" s="116"/>
      <c r="N34" s="110"/>
      <c r="O34" s="103">
        <f t="shared" si="4"/>
        <v>0</v>
      </c>
      <c r="P34" s="104"/>
      <c r="Q34" s="115"/>
      <c r="R34" s="103">
        <f t="shared" si="5"/>
        <v>0</v>
      </c>
      <c r="S34" s="116"/>
      <c r="T34" s="110"/>
      <c r="U34" s="103">
        <f t="shared" si="6"/>
        <v>0</v>
      </c>
      <c r="V34" s="104"/>
      <c r="W34" s="115"/>
      <c r="X34" s="103">
        <f t="shared" si="7"/>
        <v>0</v>
      </c>
      <c r="Y34" s="116"/>
      <c r="Z34" s="110"/>
      <c r="AA34" s="103">
        <f t="shared" si="8"/>
        <v>0</v>
      </c>
      <c r="AB34" s="104"/>
      <c r="AC34" s="115"/>
      <c r="AD34" s="103">
        <f t="shared" si="9"/>
        <v>0</v>
      </c>
      <c r="AE34" s="116"/>
      <c r="AF34" s="110">
        <v>3</v>
      </c>
      <c r="AG34" s="103">
        <f t="shared" si="10"/>
        <v>120000</v>
      </c>
      <c r="AH34" s="104"/>
      <c r="AI34" s="115"/>
      <c r="AJ34" s="103">
        <f t="shared" si="11"/>
        <v>0</v>
      </c>
      <c r="AK34" s="116"/>
      <c r="AL34" s="102"/>
      <c r="AM34" s="103">
        <f t="shared" si="12"/>
        <v>0</v>
      </c>
      <c r="AN34" s="104"/>
      <c r="AO34" s="115"/>
      <c r="AP34" s="103">
        <f t="shared" si="13"/>
        <v>0</v>
      </c>
      <c r="AQ34" s="116"/>
      <c r="AR34" s="102"/>
      <c r="AS34" s="103">
        <f t="shared" si="14"/>
        <v>0</v>
      </c>
      <c r="AT34" s="104"/>
      <c r="AU34" s="115"/>
      <c r="AV34" s="103">
        <f t="shared" si="15"/>
        <v>0</v>
      </c>
      <c r="AW34" s="116"/>
      <c r="AX34" s="102"/>
      <c r="AY34" s="103">
        <f t="shared" si="16"/>
        <v>0</v>
      </c>
      <c r="AZ34" s="104"/>
      <c r="BA34" s="115"/>
      <c r="BB34" s="103">
        <f t="shared" si="17"/>
        <v>0</v>
      </c>
      <c r="BC34" s="116"/>
      <c r="BD34" s="102"/>
      <c r="BE34" s="103">
        <f t="shared" si="18"/>
        <v>0</v>
      </c>
      <c r="BF34" s="104"/>
      <c r="BG34" s="115"/>
      <c r="BH34" s="103">
        <f t="shared" si="19"/>
        <v>0</v>
      </c>
      <c r="BI34" s="116"/>
      <c r="BJ34" s="102"/>
      <c r="BK34" s="103">
        <f t="shared" si="20"/>
        <v>0</v>
      </c>
      <c r="BL34" s="109"/>
      <c r="BM34" s="112">
        <f t="shared" si="0"/>
        <v>3</v>
      </c>
      <c r="BN34" s="103">
        <f t="shared" si="0"/>
        <v>120000</v>
      </c>
      <c r="BO34" s="104"/>
    </row>
    <row r="35" spans="1:67" s="19" customFormat="1" ht="12.75" x14ac:dyDescent="0.2">
      <c r="A35" s="49"/>
      <c r="B35" s="89"/>
      <c r="C35" s="120" t="s">
        <v>22</v>
      </c>
      <c r="D35" s="121"/>
      <c r="E35" s="102"/>
      <c r="F35" s="103">
        <f t="shared" si="1"/>
        <v>0</v>
      </c>
      <c r="G35" s="109"/>
      <c r="H35" s="110"/>
      <c r="I35" s="103">
        <f t="shared" si="2"/>
        <v>0</v>
      </c>
      <c r="J35" s="109"/>
      <c r="K35" s="115"/>
      <c r="L35" s="103">
        <f t="shared" si="3"/>
        <v>0</v>
      </c>
      <c r="M35" s="107"/>
      <c r="N35" s="110"/>
      <c r="O35" s="103">
        <f t="shared" si="4"/>
        <v>0</v>
      </c>
      <c r="P35" s="109"/>
      <c r="Q35" s="115"/>
      <c r="R35" s="103">
        <f t="shared" si="5"/>
        <v>0</v>
      </c>
      <c r="S35" s="107"/>
      <c r="T35" s="110"/>
      <c r="U35" s="103">
        <f t="shared" si="6"/>
        <v>0</v>
      </c>
      <c r="V35" s="109"/>
      <c r="W35" s="115"/>
      <c r="X35" s="103">
        <f t="shared" si="7"/>
        <v>0</v>
      </c>
      <c r="Y35" s="107"/>
      <c r="Z35" s="110"/>
      <c r="AA35" s="103">
        <f t="shared" si="8"/>
        <v>0</v>
      </c>
      <c r="AB35" s="109"/>
      <c r="AC35" s="115"/>
      <c r="AD35" s="103">
        <f t="shared" si="9"/>
        <v>0</v>
      </c>
      <c r="AE35" s="107"/>
      <c r="AF35" s="110"/>
      <c r="AG35" s="103">
        <f t="shared" si="10"/>
        <v>0</v>
      </c>
      <c r="AH35" s="109"/>
      <c r="AI35" s="115"/>
      <c r="AJ35" s="103">
        <f t="shared" si="11"/>
        <v>0</v>
      </c>
      <c r="AK35" s="107"/>
      <c r="AL35" s="102"/>
      <c r="AM35" s="103">
        <f t="shared" si="12"/>
        <v>0</v>
      </c>
      <c r="AN35" s="109"/>
      <c r="AO35" s="115"/>
      <c r="AP35" s="103">
        <f t="shared" si="13"/>
        <v>0</v>
      </c>
      <c r="AQ35" s="107"/>
      <c r="AR35" s="102"/>
      <c r="AS35" s="103">
        <f t="shared" si="14"/>
        <v>0</v>
      </c>
      <c r="AT35" s="109"/>
      <c r="AU35" s="115"/>
      <c r="AV35" s="103">
        <f t="shared" si="15"/>
        <v>0</v>
      </c>
      <c r="AW35" s="107"/>
      <c r="AX35" s="102"/>
      <c r="AY35" s="103">
        <f t="shared" si="16"/>
        <v>0</v>
      </c>
      <c r="AZ35" s="109"/>
      <c r="BA35" s="115"/>
      <c r="BB35" s="103">
        <f t="shared" si="17"/>
        <v>0</v>
      </c>
      <c r="BC35" s="107"/>
      <c r="BD35" s="102"/>
      <c r="BE35" s="103">
        <f t="shared" si="18"/>
        <v>0</v>
      </c>
      <c r="BF35" s="109"/>
      <c r="BG35" s="115"/>
      <c r="BH35" s="103">
        <f t="shared" si="19"/>
        <v>0</v>
      </c>
      <c r="BI35" s="107"/>
      <c r="BJ35" s="102"/>
      <c r="BK35" s="103">
        <f t="shared" si="20"/>
        <v>0</v>
      </c>
      <c r="BL35" s="109"/>
      <c r="BM35" s="112">
        <f t="shared" si="0"/>
        <v>0</v>
      </c>
      <c r="BN35" s="103">
        <f t="shared" si="0"/>
        <v>0</v>
      </c>
      <c r="BO35" s="109"/>
    </row>
    <row r="36" spans="1:67" s="19" customFormat="1" ht="12.75" x14ac:dyDescent="0.2">
      <c r="A36" s="49"/>
      <c r="B36" s="89"/>
      <c r="C36" s="120" t="s">
        <v>23</v>
      </c>
      <c r="D36" s="122"/>
      <c r="E36" s="102"/>
      <c r="F36" s="103">
        <f t="shared" si="1"/>
        <v>0</v>
      </c>
      <c r="G36" s="104"/>
      <c r="H36" s="110"/>
      <c r="I36" s="103">
        <f t="shared" si="2"/>
        <v>0</v>
      </c>
      <c r="J36" s="104"/>
      <c r="K36" s="115"/>
      <c r="L36" s="103">
        <f t="shared" si="3"/>
        <v>0</v>
      </c>
      <c r="M36" s="116"/>
      <c r="N36" s="110"/>
      <c r="O36" s="103">
        <f t="shared" si="4"/>
        <v>0</v>
      </c>
      <c r="P36" s="104"/>
      <c r="Q36" s="115"/>
      <c r="R36" s="103">
        <f t="shared" si="5"/>
        <v>0</v>
      </c>
      <c r="S36" s="116"/>
      <c r="T36" s="110"/>
      <c r="U36" s="103">
        <f t="shared" si="6"/>
        <v>0</v>
      </c>
      <c r="V36" s="104"/>
      <c r="W36" s="115"/>
      <c r="X36" s="103">
        <f t="shared" si="7"/>
        <v>0</v>
      </c>
      <c r="Y36" s="116"/>
      <c r="Z36" s="110"/>
      <c r="AA36" s="103">
        <f t="shared" si="8"/>
        <v>0</v>
      </c>
      <c r="AB36" s="104"/>
      <c r="AC36" s="115"/>
      <c r="AD36" s="103">
        <f t="shared" si="9"/>
        <v>0</v>
      </c>
      <c r="AE36" s="116"/>
      <c r="AF36" s="110"/>
      <c r="AG36" s="103">
        <f t="shared" si="10"/>
        <v>0</v>
      </c>
      <c r="AH36" s="104"/>
      <c r="AI36" s="115"/>
      <c r="AJ36" s="103">
        <f t="shared" si="11"/>
        <v>0</v>
      </c>
      <c r="AK36" s="116"/>
      <c r="AL36" s="102"/>
      <c r="AM36" s="103">
        <f t="shared" si="12"/>
        <v>0</v>
      </c>
      <c r="AN36" s="104"/>
      <c r="AO36" s="115"/>
      <c r="AP36" s="103">
        <f t="shared" si="13"/>
        <v>0</v>
      </c>
      <c r="AQ36" s="116"/>
      <c r="AR36" s="102"/>
      <c r="AS36" s="103">
        <f t="shared" si="14"/>
        <v>0</v>
      </c>
      <c r="AT36" s="104"/>
      <c r="AU36" s="115"/>
      <c r="AV36" s="103">
        <f t="shared" si="15"/>
        <v>0</v>
      </c>
      <c r="AW36" s="116"/>
      <c r="AX36" s="102"/>
      <c r="AY36" s="103">
        <f t="shared" si="16"/>
        <v>0</v>
      </c>
      <c r="AZ36" s="104"/>
      <c r="BA36" s="115"/>
      <c r="BB36" s="103">
        <f t="shared" si="17"/>
        <v>0</v>
      </c>
      <c r="BC36" s="116"/>
      <c r="BD36" s="102"/>
      <c r="BE36" s="103">
        <f t="shared" si="18"/>
        <v>0</v>
      </c>
      <c r="BF36" s="104"/>
      <c r="BG36" s="115"/>
      <c r="BH36" s="103">
        <f t="shared" si="19"/>
        <v>0</v>
      </c>
      <c r="BI36" s="116"/>
      <c r="BJ36" s="102"/>
      <c r="BK36" s="103">
        <f t="shared" si="20"/>
        <v>0</v>
      </c>
      <c r="BL36" s="109"/>
      <c r="BM36" s="112">
        <f t="shared" si="0"/>
        <v>0</v>
      </c>
      <c r="BN36" s="103">
        <f t="shared" si="0"/>
        <v>0</v>
      </c>
      <c r="BO36" s="104"/>
    </row>
    <row r="37" spans="1:67" s="19" customFormat="1" ht="12.75" x14ac:dyDescent="0.2">
      <c r="A37" s="49"/>
      <c r="B37" s="89"/>
      <c r="C37" s="120" t="s">
        <v>24</v>
      </c>
      <c r="D37" s="122"/>
      <c r="E37" s="123"/>
      <c r="F37" s="124">
        <f t="shared" si="1"/>
        <v>0</v>
      </c>
      <c r="G37" s="125"/>
      <c r="H37" s="126"/>
      <c r="I37" s="124">
        <f t="shared" si="2"/>
        <v>0</v>
      </c>
      <c r="J37" s="125"/>
      <c r="K37" s="127"/>
      <c r="L37" s="124">
        <f t="shared" si="3"/>
        <v>0</v>
      </c>
      <c r="M37" s="128"/>
      <c r="N37" s="126"/>
      <c r="O37" s="124">
        <f t="shared" si="4"/>
        <v>0</v>
      </c>
      <c r="P37" s="125"/>
      <c r="Q37" s="127"/>
      <c r="R37" s="124">
        <f t="shared" si="5"/>
        <v>0</v>
      </c>
      <c r="S37" s="128"/>
      <c r="T37" s="126"/>
      <c r="U37" s="124">
        <f t="shared" si="6"/>
        <v>0</v>
      </c>
      <c r="V37" s="125"/>
      <c r="W37" s="127"/>
      <c r="X37" s="124">
        <f t="shared" si="7"/>
        <v>0</v>
      </c>
      <c r="Y37" s="128"/>
      <c r="Z37" s="126"/>
      <c r="AA37" s="124">
        <f t="shared" si="8"/>
        <v>0</v>
      </c>
      <c r="AB37" s="125"/>
      <c r="AC37" s="127"/>
      <c r="AD37" s="124">
        <f t="shared" si="9"/>
        <v>0</v>
      </c>
      <c r="AE37" s="128"/>
      <c r="AF37" s="126"/>
      <c r="AG37" s="124">
        <f t="shared" si="10"/>
        <v>0</v>
      </c>
      <c r="AH37" s="125"/>
      <c r="AI37" s="127"/>
      <c r="AJ37" s="124">
        <f t="shared" si="11"/>
        <v>0</v>
      </c>
      <c r="AK37" s="128"/>
      <c r="AL37" s="123"/>
      <c r="AM37" s="124">
        <f t="shared" si="12"/>
        <v>0</v>
      </c>
      <c r="AN37" s="125"/>
      <c r="AO37" s="127"/>
      <c r="AP37" s="124">
        <f t="shared" si="13"/>
        <v>0</v>
      </c>
      <c r="AQ37" s="128"/>
      <c r="AR37" s="123"/>
      <c r="AS37" s="124">
        <f t="shared" si="14"/>
        <v>0</v>
      </c>
      <c r="AT37" s="125"/>
      <c r="AU37" s="127"/>
      <c r="AV37" s="124">
        <f t="shared" si="15"/>
        <v>0</v>
      </c>
      <c r="AW37" s="128"/>
      <c r="AX37" s="123"/>
      <c r="AY37" s="124">
        <f t="shared" si="16"/>
        <v>0</v>
      </c>
      <c r="AZ37" s="125"/>
      <c r="BA37" s="127"/>
      <c r="BB37" s="124">
        <f t="shared" si="17"/>
        <v>0</v>
      </c>
      <c r="BC37" s="128"/>
      <c r="BD37" s="123"/>
      <c r="BE37" s="124">
        <f t="shared" si="18"/>
        <v>0</v>
      </c>
      <c r="BF37" s="125"/>
      <c r="BG37" s="127"/>
      <c r="BH37" s="124">
        <f t="shared" si="19"/>
        <v>0</v>
      </c>
      <c r="BI37" s="128"/>
      <c r="BJ37" s="123"/>
      <c r="BK37" s="124">
        <f t="shared" si="20"/>
        <v>0</v>
      </c>
      <c r="BL37" s="129"/>
      <c r="BM37" s="130">
        <f t="shared" si="0"/>
        <v>0</v>
      </c>
      <c r="BN37" s="124">
        <f t="shared" si="0"/>
        <v>0</v>
      </c>
      <c r="BO37" s="125"/>
    </row>
    <row r="38" spans="1:67" s="19" customFormat="1" ht="12.75" x14ac:dyDescent="0.2">
      <c r="A38" s="49"/>
      <c r="B38" s="89"/>
      <c r="C38" s="90"/>
      <c r="D38" s="131"/>
      <c r="E38" s="132"/>
      <c r="F38" s="133"/>
      <c r="G38" s="134"/>
      <c r="H38" s="132"/>
      <c r="I38" s="133"/>
      <c r="J38" s="134"/>
      <c r="K38" s="135"/>
      <c r="L38" s="133"/>
      <c r="M38" s="136"/>
      <c r="N38" s="132"/>
      <c r="O38" s="137"/>
      <c r="P38" s="138"/>
      <c r="Q38" s="135"/>
      <c r="R38" s="137"/>
      <c r="S38" s="136"/>
      <c r="T38" s="132"/>
      <c r="U38" s="137"/>
      <c r="V38" s="138"/>
      <c r="W38" s="135"/>
      <c r="X38" s="137"/>
      <c r="Y38" s="136"/>
      <c r="Z38" s="132"/>
      <c r="AA38" s="137"/>
      <c r="AB38" s="138"/>
      <c r="AC38" s="135"/>
      <c r="AD38" s="137"/>
      <c r="AE38" s="136"/>
      <c r="AF38" s="132"/>
      <c r="AG38" s="137"/>
      <c r="AH38" s="138"/>
      <c r="AI38" s="135"/>
      <c r="AJ38" s="137"/>
      <c r="AK38" s="136"/>
      <c r="AL38" s="132"/>
      <c r="AM38" s="137"/>
      <c r="AN38" s="138"/>
      <c r="AO38" s="135"/>
      <c r="AP38" s="137"/>
      <c r="AQ38" s="136"/>
      <c r="AR38" s="132"/>
      <c r="AS38" s="137"/>
      <c r="AT38" s="138"/>
      <c r="AU38" s="135"/>
      <c r="AV38" s="137"/>
      <c r="AW38" s="136"/>
      <c r="AX38" s="132"/>
      <c r="AY38" s="137"/>
      <c r="AZ38" s="138"/>
      <c r="BA38" s="135"/>
      <c r="BB38" s="137"/>
      <c r="BC38" s="136"/>
      <c r="BD38" s="132"/>
      <c r="BE38" s="137"/>
      <c r="BF38" s="138"/>
      <c r="BG38" s="135"/>
      <c r="BH38" s="137"/>
      <c r="BI38" s="136"/>
      <c r="BJ38" s="132"/>
      <c r="BK38" s="137"/>
      <c r="BL38" s="138"/>
      <c r="BM38" s="139"/>
      <c r="BN38" s="133"/>
      <c r="BO38" s="138"/>
    </row>
    <row r="39" spans="1:67" s="19" customFormat="1" ht="13.5" thickBot="1" x14ac:dyDescent="0.25">
      <c r="A39" s="49"/>
      <c r="B39" s="89"/>
      <c r="C39" s="90"/>
      <c r="D39" s="131"/>
      <c r="E39" s="140"/>
      <c r="F39" s="141"/>
      <c r="G39" s="142"/>
      <c r="H39" s="140"/>
      <c r="I39" s="141"/>
      <c r="J39" s="142"/>
      <c r="K39" s="143"/>
      <c r="L39" s="144"/>
      <c r="M39" s="145"/>
      <c r="N39" s="140"/>
      <c r="O39" s="141" t="s">
        <v>13</v>
      </c>
      <c r="P39" s="146"/>
      <c r="Q39" s="143"/>
      <c r="R39" s="141" t="s">
        <v>13</v>
      </c>
      <c r="S39" s="145"/>
      <c r="T39" s="140"/>
      <c r="U39" s="141" t="s">
        <v>13</v>
      </c>
      <c r="V39" s="146"/>
      <c r="W39" s="143"/>
      <c r="X39" s="141" t="s">
        <v>13</v>
      </c>
      <c r="Y39" s="145"/>
      <c r="Z39" s="140"/>
      <c r="AA39" s="141" t="s">
        <v>13</v>
      </c>
      <c r="AB39" s="146"/>
      <c r="AC39" s="143"/>
      <c r="AD39" s="141" t="s">
        <v>13</v>
      </c>
      <c r="AE39" s="145"/>
      <c r="AF39" s="140"/>
      <c r="AG39" s="141" t="s">
        <v>13</v>
      </c>
      <c r="AH39" s="146"/>
      <c r="AI39" s="143"/>
      <c r="AJ39" s="141" t="s">
        <v>13</v>
      </c>
      <c r="AK39" s="145"/>
      <c r="AL39" s="140"/>
      <c r="AM39" s="141" t="s">
        <v>13</v>
      </c>
      <c r="AN39" s="146"/>
      <c r="AO39" s="143"/>
      <c r="AP39" s="141" t="s">
        <v>13</v>
      </c>
      <c r="AQ39" s="145"/>
      <c r="AR39" s="140"/>
      <c r="AS39" s="141" t="s">
        <v>13</v>
      </c>
      <c r="AT39" s="146"/>
      <c r="AU39" s="143"/>
      <c r="AV39" s="141" t="s">
        <v>13</v>
      </c>
      <c r="AW39" s="145"/>
      <c r="AX39" s="140"/>
      <c r="AY39" s="141" t="s">
        <v>13</v>
      </c>
      <c r="AZ39" s="146"/>
      <c r="BA39" s="143"/>
      <c r="BB39" s="141" t="s">
        <v>13</v>
      </c>
      <c r="BC39" s="145"/>
      <c r="BD39" s="140"/>
      <c r="BE39" s="141" t="s">
        <v>13</v>
      </c>
      <c r="BF39" s="146"/>
      <c r="BG39" s="143"/>
      <c r="BH39" s="141" t="s">
        <v>13</v>
      </c>
      <c r="BI39" s="145"/>
      <c r="BJ39" s="140"/>
      <c r="BK39" s="141" t="s">
        <v>13</v>
      </c>
      <c r="BL39" s="146"/>
      <c r="BM39" s="147"/>
      <c r="BN39" s="141" t="s">
        <v>13</v>
      </c>
      <c r="BO39" s="146"/>
    </row>
  </sheetData>
  <mergeCells count="109">
    <mergeCell ref="BN17:BN18"/>
    <mergeCell ref="BO17:BO18"/>
    <mergeCell ref="E23:BO23"/>
    <mergeCell ref="BH17:BH18"/>
    <mergeCell ref="BI17:BI18"/>
    <mergeCell ref="BJ17:BJ18"/>
    <mergeCell ref="BK17:BK18"/>
    <mergeCell ref="BL17:BL18"/>
    <mergeCell ref="BM17:BM18"/>
    <mergeCell ref="BB17:BB18"/>
    <mergeCell ref="BC17:BC18"/>
    <mergeCell ref="BD17:BD18"/>
    <mergeCell ref="BE17:BE18"/>
    <mergeCell ref="BF17:BF18"/>
    <mergeCell ref="BG17:BG18"/>
    <mergeCell ref="AV17:AV18"/>
    <mergeCell ref="AW17:AW18"/>
    <mergeCell ref="AX17:AX18"/>
    <mergeCell ref="AY17:AY18"/>
    <mergeCell ref="AZ17:AZ18"/>
    <mergeCell ref="BA17:BA18"/>
    <mergeCell ref="AP17:AP18"/>
    <mergeCell ref="AQ17:AQ18"/>
    <mergeCell ref="AR17:AR18"/>
    <mergeCell ref="AS17:AS18"/>
    <mergeCell ref="AT17:AT18"/>
    <mergeCell ref="AU17:AU18"/>
    <mergeCell ref="AJ17:AJ18"/>
    <mergeCell ref="AK17:AK18"/>
    <mergeCell ref="AL17:AL18"/>
    <mergeCell ref="AM17:AM18"/>
    <mergeCell ref="AN17:AN18"/>
    <mergeCell ref="AO17:AO18"/>
    <mergeCell ref="AD17:AD18"/>
    <mergeCell ref="AE17:AE18"/>
    <mergeCell ref="AF17:AF18"/>
    <mergeCell ref="AG17:AG18"/>
    <mergeCell ref="AH17:AH18"/>
    <mergeCell ref="AI17:AI18"/>
    <mergeCell ref="X17:X18"/>
    <mergeCell ref="Y17:Y18"/>
    <mergeCell ref="Z17:Z18"/>
    <mergeCell ref="AA17:AA18"/>
    <mergeCell ref="AB17:AB18"/>
    <mergeCell ref="AC17:AC18"/>
    <mergeCell ref="R17:R18"/>
    <mergeCell ref="S17:S18"/>
    <mergeCell ref="T17:T18"/>
    <mergeCell ref="U17:U18"/>
    <mergeCell ref="V17:V18"/>
    <mergeCell ref="W17:W18"/>
    <mergeCell ref="L17:L18"/>
    <mergeCell ref="M17:M18"/>
    <mergeCell ref="N17:N18"/>
    <mergeCell ref="O17:O18"/>
    <mergeCell ref="P17:P18"/>
    <mergeCell ref="Q17:Q18"/>
    <mergeCell ref="BG14:BI14"/>
    <mergeCell ref="BJ14:BL14"/>
    <mergeCell ref="BM14:BO14"/>
    <mergeCell ref="E17:E18"/>
    <mergeCell ref="F17:F18"/>
    <mergeCell ref="G17:G18"/>
    <mergeCell ref="H17:H18"/>
    <mergeCell ref="I17:I18"/>
    <mergeCell ref="J17:J18"/>
    <mergeCell ref="K17:K18"/>
    <mergeCell ref="AO14:AQ14"/>
    <mergeCell ref="AR14:AT14"/>
    <mergeCell ref="AU14:AW14"/>
    <mergeCell ref="AX14:AZ14"/>
    <mergeCell ref="BA14:BC14"/>
    <mergeCell ref="BD14:BF14"/>
    <mergeCell ref="W14:Y14"/>
    <mergeCell ref="Z14:AB14"/>
    <mergeCell ref="AC14:AE14"/>
    <mergeCell ref="AF14:AH14"/>
    <mergeCell ref="AI14:AK14"/>
    <mergeCell ref="AL14:AN14"/>
    <mergeCell ref="E14:G14"/>
    <mergeCell ref="H14:J14"/>
    <mergeCell ref="K14:M14"/>
    <mergeCell ref="N14:P14"/>
    <mergeCell ref="Q14:S14"/>
    <mergeCell ref="T14:V14"/>
    <mergeCell ref="AU13:AW13"/>
    <mergeCell ref="AX13:AZ13"/>
    <mergeCell ref="BA13:BC13"/>
    <mergeCell ref="BD13:BF13"/>
    <mergeCell ref="BG13:BI13"/>
    <mergeCell ref="BJ13:BL13"/>
    <mergeCell ref="AC13:AE13"/>
    <mergeCell ref="AF13:AH13"/>
    <mergeCell ref="AI13:AK13"/>
    <mergeCell ref="AL13:AN13"/>
    <mergeCell ref="AO13:AQ13"/>
    <mergeCell ref="AR13:AT13"/>
    <mergeCell ref="K13:M13"/>
    <mergeCell ref="N13:P13"/>
    <mergeCell ref="Q13:S13"/>
    <mergeCell ref="T13:V13"/>
    <mergeCell ref="W13:Y13"/>
    <mergeCell ref="Z13:AB13"/>
    <mergeCell ref="A1:F1"/>
    <mergeCell ref="A2:E2"/>
    <mergeCell ref="A3:E3"/>
    <mergeCell ref="A4:E4"/>
    <mergeCell ref="E13:G13"/>
    <mergeCell ref="H13:J13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Unknown" shapeId="1025" r:id="rId3">
          <objectPr defaultSize="0" autoPict="0" r:id="rId4">
            <anchor moveWithCells="1">
              <from>
                <xdr:col>0</xdr:col>
                <xdr:colOff>85725</xdr:colOff>
                <xdr:row>0</xdr:row>
                <xdr:rowOff>28575</xdr:rowOff>
              </from>
              <to>
                <xdr:col>2</xdr:col>
                <xdr:colOff>1009650</xdr:colOff>
                <xdr:row>5</xdr:row>
                <xdr:rowOff>0</xdr:rowOff>
              </to>
            </anchor>
          </objectPr>
        </oleObject>
      </mc:Choice>
      <mc:Fallback>
        <oleObject progId="Unknown" shapeId="1025" r:id="rId3"/>
      </mc:Fallback>
    </mc:AlternateContent>
    <mc:AlternateContent xmlns:mc="http://schemas.openxmlformats.org/markup-compatibility/2006">
      <mc:Choice Requires="x14">
        <oleObject progId="Unknown" shapeId="1026" r:id="rId5">
          <objectPr defaultSize="0" autoPict="0" r:id="rId4">
            <anchor moveWithCells="1">
              <from>
                <xdr:col>0</xdr:col>
                <xdr:colOff>85725</xdr:colOff>
                <xdr:row>0</xdr:row>
                <xdr:rowOff>28575</xdr:rowOff>
              </from>
              <to>
                <xdr:col>2</xdr:col>
                <xdr:colOff>1009650</xdr:colOff>
                <xdr:row>5</xdr:row>
                <xdr:rowOff>0</xdr:rowOff>
              </to>
            </anchor>
          </objectPr>
        </oleObject>
      </mc:Choice>
      <mc:Fallback>
        <oleObject progId="Unknown" shapeId="1026" r:id="rId5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6" name="Button 3">
              <controlPr defaultSize="0" print="0" autoFill="0" autoPict="0" macro="[1]!I7_1_Meter_Capital_userform">
                <anchor moveWithCells="1" sizeWithCells="1">
                  <from>
                    <xdr:col>0</xdr:col>
                    <xdr:colOff>114300</xdr:colOff>
                    <xdr:row>6</xdr:row>
                    <xdr:rowOff>47625</xdr:rowOff>
                  </from>
                  <to>
                    <xdr:col>2</xdr:col>
                    <xdr:colOff>1457325</xdr:colOff>
                    <xdr:row>10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ERTH Crop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Graig P</dc:creator>
  <cp:lastModifiedBy>Graig P</cp:lastModifiedBy>
  <dcterms:created xsi:type="dcterms:W3CDTF">2012-10-15T18:36:14Z</dcterms:created>
  <dcterms:modified xsi:type="dcterms:W3CDTF">2012-10-15T18:36:40Z</dcterms:modified>
</cp:coreProperties>
</file>