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35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3" i="1" l="1"/>
  <c r="F13" i="1"/>
  <c r="F21" i="1" l="1"/>
  <c r="H21" i="1" s="1"/>
  <c r="D21" i="1"/>
  <c r="D23" i="1" s="1"/>
  <c r="C21" i="1"/>
  <c r="C23" i="1" s="1"/>
  <c r="B21" i="1"/>
  <c r="H20" i="1"/>
  <c r="J20" i="1" s="1"/>
  <c r="E20" i="1"/>
  <c r="G20" i="1" s="1"/>
  <c r="I19" i="1"/>
  <c r="H19" i="1"/>
  <c r="E19" i="1"/>
  <c r="G19" i="1" s="1"/>
  <c r="H18" i="1"/>
  <c r="J18" i="1" s="1"/>
  <c r="E18" i="1"/>
  <c r="G18" i="1" s="1"/>
  <c r="H17" i="1"/>
  <c r="J17" i="1" s="1"/>
  <c r="E17" i="1"/>
  <c r="G17" i="1" s="1"/>
  <c r="I16" i="1"/>
  <c r="H16" i="1"/>
  <c r="J16" i="1" s="1"/>
  <c r="E16" i="1"/>
  <c r="G16" i="1" s="1"/>
  <c r="H15" i="1"/>
  <c r="J15" i="1" s="1"/>
  <c r="E15" i="1"/>
  <c r="G15" i="1" s="1"/>
  <c r="I14" i="1"/>
  <c r="J14" i="1" s="1"/>
  <c r="H14" i="1"/>
  <c r="B14" i="1"/>
  <c r="B23" i="1" s="1"/>
  <c r="H13" i="1"/>
  <c r="J13" i="1" s="1"/>
  <c r="E13" i="1"/>
  <c r="F12" i="1"/>
  <c r="F23" i="1" s="1"/>
  <c r="E12" i="1"/>
  <c r="I11" i="1"/>
  <c r="H11" i="1"/>
  <c r="E11" i="1"/>
  <c r="G11" i="1" s="1"/>
  <c r="H10" i="1"/>
  <c r="I10" i="1" s="1"/>
  <c r="E10" i="1"/>
  <c r="G10" i="1" s="1"/>
  <c r="H6" i="1"/>
  <c r="E21" i="1" l="1"/>
  <c r="J11" i="1"/>
  <c r="J19" i="1"/>
  <c r="J10" i="1"/>
  <c r="G12" i="1"/>
  <c r="I12" i="1"/>
  <c r="G13" i="1"/>
  <c r="E14" i="1"/>
  <c r="G14" i="1" s="1"/>
  <c r="G21" i="1"/>
  <c r="I21" i="1"/>
  <c r="J21" i="1" s="1"/>
  <c r="H12" i="1"/>
  <c r="H23" i="1" s="1"/>
  <c r="G23" i="1" l="1"/>
  <c r="J12" i="1"/>
  <c r="J23" i="1" s="1"/>
  <c r="E23" i="1"/>
  <c r="I23" i="1"/>
</calcChain>
</file>

<file path=xl/sharedStrings.xml><?xml version="1.0" encoding="utf-8"?>
<sst xmlns="http://schemas.openxmlformats.org/spreadsheetml/2006/main" count="29" uniqueCount="24">
  <si>
    <t>OTHER DISTRIBUTION REVENUE</t>
  </si>
  <si>
    <t>ETPL 2010</t>
  </si>
  <si>
    <t>WPPI 2010</t>
  </si>
  <si>
    <t>CPC 2010</t>
  </si>
  <si>
    <t>2011 Bridge</t>
  </si>
  <si>
    <t>Variance from 2010 Actual</t>
  </si>
  <si>
    <t>2012 Test Updated</t>
  </si>
  <si>
    <t>Variance from 2011 Bridge</t>
  </si>
  <si>
    <t>Other Distribution Revenue</t>
  </si>
  <si>
    <t xml:space="preserve"> </t>
  </si>
  <si>
    <t>Retail Services Revenues</t>
  </si>
  <si>
    <t>SSS Revenues</t>
  </si>
  <si>
    <t>Interest Revenue</t>
  </si>
  <si>
    <t>Microfit Revenues</t>
  </si>
  <si>
    <t>Service Transaction Requests (STR) Revenues</t>
  </si>
  <si>
    <t>Electric Services Incidental to Energy Sales</t>
  </si>
  <si>
    <t>Rent from Electric Property</t>
  </si>
  <si>
    <t>Other Utility Operating Income</t>
  </si>
  <si>
    <t>Other Electric Revenues</t>
  </si>
  <si>
    <t>Late Payment Charges</t>
  </si>
  <si>
    <t>Sales of Water and Water Power</t>
  </si>
  <si>
    <t>Miscellaneous Service Revenues</t>
  </si>
  <si>
    <t>TOTAL</t>
  </si>
  <si>
    <t>2010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</si>
</sst>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164" fontId="3" fillId="2" borderId="1" xfId="0" applyNumberFormat="1" applyFont="1" applyFill="1" applyBorder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3"/>
  <sheetViews>
    <sheetView tabSelected="1" workbookViewId="0">
      <selection activeCell="L20" sqref="L20"/>
    </sheetView>
  </sheetViews>
  <sheetFormatPr defaultRowHeight="15" x14ac:dyDescent="0.25"/>
  <cols>
    <col min="1" max="1" width="39" bestFit="1" customWidth="1"/>
    <col min="5" max="5" width="9.85546875" bestFit="1" customWidth="1"/>
  </cols>
  <sheetData>
    <row r="6" spans="1:10" ht="48.7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23</v>
      </c>
      <c r="F6" s="1" t="s">
        <v>4</v>
      </c>
      <c r="G6" s="1" t="s">
        <v>5</v>
      </c>
      <c r="H6" s="1" t="str">
        <f>F6</f>
        <v>2011 Bridge</v>
      </c>
      <c r="I6" s="1" t="s">
        <v>6</v>
      </c>
      <c r="J6" s="1" t="s">
        <v>7</v>
      </c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2" t="s">
        <v>8</v>
      </c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4" t="s">
        <v>9</v>
      </c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3" t="s">
        <v>10</v>
      </c>
      <c r="B10" s="6">
        <v>20594.5</v>
      </c>
      <c r="C10" s="6">
        <v>6421.7</v>
      </c>
      <c r="D10" s="6">
        <v>6053.5</v>
      </c>
      <c r="E10" s="6">
        <f>SUM(B10:D10)</f>
        <v>33069.699999999997</v>
      </c>
      <c r="F10" s="5">
        <v>26296.400000000001</v>
      </c>
      <c r="G10" s="6">
        <f>F10-E10</f>
        <v>-6773.2999999999956</v>
      </c>
      <c r="H10" s="6">
        <f t="shared" ref="H10:H21" si="0">F10</f>
        <v>26296.400000000001</v>
      </c>
      <c r="I10" s="5">
        <f>H10*1.05</f>
        <v>27611.22</v>
      </c>
      <c r="J10" s="6">
        <f>I10-H10</f>
        <v>1314.8199999999997</v>
      </c>
    </row>
    <row r="11" spans="1:10" x14ac:dyDescent="0.25">
      <c r="A11" s="3" t="s">
        <v>11</v>
      </c>
      <c r="B11" s="6">
        <v>35355.57</v>
      </c>
      <c r="C11" s="6">
        <v>5891.31</v>
      </c>
      <c r="D11" s="6">
        <v>6610.79</v>
      </c>
      <c r="E11" s="6">
        <f t="shared" ref="E11:E21" si="1">SUM(B11:D11)</f>
        <v>47857.67</v>
      </c>
      <c r="F11" s="5">
        <v>56594.91</v>
      </c>
      <c r="G11" s="6">
        <f t="shared" ref="G11:G21" si="2">F11-E11</f>
        <v>8737.2400000000052</v>
      </c>
      <c r="H11" s="6">
        <f t="shared" si="0"/>
        <v>56594.91</v>
      </c>
      <c r="I11" s="5">
        <f>F11*1.01</f>
        <v>57160.859100000001</v>
      </c>
      <c r="J11" s="6">
        <f t="shared" ref="J11:J21" si="3">I11-H11</f>
        <v>565.949099999998</v>
      </c>
    </row>
    <row r="12" spans="1:10" x14ac:dyDescent="0.25">
      <c r="A12" s="3" t="s">
        <v>12</v>
      </c>
      <c r="B12" s="6">
        <v>94660.800000000003</v>
      </c>
      <c r="C12" s="6">
        <v>119604.76</v>
      </c>
      <c r="D12" s="6">
        <v>84187.98</v>
      </c>
      <c r="E12" s="6">
        <f t="shared" si="1"/>
        <v>298453.53999999998</v>
      </c>
      <c r="F12" s="5">
        <f>360128.85-110705.5-136581.39-395.71-731.19-132.14-526.84-28.57-938.86-1596.54-2678.59-6505.63</f>
        <v>99307.889999999956</v>
      </c>
      <c r="G12" s="6">
        <f t="shared" si="2"/>
        <v>-199145.65000000002</v>
      </c>
      <c r="H12" s="6">
        <f t="shared" si="0"/>
        <v>99307.889999999956</v>
      </c>
      <c r="I12" s="5">
        <f>F12*0.75</f>
        <v>74480.917499999967</v>
      </c>
      <c r="J12" s="6">
        <f t="shared" si="3"/>
        <v>-24826.972499999989</v>
      </c>
    </row>
    <row r="13" spans="1:10" x14ac:dyDescent="0.25">
      <c r="A13" s="3" t="s">
        <v>13</v>
      </c>
      <c r="B13" s="6">
        <v>0</v>
      </c>
      <c r="C13" s="6">
        <v>0</v>
      </c>
      <c r="D13" s="6">
        <v>0</v>
      </c>
      <c r="E13" s="6">
        <f t="shared" si="1"/>
        <v>0</v>
      </c>
      <c r="F13" s="5">
        <f>59*5.25*12</f>
        <v>3717</v>
      </c>
      <c r="G13" s="6">
        <f t="shared" si="2"/>
        <v>3717</v>
      </c>
      <c r="H13" s="6">
        <f t="shared" si="0"/>
        <v>3717</v>
      </c>
      <c r="I13" s="5">
        <f>F13</f>
        <v>3717</v>
      </c>
      <c r="J13" s="6">
        <f t="shared" si="3"/>
        <v>0</v>
      </c>
    </row>
    <row r="14" spans="1:10" x14ac:dyDescent="0.25">
      <c r="A14" s="3" t="s">
        <v>14</v>
      </c>
      <c r="B14" s="6">
        <f>10854.15-3938.73</f>
        <v>6915.42</v>
      </c>
      <c r="C14" s="6">
        <v>195</v>
      </c>
      <c r="D14" s="6">
        <v>152.75</v>
      </c>
      <c r="E14" s="6">
        <f t="shared" si="1"/>
        <v>7263.17</v>
      </c>
      <c r="F14" s="5">
        <v>654.45000000000005</v>
      </c>
      <c r="G14" s="6">
        <f t="shared" si="2"/>
        <v>-6608.72</v>
      </c>
      <c r="H14" s="6">
        <f t="shared" si="0"/>
        <v>654.45000000000005</v>
      </c>
      <c r="I14" s="5">
        <f>F14*1.05</f>
        <v>687.17250000000013</v>
      </c>
      <c r="J14" s="6">
        <f t="shared" si="3"/>
        <v>32.722500000000082</v>
      </c>
    </row>
    <row r="15" spans="1:10" x14ac:dyDescent="0.25">
      <c r="A15" s="3" t="s">
        <v>15</v>
      </c>
      <c r="B15" s="6"/>
      <c r="C15" s="6"/>
      <c r="D15" s="6"/>
      <c r="E15" s="6">
        <f t="shared" si="1"/>
        <v>0</v>
      </c>
      <c r="F15" s="5"/>
      <c r="G15" s="6">
        <f t="shared" si="2"/>
        <v>0</v>
      </c>
      <c r="H15" s="6">
        <f t="shared" si="0"/>
        <v>0</v>
      </c>
      <c r="I15" s="5"/>
      <c r="J15" s="6">
        <f t="shared" si="3"/>
        <v>0</v>
      </c>
    </row>
    <row r="16" spans="1:10" x14ac:dyDescent="0.25">
      <c r="A16" s="3" t="s">
        <v>16</v>
      </c>
      <c r="B16" s="6">
        <v>104362.24000000001</v>
      </c>
      <c r="C16" s="6">
        <v>26.07</v>
      </c>
      <c r="D16" s="6">
        <v>15868.21</v>
      </c>
      <c r="E16" s="6">
        <f t="shared" si="1"/>
        <v>120256.52000000002</v>
      </c>
      <c r="F16" s="5">
        <v>110623.64</v>
      </c>
      <c r="G16" s="6">
        <f t="shared" si="2"/>
        <v>-9632.8800000000192</v>
      </c>
      <c r="H16" s="6">
        <f t="shared" si="0"/>
        <v>110623.64</v>
      </c>
      <c r="I16" s="5">
        <f>F16*1.03</f>
        <v>113942.3492</v>
      </c>
      <c r="J16" s="6">
        <f t="shared" si="3"/>
        <v>3318.7091999999975</v>
      </c>
    </row>
    <row r="17" spans="1:10" x14ac:dyDescent="0.25">
      <c r="A17" s="3" t="s">
        <v>17</v>
      </c>
      <c r="B17" s="6"/>
      <c r="C17" s="6"/>
      <c r="D17" s="6"/>
      <c r="E17" s="6">
        <f t="shared" si="1"/>
        <v>0</v>
      </c>
      <c r="F17" s="5">
        <v>0</v>
      </c>
      <c r="G17" s="6">
        <f t="shared" si="2"/>
        <v>0</v>
      </c>
      <c r="H17" s="6">
        <f t="shared" si="0"/>
        <v>0</v>
      </c>
      <c r="I17" s="5">
        <v>0</v>
      </c>
      <c r="J17" s="6">
        <f t="shared" si="3"/>
        <v>0</v>
      </c>
    </row>
    <row r="18" spans="1:10" x14ac:dyDescent="0.25">
      <c r="A18" s="3" t="s">
        <v>18</v>
      </c>
      <c r="B18" s="6"/>
      <c r="C18" s="6"/>
      <c r="D18" s="6"/>
      <c r="E18" s="6">
        <f t="shared" si="1"/>
        <v>0</v>
      </c>
      <c r="F18" s="5"/>
      <c r="G18" s="6">
        <f t="shared" si="2"/>
        <v>0</v>
      </c>
      <c r="H18" s="6">
        <f t="shared" si="0"/>
        <v>0</v>
      </c>
      <c r="I18" s="5"/>
      <c r="J18" s="6">
        <f t="shared" si="3"/>
        <v>0</v>
      </c>
    </row>
    <row r="19" spans="1:10" x14ac:dyDescent="0.25">
      <c r="A19" s="3" t="s">
        <v>19</v>
      </c>
      <c r="B19" s="6">
        <v>84480.25</v>
      </c>
      <c r="C19" s="6">
        <v>23343.58</v>
      </c>
      <c r="D19" s="6">
        <v>17059.68</v>
      </c>
      <c r="E19" s="6">
        <f t="shared" si="1"/>
        <v>124883.51000000001</v>
      </c>
      <c r="F19" s="5">
        <v>139262.03</v>
      </c>
      <c r="G19" s="6">
        <f t="shared" si="2"/>
        <v>14378.51999999999</v>
      </c>
      <c r="H19" s="6">
        <f t="shared" si="0"/>
        <v>139262.03</v>
      </c>
      <c r="I19" s="5">
        <f>F19*1.03</f>
        <v>143439.8909</v>
      </c>
      <c r="J19" s="6">
        <f t="shared" si="3"/>
        <v>4177.8608999999997</v>
      </c>
    </row>
    <row r="20" spans="1:10" x14ac:dyDescent="0.25">
      <c r="A20" s="3" t="s">
        <v>20</v>
      </c>
      <c r="B20" s="6"/>
      <c r="C20" s="6"/>
      <c r="D20" s="6"/>
      <c r="E20" s="6">
        <f t="shared" si="1"/>
        <v>0</v>
      </c>
      <c r="F20" s="5"/>
      <c r="G20" s="6">
        <f t="shared" si="2"/>
        <v>0</v>
      </c>
      <c r="H20" s="6">
        <f t="shared" si="0"/>
        <v>0</v>
      </c>
      <c r="I20" s="5"/>
      <c r="J20" s="6">
        <f t="shared" si="3"/>
        <v>0</v>
      </c>
    </row>
    <row r="21" spans="1:10" x14ac:dyDescent="0.25">
      <c r="A21" s="3" t="s">
        <v>21</v>
      </c>
      <c r="B21" s="6">
        <f>24976.71-15599.75+455+1037.85+218496.77</f>
        <v>229366.58</v>
      </c>
      <c r="C21" s="6">
        <f>37605+24031.37+51216.44+5860.07+14205.65+24303.12</f>
        <v>157221.65</v>
      </c>
      <c r="D21" s="6">
        <f>8259.08+10451.08+25310.71+25239.67-1719.6+260.85</f>
        <v>67801.789999999994</v>
      </c>
      <c r="E21" s="6">
        <f t="shared" si="1"/>
        <v>454390.01999999996</v>
      </c>
      <c r="F21" s="5">
        <f>95055+70615.96+184488.64+7502.5+93748.55</f>
        <v>451410.65</v>
      </c>
      <c r="G21" s="6">
        <f t="shared" si="2"/>
        <v>-2979.3699999999371</v>
      </c>
      <c r="H21" s="6">
        <f t="shared" si="0"/>
        <v>451410.65</v>
      </c>
      <c r="I21" s="5">
        <f>F21*1.03</f>
        <v>464952.96950000006</v>
      </c>
      <c r="J21" s="6">
        <f t="shared" si="3"/>
        <v>13542.319500000041</v>
      </c>
    </row>
    <row r="22" spans="1:10" x14ac:dyDescent="0.25">
      <c r="A22" s="3" t="s">
        <v>9</v>
      </c>
      <c r="B22" s="3"/>
      <c r="C22" s="3"/>
      <c r="D22" s="3"/>
      <c r="E22" s="6" t="s">
        <v>9</v>
      </c>
      <c r="F22" s="5"/>
      <c r="G22" s="6" t="s">
        <v>9</v>
      </c>
      <c r="H22" s="6" t="s">
        <v>9</v>
      </c>
      <c r="I22" s="5"/>
      <c r="J22" s="6" t="s">
        <v>9</v>
      </c>
    </row>
    <row r="23" spans="1:10" x14ac:dyDescent="0.25">
      <c r="A23" s="4" t="s">
        <v>22</v>
      </c>
      <c r="B23" s="6">
        <f t="shared" ref="B23:D23" si="4">SUM(B10:B22)</f>
        <v>575735.36</v>
      </c>
      <c r="C23" s="6">
        <f t="shared" si="4"/>
        <v>312704.06999999995</v>
      </c>
      <c r="D23" s="6">
        <f t="shared" si="4"/>
        <v>197734.69999999995</v>
      </c>
      <c r="E23" s="6">
        <f t="shared" ref="E23:J23" si="5">SUM(E10:E22)</f>
        <v>1086174.1299999999</v>
      </c>
      <c r="F23" s="6">
        <f t="shared" si="5"/>
        <v>887866.97</v>
      </c>
      <c r="G23" s="6">
        <f t="shared" si="5"/>
        <v>-198307.16</v>
      </c>
      <c r="H23" s="6">
        <f t="shared" si="5"/>
        <v>887866.97</v>
      </c>
      <c r="I23" s="6">
        <f t="shared" si="5"/>
        <v>885992.3787</v>
      </c>
      <c r="J23" s="6">
        <f t="shared" si="5"/>
        <v>-1874.5912999999528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ERTH Crop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Graig P</dc:creator>
  <cp:lastModifiedBy>Graig P</cp:lastModifiedBy>
  <dcterms:created xsi:type="dcterms:W3CDTF">2012-10-12T14:16:12Z</dcterms:created>
  <dcterms:modified xsi:type="dcterms:W3CDTF">2012-10-15T15:06:52Z</dcterms:modified>
</cp:coreProperties>
</file>