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5" windowWidth="18720" windowHeight="7485"/>
  </bookViews>
  <sheets>
    <sheet name="Current" sheetId="4" r:id="rId1"/>
    <sheet name="Proposed" sheetId="1" r:id="rId2"/>
    <sheet name="Sheet2" sheetId="2" r:id="rId3"/>
    <sheet name="Sheet3" sheetId="3" r:id="rId4"/>
  </sheets>
  <definedNames>
    <definedName name="_xlnm.Print_Area" localSheetId="0">Current!$A$1:$E$49</definedName>
    <definedName name="_xlnm.Print_Area" localSheetId="1">Proposed!$A$1:$E$49</definedName>
  </definedNames>
  <calcPr calcId="145621" calcMode="manual"/>
</workbook>
</file>

<file path=xl/calcChain.xml><?xml version="1.0" encoding="utf-8"?>
<calcChain xmlns="http://schemas.openxmlformats.org/spreadsheetml/2006/main">
  <c r="B49" i="4" l="1"/>
  <c r="C47" i="4"/>
  <c r="C49" i="4" s="1"/>
  <c r="E46" i="4"/>
  <c r="E47" i="4" s="1"/>
  <c r="E45" i="4"/>
  <c r="C43" i="4"/>
  <c r="E42" i="4"/>
  <c r="E43" i="4" s="1"/>
  <c r="E41" i="4"/>
  <c r="C39" i="4"/>
  <c r="E38" i="4"/>
  <c r="E39" i="4" s="1"/>
  <c r="E37" i="4"/>
  <c r="C35" i="4"/>
  <c r="E34" i="4"/>
  <c r="E33" i="4"/>
  <c r="E35" i="4" s="1"/>
  <c r="E31" i="4"/>
  <c r="C31" i="4"/>
  <c r="C27" i="4"/>
  <c r="E26" i="4"/>
  <c r="E25" i="4"/>
  <c r="E24" i="4"/>
  <c r="E23" i="4"/>
  <c r="E27" i="4" s="1"/>
  <c r="C21" i="4"/>
  <c r="E20" i="4"/>
  <c r="E19" i="4"/>
  <c r="E18" i="4"/>
  <c r="E17" i="4"/>
  <c r="C15" i="4"/>
  <c r="E14" i="4"/>
  <c r="E13" i="4"/>
  <c r="E12" i="4"/>
  <c r="E11" i="4"/>
  <c r="C9" i="4"/>
  <c r="E8" i="4"/>
  <c r="E7" i="4"/>
  <c r="E6" i="4"/>
  <c r="E5" i="4"/>
  <c r="C49" i="1"/>
  <c r="B49" i="1"/>
  <c r="E49" i="1"/>
  <c r="C47" i="1"/>
  <c r="C43" i="1"/>
  <c r="C39" i="1"/>
  <c r="C35" i="1"/>
  <c r="C31" i="1"/>
  <c r="C27" i="1"/>
  <c r="C21" i="1"/>
  <c r="C15" i="1"/>
  <c r="C9" i="1"/>
  <c r="E21" i="4" l="1"/>
  <c r="E15" i="4"/>
  <c r="E9" i="4"/>
  <c r="E49" i="4" s="1"/>
  <c r="E31" i="1"/>
  <c r="E26" i="1"/>
  <c r="E25" i="1"/>
  <c r="E24" i="1"/>
  <c r="E23" i="1"/>
  <c r="E20" i="1"/>
  <c r="E19" i="1"/>
  <c r="E18" i="1"/>
  <c r="E17" i="1"/>
  <c r="E46" i="1"/>
  <c r="E45" i="1"/>
  <c r="E47" i="1" s="1"/>
  <c r="E42" i="1"/>
  <c r="E41" i="1"/>
  <c r="E38" i="1"/>
  <c r="E37" i="1"/>
  <c r="E39" i="1" s="1"/>
  <c r="E34" i="1"/>
  <c r="E33" i="1"/>
  <c r="E14" i="1"/>
  <c r="E13" i="1"/>
  <c r="E12" i="1"/>
  <c r="E11" i="1"/>
  <c r="E8" i="1"/>
  <c r="E7" i="1"/>
  <c r="E6" i="1"/>
  <c r="E5" i="1"/>
  <c r="E35" i="1" l="1"/>
  <c r="E43" i="1"/>
  <c r="E21" i="1"/>
  <c r="E27" i="1"/>
  <c r="E9" i="1"/>
  <c r="E15" i="1"/>
</calcChain>
</file>

<file path=xl/sharedStrings.xml><?xml version="1.0" encoding="utf-8"?>
<sst xmlns="http://schemas.openxmlformats.org/spreadsheetml/2006/main" count="178" uniqueCount="36">
  <si>
    <t>Total Revenue - Res Y-R Non Std. 'A'</t>
  </si>
  <si>
    <t>Eff. # Cust</t>
  </si>
  <si>
    <t>Est. kWh</t>
  </si>
  <si>
    <t>Rate</t>
  </si>
  <si>
    <t>Monthly Service Charge</t>
  </si>
  <si>
    <t>Monthly Energy Charge - 1st Block (1000)</t>
  </si>
  <si>
    <t>Monthly Energy Charge - 2nd Block (1000-2500)</t>
  </si>
  <si>
    <t>Monthly Energy Charge - 3rd Block (Over 2500)</t>
  </si>
  <si>
    <t>Total Revenue - Res. Seas. Non Std. 'A'</t>
  </si>
  <si>
    <t>Monthly Energy Charge - 1st Block (750)</t>
  </si>
  <si>
    <t>Monthly Energy Charge - 2nd Block (750-1250)</t>
  </si>
  <si>
    <t>Monthly Energy Charge - 3rd Block (Over 1250)</t>
  </si>
  <si>
    <t>Total Revenue - Gen. Ser. 1-phase</t>
  </si>
  <si>
    <t>Monthly Energy Charge - 1st Block (5000)</t>
  </si>
  <si>
    <t>Monthly Energy Charge - 2nd Block (5000-10000)</t>
  </si>
  <si>
    <t>Monthly Energy Charge - 3rd Block (Over 10000)</t>
  </si>
  <si>
    <t>Total Revenue - Gen. Ser. 3-phase</t>
  </si>
  <si>
    <t>Monthly Energy Charge - 1st Block (25000)</t>
  </si>
  <si>
    <t>Monthly Energy Charge - 2nd Block (25000-40000)</t>
  </si>
  <si>
    <t>Monthly Energy Charge - 3rd Block (Over 40000)</t>
  </si>
  <si>
    <t>Total Revenue - Street Lighting</t>
  </si>
  <si>
    <t>Monthly Energy Charge</t>
  </si>
  <si>
    <t>Revenue</t>
  </si>
  <si>
    <t>Total Revenue  Res. Rd. Access - Std. 'A'</t>
  </si>
  <si>
    <t>First 250 kWh</t>
  </si>
  <si>
    <t>Balance kWh</t>
  </si>
  <si>
    <t xml:space="preserve"> </t>
  </si>
  <si>
    <t>Total Revenue  Gen. Serv. Rd. Acc  Std. 'A'</t>
  </si>
  <si>
    <t>Total Revenue  Res. Air Access - Std. 'A'</t>
  </si>
  <si>
    <t>Total Revenue  Gen. Serv. Air Access - Std. 'A'</t>
  </si>
  <si>
    <t>Summary</t>
  </si>
  <si>
    <t xml:space="preserve">Total </t>
  </si>
  <si>
    <t>Total</t>
  </si>
  <si>
    <t xml:space="preserve">  </t>
  </si>
  <si>
    <t>Revenue Reconciliation</t>
  </si>
  <si>
    <t>Attachment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</si>
</sst>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00_);[Red]\(&quot;$&quot;#,##0.0000\)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6" fontId="0" fillId="0" borderId="0" xfId="0" applyNumberFormat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0" fillId="0" borderId="2" xfId="0" applyBorder="1"/>
    <xf numFmtId="1" fontId="3" fillId="0" borderId="7" xfId="0" applyNumberFormat="1" applyFont="1" applyFill="1" applyBorder="1" applyAlignment="1"/>
    <xf numFmtId="1" fontId="2" fillId="0" borderId="2" xfId="0" applyNumberFormat="1" applyFont="1" applyFill="1" applyBorder="1" applyAlignment="1"/>
    <xf numFmtId="1" fontId="3" fillId="0" borderId="9" xfId="0" applyNumberFormat="1" applyFont="1" applyFill="1" applyBorder="1" applyAlignment="1"/>
    <xf numFmtId="0" fontId="0" fillId="0" borderId="0" xfId="0" applyBorder="1"/>
    <xf numFmtId="164" fontId="3" fillId="4" borderId="7" xfId="0" applyNumberFormat="1" applyFont="1" applyFill="1" applyBorder="1" applyAlignment="1"/>
    <xf numFmtId="6" fontId="4" fillId="0" borderId="7" xfId="0" applyNumberFormat="1" applyFont="1" applyBorder="1" applyAlignment="1"/>
    <xf numFmtId="0" fontId="4" fillId="0" borderId="7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0" xfId="0" applyFont="1" applyBorder="1"/>
    <xf numFmtId="8" fontId="3" fillId="3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6" fontId="2" fillId="0" borderId="5" xfId="0" applyNumberFormat="1" applyFont="1" applyFill="1" applyBorder="1" applyAlignment="1"/>
    <xf numFmtId="0" fontId="4" fillId="0" borderId="6" xfId="0" applyFont="1" applyBorder="1" applyAlignment="1"/>
    <xf numFmtId="0" fontId="4" fillId="0" borderId="7" xfId="0" quotePrefix="1" applyFont="1" applyBorder="1" applyAlignment="1">
      <alignment horizontal="left"/>
    </xf>
    <xf numFmtId="0" fontId="3" fillId="0" borderId="7" xfId="0" applyFont="1" applyFill="1" applyBorder="1" applyAlignment="1"/>
    <xf numFmtId="0" fontId="3" fillId="0" borderId="7" xfId="0" quotePrefix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8" fontId="3" fillId="4" borderId="7" xfId="0" applyNumberFormat="1" applyFont="1" applyFill="1" applyBorder="1" applyAlignment="1"/>
    <xf numFmtId="8" fontId="3" fillId="3" borderId="7" xfId="0" applyNumberFormat="1" applyFont="1" applyFill="1" applyBorder="1" applyAlignment="1"/>
    <xf numFmtId="164" fontId="3" fillId="3" borderId="7" xfId="0" applyNumberFormat="1" applyFont="1" applyFill="1" applyBorder="1" applyAlignment="1"/>
    <xf numFmtId="6" fontId="2" fillId="0" borderId="2" xfId="0" applyNumberFormat="1" applyFont="1" applyBorder="1" applyAlignment="1"/>
    <xf numFmtId="0" fontId="3" fillId="0" borderId="9" xfId="0" applyFont="1" applyFill="1" applyBorder="1" applyAlignment="1"/>
    <xf numFmtId="6" fontId="3" fillId="0" borderId="11" xfId="0" applyNumberFormat="1" applyFont="1" applyFill="1" applyBorder="1" applyAlignment="1"/>
    <xf numFmtId="0" fontId="4" fillId="0" borderId="9" xfId="0" applyFont="1" applyBorder="1"/>
    <xf numFmtId="6" fontId="2" fillId="0" borderId="4" xfId="0" applyNumberFormat="1" applyFont="1" applyFill="1" applyBorder="1" applyAlignment="1"/>
    <xf numFmtId="0" fontId="3" fillId="0" borderId="8" xfId="0" applyFont="1" applyFill="1" applyBorder="1" applyAlignment="1"/>
    <xf numFmtId="0" fontId="0" fillId="0" borderId="9" xfId="0" applyBorder="1"/>
    <xf numFmtId="0" fontId="3" fillId="0" borderId="3" xfId="0" applyFont="1" applyFill="1" applyBorder="1" applyAlignment="1"/>
    <xf numFmtId="0" fontId="5" fillId="0" borderId="3" xfId="0" applyFont="1" applyBorder="1"/>
    <xf numFmtId="6" fontId="5" fillId="0" borderId="2" xfId="0" applyNumberFormat="1" applyFont="1" applyBorder="1" applyAlignment="1"/>
    <xf numFmtId="0" fontId="2" fillId="0" borderId="12" xfId="0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6" fontId="4" fillId="0" borderId="0" xfId="0" applyNumberFormat="1" applyFont="1" applyBorder="1"/>
    <xf numFmtId="1" fontId="4" fillId="0" borderId="0" xfId="0" applyNumberFormat="1" applyFont="1" applyBorder="1"/>
    <xf numFmtId="0" fontId="5" fillId="0" borderId="0" xfId="0" applyFont="1" applyBorder="1"/>
    <xf numFmtId="1" fontId="5" fillId="0" borderId="2" xfId="0" applyNumberFormat="1" applyFont="1" applyBorder="1"/>
    <xf numFmtId="0" fontId="2" fillId="0" borderId="12" xfId="0" applyFont="1" applyFill="1" applyBorder="1" applyAlignment="1">
      <alignment horizontal="left"/>
    </xf>
    <xf numFmtId="0" fontId="5" fillId="0" borderId="12" xfId="0" applyFont="1" applyBorder="1"/>
    <xf numFmtId="8" fontId="3" fillId="3" borderId="6" xfId="0" applyNumberFormat="1" applyFont="1" applyFill="1" applyBorder="1" applyAlignment="1"/>
    <xf numFmtId="164" fontId="4" fillId="2" borderId="6" xfId="0" applyNumberFormat="1" applyFont="1" applyFill="1" applyBorder="1" applyAlignment="1"/>
    <xf numFmtId="164" fontId="4" fillId="2" borderId="7" xfId="0" applyNumberFormat="1" applyFont="1" applyFill="1" applyBorder="1" applyAlignment="1"/>
    <xf numFmtId="164" fontId="4" fillId="2" borderId="2" xfId="0" applyNumberFormat="1" applyFont="1" applyFill="1" applyBorder="1" applyAlignment="1"/>
    <xf numFmtId="1" fontId="2" fillId="0" borderId="12" xfId="0" applyNumberFormat="1" applyFont="1" applyBorder="1" applyAlignment="1">
      <alignment horizontal="center"/>
    </xf>
    <xf numFmtId="0" fontId="1" fillId="0" borderId="3" xfId="0" applyFont="1" applyBorder="1"/>
    <xf numFmtId="1" fontId="2" fillId="0" borderId="12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1" fontId="2" fillId="0" borderId="3" xfId="0" applyNumberFormat="1" applyFont="1" applyFill="1" applyBorder="1" applyAlignment="1"/>
    <xf numFmtId="6" fontId="2" fillId="0" borderId="11" xfId="0" applyNumberFormat="1" applyFont="1" applyBorder="1" applyAlignment="1"/>
    <xf numFmtId="6" fontId="3" fillId="0" borderId="10" xfId="0" applyNumberFormat="1" applyFont="1" applyFill="1" applyBorder="1" applyAlignment="1"/>
    <xf numFmtId="8" fontId="3" fillId="0" borderId="7" xfId="0" applyNumberFormat="1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view="pageBreakPreview" zoomScale="60" zoomScaleNormal="100" workbookViewId="0">
      <selection activeCell="I24" sqref="I24"/>
    </sheetView>
  </sheetViews>
  <sheetFormatPr defaultRowHeight="15" x14ac:dyDescent="0.25"/>
  <cols>
    <col min="1" max="1" width="47.42578125" customWidth="1"/>
    <col min="2" max="2" width="11.7109375" customWidth="1"/>
    <col min="3" max="4" width="12.42578125" customWidth="1"/>
    <col min="5" max="5" width="16.7109375" customWidth="1"/>
    <col min="7" max="7" width="10.85546875" bestFit="1" customWidth="1"/>
  </cols>
  <sheetData>
    <row r="1" spans="1:7" ht="15.75" x14ac:dyDescent="0.25">
      <c r="A1" s="67" t="s">
        <v>35</v>
      </c>
      <c r="B1" s="67"/>
      <c r="C1" s="67"/>
      <c r="D1" s="67"/>
      <c r="E1" s="67"/>
    </row>
    <row r="2" spans="1:7" ht="15.75" x14ac:dyDescent="0.25">
      <c r="A2" s="67" t="s">
        <v>34</v>
      </c>
      <c r="B2" s="67"/>
      <c r="C2" s="67"/>
      <c r="D2" s="67"/>
      <c r="E2" s="67"/>
    </row>
    <row r="3" spans="1:7" ht="15.75" thickBot="1" x14ac:dyDescent="0.3"/>
    <row r="4" spans="1:7" ht="15.75" thickBot="1" x14ac:dyDescent="0.3">
      <c r="A4" s="2" t="s">
        <v>0</v>
      </c>
      <c r="B4" s="2" t="s">
        <v>1</v>
      </c>
      <c r="C4" s="3" t="s">
        <v>2</v>
      </c>
      <c r="D4" s="2" t="s">
        <v>3</v>
      </c>
      <c r="E4" s="5" t="s">
        <v>22</v>
      </c>
    </row>
    <row r="5" spans="1:7" x14ac:dyDescent="0.25">
      <c r="A5" s="24" t="s">
        <v>4</v>
      </c>
      <c r="B5" s="26">
        <v>2531.666666666667</v>
      </c>
      <c r="C5" s="16"/>
      <c r="D5" s="29">
        <v>17.5</v>
      </c>
      <c r="E5" s="15">
        <f>B5*D5*12</f>
        <v>531650</v>
      </c>
    </row>
    <row r="6" spans="1:7" x14ac:dyDescent="0.25">
      <c r="A6" s="25" t="s">
        <v>5</v>
      </c>
      <c r="B6" s="16"/>
      <c r="C6" s="10">
        <v>22599867.609872296</v>
      </c>
      <c r="D6" s="14">
        <v>8.2400000000000001E-2</v>
      </c>
      <c r="E6" s="15">
        <f>C6*D6</f>
        <v>1862229.0910534773</v>
      </c>
    </row>
    <row r="7" spans="1:7" x14ac:dyDescent="0.25">
      <c r="A7" s="25" t="s">
        <v>6</v>
      </c>
      <c r="B7" s="16"/>
      <c r="C7" s="10">
        <v>10820036.424754789</v>
      </c>
      <c r="D7" s="14">
        <v>0.10979999999999999</v>
      </c>
      <c r="E7" s="15">
        <f>C7*D7</f>
        <v>1188039.9994380758</v>
      </c>
    </row>
    <row r="8" spans="1:7" x14ac:dyDescent="0.25">
      <c r="A8" s="25" t="s">
        <v>7</v>
      </c>
      <c r="B8" s="16"/>
      <c r="C8" s="10">
        <v>1699631.5455308841</v>
      </c>
      <c r="D8" s="14">
        <v>0.16550000000000001</v>
      </c>
      <c r="E8" s="15">
        <f>C8*D8</f>
        <v>281289.02078536135</v>
      </c>
    </row>
    <row r="9" spans="1:7" ht="15.75" thickBot="1" x14ac:dyDescent="0.3">
      <c r="A9" s="28" t="s">
        <v>32</v>
      </c>
      <c r="B9" s="17"/>
      <c r="C9" s="49">
        <f>SUM(C6:C8)</f>
        <v>35119535.580157973</v>
      </c>
      <c r="D9" s="17"/>
      <c r="E9" s="41">
        <f>SUM(E5:E8)</f>
        <v>3863208.1112769148</v>
      </c>
      <c r="G9" s="1"/>
    </row>
    <row r="10" spans="1:7" ht="15.75" thickBot="1" x14ac:dyDescent="0.3">
      <c r="A10" s="5" t="s">
        <v>8</v>
      </c>
      <c r="B10" s="2" t="s">
        <v>1</v>
      </c>
      <c r="C10" s="3" t="s">
        <v>2</v>
      </c>
      <c r="D10" s="2" t="s">
        <v>3</v>
      </c>
      <c r="E10" s="5" t="s">
        <v>22</v>
      </c>
    </row>
    <row r="11" spans="1:7" x14ac:dyDescent="0.25">
      <c r="A11" s="26" t="s">
        <v>4</v>
      </c>
      <c r="B11" s="26">
        <v>164</v>
      </c>
      <c r="C11" s="16"/>
      <c r="D11" s="30">
        <v>29.56</v>
      </c>
      <c r="E11" s="15">
        <f>B11*D11*12</f>
        <v>58174.080000000002</v>
      </c>
    </row>
    <row r="12" spans="1:7" x14ac:dyDescent="0.25">
      <c r="A12" s="27" t="s">
        <v>9</v>
      </c>
      <c r="B12" s="16"/>
      <c r="C12" s="10">
        <v>248311.54461184482</v>
      </c>
      <c r="D12" s="14">
        <v>8.2400000000000001E-2</v>
      </c>
      <c r="E12" s="15">
        <f>C12*D12</f>
        <v>20460.871276016012</v>
      </c>
    </row>
    <row r="13" spans="1:7" x14ac:dyDescent="0.25">
      <c r="A13" s="27" t="s">
        <v>10</v>
      </c>
      <c r="B13" s="16"/>
      <c r="C13" s="10">
        <v>809.81200131114201</v>
      </c>
      <c r="D13" s="14">
        <v>0.10979999999999999</v>
      </c>
      <c r="E13" s="15">
        <f>C13*D13</f>
        <v>88.917357743963393</v>
      </c>
    </row>
    <row r="14" spans="1:7" x14ac:dyDescent="0.25">
      <c r="A14" s="27" t="s">
        <v>11</v>
      </c>
      <c r="B14" s="16"/>
      <c r="C14" s="10">
        <v>330.27626720140699</v>
      </c>
      <c r="D14" s="14">
        <v>0.16550000000000001</v>
      </c>
      <c r="E14" s="15">
        <f>C14*D14</f>
        <v>54.660722221832863</v>
      </c>
    </row>
    <row r="15" spans="1:7" ht="15.75" thickBot="1" x14ac:dyDescent="0.3">
      <c r="A15" s="28" t="s">
        <v>32</v>
      </c>
      <c r="B15" s="17"/>
      <c r="C15" s="11">
        <f>SUM(C12:C14)</f>
        <v>249451.63288035736</v>
      </c>
      <c r="D15" s="17"/>
      <c r="E15" s="32">
        <f>E11+E12+E13+E14</f>
        <v>78778.529355981809</v>
      </c>
    </row>
    <row r="16" spans="1:7" ht="15.75" thickBot="1" x14ac:dyDescent="0.3">
      <c r="A16" s="2" t="s">
        <v>12</v>
      </c>
      <c r="B16" s="2" t="s">
        <v>1</v>
      </c>
      <c r="C16" s="3" t="s">
        <v>2</v>
      </c>
      <c r="D16" s="2" t="s">
        <v>3</v>
      </c>
      <c r="E16" s="5" t="s">
        <v>22</v>
      </c>
    </row>
    <row r="17" spans="1:7" x14ac:dyDescent="0.25">
      <c r="A17" s="26" t="s">
        <v>4</v>
      </c>
      <c r="B17" s="8">
        <v>279.44444444444446</v>
      </c>
      <c r="C17" s="20"/>
      <c r="D17" s="52">
        <v>29.72</v>
      </c>
      <c r="E17" s="15">
        <f>B17*D17*12</f>
        <v>99661.06666666668</v>
      </c>
    </row>
    <row r="18" spans="1:7" x14ac:dyDescent="0.25">
      <c r="A18" s="27" t="s">
        <v>13</v>
      </c>
      <c r="B18" s="16"/>
      <c r="C18" s="4">
        <v>5203171.9568554908</v>
      </c>
      <c r="D18" s="31">
        <v>9.2200000000000004E-2</v>
      </c>
      <c r="E18" s="15">
        <f>C18*D18</f>
        <v>479732.45442207629</v>
      </c>
    </row>
    <row r="19" spans="1:7" x14ac:dyDescent="0.25">
      <c r="A19" s="27" t="s">
        <v>14</v>
      </c>
      <c r="B19" s="16"/>
      <c r="C19" s="4">
        <v>386774.56342519802</v>
      </c>
      <c r="D19" s="31">
        <v>0.12239999999999999</v>
      </c>
      <c r="E19" s="15">
        <f>C19*D19</f>
        <v>47341.206563244239</v>
      </c>
    </row>
    <row r="20" spans="1:7" x14ac:dyDescent="0.25">
      <c r="A20" s="27" t="s">
        <v>15</v>
      </c>
      <c r="B20" s="16"/>
      <c r="C20" s="4">
        <v>76071.783535048016</v>
      </c>
      <c r="D20" s="31">
        <v>0.16550000000000001</v>
      </c>
      <c r="E20" s="15">
        <f>C20*D20</f>
        <v>12589.880175050448</v>
      </c>
    </row>
    <row r="21" spans="1:7" ht="15.75" thickBot="1" x14ac:dyDescent="0.3">
      <c r="A21" s="28" t="s">
        <v>32</v>
      </c>
      <c r="B21" s="17"/>
      <c r="C21" s="48">
        <f>SUM(C18:C20)</f>
        <v>5666018.3038157374</v>
      </c>
      <c r="D21" s="17"/>
      <c r="E21" s="32">
        <f>E17+E18+E19+E20</f>
        <v>639324.60782703769</v>
      </c>
    </row>
    <row r="22" spans="1:7" ht="15.75" thickBot="1" x14ac:dyDescent="0.3">
      <c r="A22" s="2" t="s">
        <v>16</v>
      </c>
      <c r="B22" s="2" t="s">
        <v>1</v>
      </c>
      <c r="C22" s="3" t="s">
        <v>2</v>
      </c>
      <c r="D22" s="2" t="s">
        <v>3</v>
      </c>
      <c r="E22" s="5" t="s">
        <v>22</v>
      </c>
    </row>
    <row r="23" spans="1:7" x14ac:dyDescent="0.25">
      <c r="A23" s="26" t="s">
        <v>4</v>
      </c>
      <c r="B23" s="4">
        <v>27</v>
      </c>
      <c r="C23" s="19"/>
      <c r="D23" s="21">
        <v>37.22</v>
      </c>
      <c r="E23" s="15">
        <f>B23*D23*12</f>
        <v>12059.279999999999</v>
      </c>
    </row>
    <row r="24" spans="1:7" x14ac:dyDescent="0.25">
      <c r="A24" s="27" t="s">
        <v>17</v>
      </c>
      <c r="B24" s="20"/>
      <c r="C24" s="26">
        <v>3371199.9439765383</v>
      </c>
      <c r="D24" s="31">
        <v>9.2200000000000004E-2</v>
      </c>
      <c r="E24" s="15">
        <f>C24*D24</f>
        <v>310824.63483463682</v>
      </c>
    </row>
    <row r="25" spans="1:7" x14ac:dyDescent="0.25">
      <c r="A25" s="27" t="s">
        <v>18</v>
      </c>
      <c r="B25" s="20"/>
      <c r="C25" s="26">
        <v>210231.14209525849</v>
      </c>
      <c r="D25" s="31">
        <v>0.12239999999999999</v>
      </c>
      <c r="E25" s="15">
        <f>C25*D25</f>
        <v>25732.291792459637</v>
      </c>
    </row>
    <row r="26" spans="1:7" ht="15.75" thickBot="1" x14ac:dyDescent="0.3">
      <c r="A26" s="27" t="s">
        <v>19</v>
      </c>
      <c r="B26" s="20"/>
      <c r="C26" s="26">
        <v>14833.673219561566</v>
      </c>
      <c r="D26" s="31">
        <v>0.16550000000000001</v>
      </c>
      <c r="E26" s="15">
        <f>C26*D26</f>
        <v>2454.9729178374391</v>
      </c>
    </row>
    <row r="27" spans="1:7" ht="15.75" thickBot="1" x14ac:dyDescent="0.3">
      <c r="A27" s="28" t="s">
        <v>31</v>
      </c>
      <c r="B27" s="20"/>
      <c r="C27" s="40">
        <f>SUM(C24:C26)</f>
        <v>3596264.7592913583</v>
      </c>
      <c r="D27" s="19"/>
      <c r="E27" s="61">
        <f>E23+E24+E25+E26</f>
        <v>351071.1795449339</v>
      </c>
    </row>
    <row r="28" spans="1:7" ht="15.75" thickBot="1" x14ac:dyDescent="0.3">
      <c r="A28" s="2" t="s">
        <v>20</v>
      </c>
      <c r="B28" s="42" t="s">
        <v>1</v>
      </c>
      <c r="C28" s="43" t="s">
        <v>2</v>
      </c>
      <c r="D28" s="2" t="s">
        <v>3</v>
      </c>
      <c r="E28" s="44" t="s">
        <v>22</v>
      </c>
    </row>
    <row r="29" spans="1:7" x14ac:dyDescent="0.25">
      <c r="A29" s="33" t="s">
        <v>4</v>
      </c>
      <c r="B29" s="33">
        <v>6</v>
      </c>
      <c r="C29" s="37">
        <v>0</v>
      </c>
      <c r="D29" s="53">
        <v>0</v>
      </c>
      <c r="E29" s="62">
        <v>0</v>
      </c>
    </row>
    <row r="30" spans="1:7" x14ac:dyDescent="0.25">
      <c r="A30" s="33" t="s">
        <v>21</v>
      </c>
      <c r="B30" s="35"/>
      <c r="C30" s="33">
        <v>224018.79343339999</v>
      </c>
      <c r="D30" s="54">
        <v>9.1399999999999995E-2</v>
      </c>
      <c r="E30" s="34">
        <v>20941.276810154228</v>
      </c>
    </row>
    <row r="31" spans="1:7" ht="15.75" thickBot="1" x14ac:dyDescent="0.3">
      <c r="A31" s="28" t="s">
        <v>32</v>
      </c>
      <c r="B31" s="18"/>
      <c r="C31" s="40">
        <f>SUM(C30)</f>
        <v>224018.79343339999</v>
      </c>
      <c r="D31" s="55"/>
      <c r="E31" s="36">
        <f>SUM(E29:E30)</f>
        <v>20941.276810154228</v>
      </c>
    </row>
    <row r="32" spans="1:7" ht="15.75" thickBot="1" x14ac:dyDescent="0.3">
      <c r="A32" s="5" t="s">
        <v>23</v>
      </c>
      <c r="B32" s="45" t="s">
        <v>1</v>
      </c>
      <c r="C32" s="56" t="s">
        <v>2</v>
      </c>
      <c r="D32" s="5" t="s">
        <v>3</v>
      </c>
      <c r="E32" s="44" t="s">
        <v>22</v>
      </c>
      <c r="G32" s="1"/>
    </row>
    <row r="33" spans="1:8" x14ac:dyDescent="0.25">
      <c r="A33" s="26" t="s">
        <v>24</v>
      </c>
      <c r="B33" s="33">
        <v>12.22222222222222</v>
      </c>
      <c r="C33" s="33">
        <v>36666.666666666657</v>
      </c>
      <c r="D33" s="31">
        <v>0.54179999999999995</v>
      </c>
      <c r="E33" s="34">
        <f>C33*D33</f>
        <v>19865.999999999993</v>
      </c>
      <c r="G33" s="1"/>
    </row>
    <row r="34" spans="1:8" x14ac:dyDescent="0.25">
      <c r="A34" s="26" t="s">
        <v>25</v>
      </c>
      <c r="B34" s="38"/>
      <c r="C34" s="33">
        <v>28901.737610642347</v>
      </c>
      <c r="D34" s="31">
        <v>0.61899999999999999</v>
      </c>
      <c r="E34" s="34">
        <f>C34*D34</f>
        <v>17890.175580987612</v>
      </c>
    </row>
    <row r="35" spans="1:8" ht="15.75" thickBot="1" x14ac:dyDescent="0.3">
      <c r="A35" s="28" t="s">
        <v>32</v>
      </c>
      <c r="B35" s="18"/>
      <c r="C35" s="57">
        <f>SUM(C33:C34)</f>
        <v>65568.404277309004</v>
      </c>
      <c r="D35" s="9"/>
      <c r="E35" s="36">
        <f>E33+E34</f>
        <v>37756.175580987605</v>
      </c>
    </row>
    <row r="36" spans="1:8" ht="15.75" thickBot="1" x14ac:dyDescent="0.3">
      <c r="A36" s="2" t="s">
        <v>27</v>
      </c>
      <c r="B36" s="42" t="s">
        <v>1</v>
      </c>
      <c r="C36" s="58" t="s">
        <v>2</v>
      </c>
      <c r="D36" s="2" t="s">
        <v>3</v>
      </c>
      <c r="E36" s="7" t="s">
        <v>22</v>
      </c>
    </row>
    <row r="37" spans="1:8" x14ac:dyDescent="0.25">
      <c r="A37" s="26" t="s">
        <v>24</v>
      </c>
      <c r="B37" s="4">
        <v>27</v>
      </c>
      <c r="C37" s="35"/>
      <c r="D37" s="63">
        <v>0</v>
      </c>
      <c r="E37" s="34">
        <f>C37*D37</f>
        <v>0</v>
      </c>
    </row>
    <row r="38" spans="1:8" x14ac:dyDescent="0.25">
      <c r="A38" s="26" t="s">
        <v>25</v>
      </c>
      <c r="B38" s="35"/>
      <c r="C38" s="33">
        <v>648610.44949494954</v>
      </c>
      <c r="D38" s="31">
        <v>0.61899999999999999</v>
      </c>
      <c r="E38" s="34">
        <f>C38*D38</f>
        <v>401489.86823737377</v>
      </c>
    </row>
    <row r="39" spans="1:8" ht="15.75" thickBot="1" x14ac:dyDescent="0.3">
      <c r="A39" s="28" t="s">
        <v>32</v>
      </c>
      <c r="B39" s="18"/>
      <c r="C39" s="59">
        <f>SUM(C38)</f>
        <v>648610.44949494954</v>
      </c>
      <c r="D39" s="17"/>
      <c r="E39" s="36">
        <f>E37+E38</f>
        <v>401489.86823737377</v>
      </c>
    </row>
    <row r="40" spans="1:8" ht="15.75" thickBot="1" x14ac:dyDescent="0.3">
      <c r="A40" s="2" t="s">
        <v>28</v>
      </c>
      <c r="B40" s="42" t="s">
        <v>1</v>
      </c>
      <c r="C40" s="58" t="s">
        <v>2</v>
      </c>
      <c r="D40" s="6" t="s">
        <v>3</v>
      </c>
      <c r="E40" s="7" t="s">
        <v>22</v>
      </c>
    </row>
    <row r="41" spans="1:8" x14ac:dyDescent="0.25">
      <c r="A41" s="26" t="s">
        <v>24</v>
      </c>
      <c r="B41" s="33">
        <v>113.66666666666669</v>
      </c>
      <c r="C41" s="33">
        <v>341000.00000000006</v>
      </c>
      <c r="D41" s="31">
        <v>0.81779999999999997</v>
      </c>
      <c r="E41" s="34">
        <f>C41*D41</f>
        <v>278869.80000000005</v>
      </c>
    </row>
    <row r="42" spans="1:8" x14ac:dyDescent="0.25">
      <c r="A42" s="26" t="s">
        <v>25</v>
      </c>
      <c r="B42" s="33"/>
      <c r="C42" s="33">
        <v>948644.400265401</v>
      </c>
      <c r="D42" s="31">
        <v>0.89510000000000001</v>
      </c>
      <c r="E42" s="34">
        <f>C42*D42</f>
        <v>849131.60267756041</v>
      </c>
    </row>
    <row r="43" spans="1:8" ht="15.75" thickBot="1" x14ac:dyDescent="0.3">
      <c r="A43" s="28" t="s">
        <v>32</v>
      </c>
      <c r="B43" s="39"/>
      <c r="C43" s="60">
        <f>SUM(C41:C42)</f>
        <v>1289644.400265401</v>
      </c>
      <c r="D43" s="64"/>
      <c r="E43" s="36">
        <f>E41+E42</f>
        <v>1128001.4026775605</v>
      </c>
    </row>
    <row r="44" spans="1:8" ht="15.75" thickBot="1" x14ac:dyDescent="0.3">
      <c r="A44" s="2" t="s">
        <v>29</v>
      </c>
      <c r="B44" s="42" t="s">
        <v>1</v>
      </c>
      <c r="C44" s="58" t="s">
        <v>2</v>
      </c>
      <c r="D44" s="2" t="s">
        <v>3</v>
      </c>
      <c r="E44" s="7" t="s">
        <v>22</v>
      </c>
    </row>
    <row r="45" spans="1:8" x14ac:dyDescent="0.25">
      <c r="A45" s="26" t="s">
        <v>4</v>
      </c>
      <c r="B45" s="33">
        <v>278.05555555555554</v>
      </c>
      <c r="C45" s="12"/>
      <c r="D45" s="63">
        <v>0</v>
      </c>
      <c r="E45" s="34">
        <f>B45*D45</f>
        <v>0</v>
      </c>
      <c r="G45" t="s">
        <v>26</v>
      </c>
    </row>
    <row r="46" spans="1:8" x14ac:dyDescent="0.25">
      <c r="A46" s="26" t="s">
        <v>21</v>
      </c>
      <c r="B46" s="33"/>
      <c r="C46" s="12">
        <v>9460634.9149850458</v>
      </c>
      <c r="D46" s="31">
        <v>0.89510000000000001</v>
      </c>
      <c r="E46" s="34">
        <f>C46*D46</f>
        <v>8468214.3124031145</v>
      </c>
    </row>
    <row r="47" spans="1:8" ht="15.75" thickBot="1" x14ac:dyDescent="0.3">
      <c r="A47" s="28" t="s">
        <v>32</v>
      </c>
      <c r="B47" s="39"/>
      <c r="C47" s="60">
        <f>SUM(C46)</f>
        <v>9460634.9149850458</v>
      </c>
      <c r="D47" s="64"/>
      <c r="E47" s="36">
        <f>E45+E46</f>
        <v>8468214.3124031145</v>
      </c>
    </row>
    <row r="48" spans="1:8" ht="15.75" thickBot="1" x14ac:dyDescent="0.3">
      <c r="A48" s="50" t="s">
        <v>30</v>
      </c>
      <c r="B48" s="42" t="s">
        <v>1</v>
      </c>
      <c r="C48" s="58" t="s">
        <v>2</v>
      </c>
      <c r="D48" s="65"/>
      <c r="E48" s="23" t="s">
        <v>22</v>
      </c>
      <c r="H48" t="s">
        <v>33</v>
      </c>
    </row>
    <row r="49" spans="1:5" ht="15.75" thickBot="1" x14ac:dyDescent="0.3">
      <c r="A49" s="50" t="s">
        <v>30</v>
      </c>
      <c r="B49" s="51">
        <f>B45+B41+B33+B37+B33+B29+B23+B17+B11+B5</f>
        <v>3451.2777777777783</v>
      </c>
      <c r="C49" s="58">
        <f>C47+C43+C39+C35+C31+C27+C21+C15+C9</f>
        <v>56319747.238601536</v>
      </c>
      <c r="D49" s="66"/>
      <c r="E49" s="23">
        <f>E47+E43+E39+E35+E31+E27+E21+E15+E9</f>
        <v>14988785.463714059</v>
      </c>
    </row>
    <row r="50" spans="1:5" x14ac:dyDescent="0.25">
      <c r="A50" s="48"/>
      <c r="B50" s="20"/>
      <c r="C50" s="20"/>
      <c r="D50" s="48"/>
      <c r="E50" s="20"/>
    </row>
    <row r="51" spans="1:5" x14ac:dyDescent="0.25">
      <c r="A51" s="22"/>
      <c r="B51" s="46"/>
      <c r="C51" s="13"/>
      <c r="D51" s="13"/>
      <c r="E51" s="13"/>
    </row>
    <row r="52" spans="1:5" x14ac:dyDescent="0.25">
      <c r="A52" s="48"/>
      <c r="B52" s="47"/>
      <c r="C52" s="13"/>
      <c r="D52" s="13"/>
      <c r="E52" s="13"/>
    </row>
    <row r="53" spans="1:5" x14ac:dyDescent="0.25">
      <c r="A53" s="48"/>
      <c r="B53" s="46"/>
      <c r="C53" s="13"/>
      <c r="D53" s="13"/>
      <c r="E53" s="13"/>
    </row>
    <row r="54" spans="1:5" x14ac:dyDescent="0.25">
      <c r="A54" s="48"/>
      <c r="B54" s="46"/>
      <c r="C54" s="13"/>
      <c r="D54" s="13"/>
      <c r="E54" s="13"/>
    </row>
  </sheetData>
  <mergeCells count="2">
    <mergeCell ref="A1:E1"/>
    <mergeCell ref="A2:E2"/>
  </mergeCells>
  <pageMargins left="0.7" right="0.7" top="0.85" bottom="0.75" header="0.3" footer="0.3"/>
  <pageSetup scale="90" orientation="portrait" r:id="rId1"/>
  <headerFooter>
    <oddHeader>&amp;REB-2012-0137
Page &amp;P of &amp;N</oddHead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view="pageBreakPreview" zoomScale="60" zoomScaleNormal="100" workbookViewId="0">
      <selection activeCell="I24" sqref="I24"/>
    </sheetView>
  </sheetViews>
  <sheetFormatPr defaultRowHeight="15" x14ac:dyDescent="0.25"/>
  <cols>
    <col min="1" max="1" width="47.42578125" customWidth="1"/>
    <col min="2" max="2" width="11.7109375" customWidth="1"/>
    <col min="3" max="3" width="14.5703125" customWidth="1"/>
    <col min="4" max="4" width="12.42578125" customWidth="1"/>
    <col min="5" max="5" width="17.85546875" customWidth="1"/>
    <col min="6" max="6" width="0.7109375" customWidth="1"/>
    <col min="7" max="7" width="10.85546875" hidden="1" customWidth="1"/>
  </cols>
  <sheetData>
    <row r="1" spans="1:7" ht="15.75" x14ac:dyDescent="0.25">
      <c r="A1" s="67" t="s">
        <v>35</v>
      </c>
      <c r="B1" s="67"/>
      <c r="C1" s="67"/>
      <c r="D1" s="67"/>
      <c r="E1" s="67"/>
    </row>
    <row r="2" spans="1:7" ht="15.75" x14ac:dyDescent="0.25">
      <c r="A2" s="67" t="s">
        <v>34</v>
      </c>
      <c r="B2" s="67"/>
      <c r="C2" s="67"/>
      <c r="D2" s="67"/>
      <c r="E2" s="67"/>
    </row>
    <row r="3" spans="1:7" ht="15.75" thickBot="1" x14ac:dyDescent="0.3"/>
    <row r="4" spans="1:7" ht="15.75" thickBot="1" x14ac:dyDescent="0.3">
      <c r="A4" s="2" t="s">
        <v>0</v>
      </c>
      <c r="B4" s="2" t="s">
        <v>1</v>
      </c>
      <c r="C4" s="3" t="s">
        <v>2</v>
      </c>
      <c r="D4" s="2" t="s">
        <v>3</v>
      </c>
      <c r="E4" s="5" t="s">
        <v>22</v>
      </c>
    </row>
    <row r="5" spans="1:7" x14ac:dyDescent="0.25">
      <c r="A5" s="24" t="s">
        <v>4</v>
      </c>
      <c r="B5" s="26">
        <v>2531.666666666667</v>
      </c>
      <c r="C5" s="16"/>
      <c r="D5" s="29">
        <v>17.899380000000001</v>
      </c>
      <c r="E5" s="15">
        <f>B5*D5*12</f>
        <v>543783.16440000013</v>
      </c>
    </row>
    <row r="6" spans="1:7" x14ac:dyDescent="0.25">
      <c r="A6" s="25" t="s">
        <v>5</v>
      </c>
      <c r="B6" s="16"/>
      <c r="C6" s="10">
        <v>22599867.609872296</v>
      </c>
      <c r="D6" s="14">
        <v>8.4269999999999998E-2</v>
      </c>
      <c r="E6" s="15">
        <f>C6*D6</f>
        <v>1904490.8434839384</v>
      </c>
    </row>
    <row r="7" spans="1:7" x14ac:dyDescent="0.25">
      <c r="A7" s="25" t="s">
        <v>6</v>
      </c>
      <c r="B7" s="16"/>
      <c r="C7" s="10">
        <v>10820036.424754789</v>
      </c>
      <c r="D7" s="14">
        <v>0.1123</v>
      </c>
      <c r="E7" s="15">
        <f>C7*D7</f>
        <v>1215090.0904999627</v>
      </c>
    </row>
    <row r="8" spans="1:7" x14ac:dyDescent="0.25">
      <c r="A8" s="25" t="s">
        <v>7</v>
      </c>
      <c r="B8" s="16"/>
      <c r="C8" s="10">
        <v>1699631.5455308841</v>
      </c>
      <c r="D8" s="14">
        <v>0.16927</v>
      </c>
      <c r="E8" s="15">
        <f>C8*D8</f>
        <v>287696.63171201275</v>
      </c>
    </row>
    <row r="9" spans="1:7" ht="15.75" thickBot="1" x14ac:dyDescent="0.3">
      <c r="A9" s="28" t="s">
        <v>32</v>
      </c>
      <c r="B9" s="17"/>
      <c r="C9" s="49">
        <f>SUM(C6:C8)</f>
        <v>35119535.580157973</v>
      </c>
      <c r="D9" s="17"/>
      <c r="E9" s="41">
        <f>SUM(E5:E8)</f>
        <v>3951060.7300959141</v>
      </c>
      <c r="G9" s="1"/>
    </row>
    <row r="10" spans="1:7" ht="15.75" thickBot="1" x14ac:dyDescent="0.3">
      <c r="A10" s="5" t="s">
        <v>8</v>
      </c>
      <c r="B10" s="2" t="s">
        <v>1</v>
      </c>
      <c r="C10" s="3" t="s">
        <v>2</v>
      </c>
      <c r="D10" s="2" t="s">
        <v>3</v>
      </c>
      <c r="E10" s="5" t="s">
        <v>22</v>
      </c>
    </row>
    <row r="11" spans="1:7" x14ac:dyDescent="0.25">
      <c r="A11" s="26" t="s">
        <v>4</v>
      </c>
      <c r="B11" s="26">
        <v>164</v>
      </c>
      <c r="C11" s="16"/>
      <c r="D11" s="30">
        <v>30.238600000000002</v>
      </c>
      <c r="E11" s="15">
        <f>B11*D11*12</f>
        <v>59509.5648</v>
      </c>
    </row>
    <row r="12" spans="1:7" x14ac:dyDescent="0.25">
      <c r="A12" s="27" t="s">
        <v>9</v>
      </c>
      <c r="B12" s="16"/>
      <c r="C12" s="10">
        <v>248311.54461184482</v>
      </c>
      <c r="D12" s="31">
        <v>8.4269999999999998E-2</v>
      </c>
      <c r="E12" s="15">
        <f>C12*D12</f>
        <v>20925.213864440164</v>
      </c>
    </row>
    <row r="13" spans="1:7" x14ac:dyDescent="0.25">
      <c r="A13" s="27" t="s">
        <v>10</v>
      </c>
      <c r="B13" s="16"/>
      <c r="C13" s="10">
        <v>809.81200131114201</v>
      </c>
      <c r="D13" s="31">
        <v>0.1123</v>
      </c>
      <c r="E13" s="15">
        <f>C13*D13</f>
        <v>90.941887747241239</v>
      </c>
    </row>
    <row r="14" spans="1:7" x14ac:dyDescent="0.25">
      <c r="A14" s="27" t="s">
        <v>11</v>
      </c>
      <c r="B14" s="16"/>
      <c r="C14" s="10">
        <v>330.27626720140699</v>
      </c>
      <c r="D14" s="31">
        <v>0.16927</v>
      </c>
      <c r="E14" s="15">
        <f>C14*D14</f>
        <v>55.90586374918216</v>
      </c>
    </row>
    <row r="15" spans="1:7" ht="15.75" thickBot="1" x14ac:dyDescent="0.3">
      <c r="A15" s="28" t="s">
        <v>32</v>
      </c>
      <c r="B15" s="17"/>
      <c r="C15" s="11">
        <f>SUM(C12:C14)</f>
        <v>249451.63288035736</v>
      </c>
      <c r="D15" s="17"/>
      <c r="E15" s="32">
        <f>E11+E12+E13+E14</f>
        <v>80581.626415936582</v>
      </c>
    </row>
    <row r="16" spans="1:7" ht="15.75" thickBot="1" x14ac:dyDescent="0.3">
      <c r="A16" s="2" t="s">
        <v>12</v>
      </c>
      <c r="B16" s="2" t="s">
        <v>1</v>
      </c>
      <c r="C16" s="3" t="s">
        <v>2</v>
      </c>
      <c r="D16" s="2" t="s">
        <v>3</v>
      </c>
      <c r="E16" s="5" t="s">
        <v>22</v>
      </c>
    </row>
    <row r="17" spans="1:7" x14ac:dyDescent="0.25">
      <c r="A17" s="26" t="s">
        <v>4</v>
      </c>
      <c r="B17" s="8">
        <v>279.44444444444446</v>
      </c>
      <c r="C17" s="20"/>
      <c r="D17" s="52">
        <v>30.399170000000002</v>
      </c>
      <c r="E17" s="15">
        <f>B17*D17*12</f>
        <v>101938.55006666668</v>
      </c>
    </row>
    <row r="18" spans="1:7" x14ac:dyDescent="0.25">
      <c r="A18" s="27" t="s">
        <v>13</v>
      </c>
      <c r="B18" s="16"/>
      <c r="C18" s="4">
        <v>5203171.9568554908</v>
      </c>
      <c r="D18" s="31">
        <v>9.4310000000000005E-2</v>
      </c>
      <c r="E18" s="15">
        <f>C18*D18</f>
        <v>490711.14725104137</v>
      </c>
    </row>
    <row r="19" spans="1:7" x14ac:dyDescent="0.25">
      <c r="A19" s="27" t="s">
        <v>14</v>
      </c>
      <c r="B19" s="16"/>
      <c r="C19" s="4">
        <v>386774.56342519802</v>
      </c>
      <c r="D19" s="31">
        <v>0.12522</v>
      </c>
      <c r="E19" s="15">
        <f>C19*D19</f>
        <v>48431.910832103298</v>
      </c>
    </row>
    <row r="20" spans="1:7" x14ac:dyDescent="0.25">
      <c r="A20" s="27" t="s">
        <v>15</v>
      </c>
      <c r="B20" s="16"/>
      <c r="C20" s="4">
        <v>76071.783535048016</v>
      </c>
      <c r="D20" s="31">
        <v>0.16927</v>
      </c>
      <c r="E20" s="15">
        <f>C20*D20</f>
        <v>12876.670798977579</v>
      </c>
    </row>
    <row r="21" spans="1:7" ht="15.75" thickBot="1" x14ac:dyDescent="0.3">
      <c r="A21" s="28" t="s">
        <v>32</v>
      </c>
      <c r="B21" s="17"/>
      <c r="C21" s="48">
        <f>SUM(C18:C20)</f>
        <v>5666018.3038157374</v>
      </c>
      <c r="D21" s="17"/>
      <c r="E21" s="32">
        <f>E17+E18+E19+E20</f>
        <v>653958.278948789</v>
      </c>
    </row>
    <row r="22" spans="1:7" ht="15.75" thickBot="1" x14ac:dyDescent="0.3">
      <c r="A22" s="2" t="s">
        <v>16</v>
      </c>
      <c r="B22" s="2" t="s">
        <v>1</v>
      </c>
      <c r="C22" s="3" t="s">
        <v>2</v>
      </c>
      <c r="D22" s="2" t="s">
        <v>3</v>
      </c>
      <c r="E22" s="5" t="s">
        <v>22</v>
      </c>
    </row>
    <row r="23" spans="1:7" x14ac:dyDescent="0.25">
      <c r="A23" s="26" t="s">
        <v>4</v>
      </c>
      <c r="B23" s="4">
        <v>27</v>
      </c>
      <c r="C23" s="19"/>
      <c r="D23" s="21">
        <v>38.07255</v>
      </c>
      <c r="E23" s="15">
        <f>B23*D23*12</f>
        <v>12335.5062</v>
      </c>
    </row>
    <row r="24" spans="1:7" x14ac:dyDescent="0.25">
      <c r="A24" s="27" t="s">
        <v>17</v>
      </c>
      <c r="B24" s="20"/>
      <c r="C24" s="26">
        <v>3371199.9439765383</v>
      </c>
      <c r="D24" s="21">
        <v>9.4131000000000006E-2</v>
      </c>
      <c r="E24" s="15">
        <f>C24*D24</f>
        <v>317334.42192645557</v>
      </c>
    </row>
    <row r="25" spans="1:7" x14ac:dyDescent="0.25">
      <c r="A25" s="27" t="s">
        <v>18</v>
      </c>
      <c r="B25" s="20"/>
      <c r="C25" s="26">
        <v>210231.14209525849</v>
      </c>
      <c r="D25" s="21">
        <v>0.12522</v>
      </c>
      <c r="E25" s="15">
        <f>C25*D25</f>
        <v>26325.143613168268</v>
      </c>
    </row>
    <row r="26" spans="1:7" ht="15.75" thickBot="1" x14ac:dyDescent="0.3">
      <c r="A26" s="27" t="s">
        <v>19</v>
      </c>
      <c r="B26" s="20"/>
      <c r="C26" s="26">
        <v>14833.673219561566</v>
      </c>
      <c r="D26" s="21">
        <v>0.16927</v>
      </c>
      <c r="E26" s="15">
        <f>C26*D26</f>
        <v>2510.8958658751862</v>
      </c>
    </row>
    <row r="27" spans="1:7" ht="15.75" thickBot="1" x14ac:dyDescent="0.3">
      <c r="A27" s="28" t="s">
        <v>31</v>
      </c>
      <c r="B27" s="20"/>
      <c r="C27" s="40">
        <f>SUM(C24:C26)</f>
        <v>3596264.7592913583</v>
      </c>
      <c r="D27" s="19"/>
      <c r="E27" s="61">
        <f>E23+E24+E25+E26</f>
        <v>358505.96760549903</v>
      </c>
    </row>
    <row r="28" spans="1:7" ht="15.75" thickBot="1" x14ac:dyDescent="0.3">
      <c r="A28" s="2" t="s">
        <v>20</v>
      </c>
      <c r="B28" s="42" t="s">
        <v>1</v>
      </c>
      <c r="C28" s="43" t="s">
        <v>2</v>
      </c>
      <c r="D28" s="2" t="s">
        <v>3</v>
      </c>
      <c r="E28" s="44" t="s">
        <v>22</v>
      </c>
    </row>
    <row r="29" spans="1:7" x14ac:dyDescent="0.25">
      <c r="A29" s="33" t="s">
        <v>4</v>
      </c>
      <c r="B29" s="33">
        <v>6</v>
      </c>
      <c r="C29" s="37">
        <v>0</v>
      </c>
      <c r="D29" s="53">
        <v>0</v>
      </c>
      <c r="E29" s="62">
        <v>0</v>
      </c>
    </row>
    <row r="30" spans="1:7" x14ac:dyDescent="0.25">
      <c r="A30" s="33" t="s">
        <v>21</v>
      </c>
      <c r="B30" s="35"/>
      <c r="C30" s="33">
        <v>224018.79343339999</v>
      </c>
      <c r="D30" s="54">
        <v>9.3479999999999994E-2</v>
      </c>
      <c r="E30" s="34">
        <v>20941.276810154228</v>
      </c>
    </row>
    <row r="31" spans="1:7" ht="15.75" thickBot="1" x14ac:dyDescent="0.3">
      <c r="A31" s="28" t="s">
        <v>32</v>
      </c>
      <c r="B31" s="18"/>
      <c r="C31" s="40">
        <f>SUM(C30)</f>
        <v>224018.79343339999</v>
      </c>
      <c r="D31" s="55"/>
      <c r="E31" s="36">
        <f>SUM(E29:E30)</f>
        <v>20941.276810154228</v>
      </c>
    </row>
    <row r="32" spans="1:7" ht="15.75" thickBot="1" x14ac:dyDescent="0.3">
      <c r="A32" s="5" t="s">
        <v>23</v>
      </c>
      <c r="B32" s="45" t="s">
        <v>1</v>
      </c>
      <c r="C32" s="56" t="s">
        <v>2</v>
      </c>
      <c r="D32" s="5" t="s">
        <v>3</v>
      </c>
      <c r="E32" s="44" t="s">
        <v>22</v>
      </c>
      <c r="G32" s="1"/>
    </row>
    <row r="33" spans="1:8" x14ac:dyDescent="0.25">
      <c r="A33" s="26" t="s">
        <v>24</v>
      </c>
      <c r="B33" s="33">
        <v>12.22222222222222</v>
      </c>
      <c r="C33" s="33">
        <v>36666.666666666657</v>
      </c>
      <c r="D33" s="31">
        <v>0.55425000000000002</v>
      </c>
      <c r="E33" s="34">
        <f>C33*D33</f>
        <v>20322.499999999996</v>
      </c>
      <c r="G33" s="1"/>
    </row>
    <row r="34" spans="1:8" x14ac:dyDescent="0.25">
      <c r="A34" s="26" t="s">
        <v>25</v>
      </c>
      <c r="B34" s="38"/>
      <c r="C34" s="33">
        <v>28901.737610642347</v>
      </c>
      <c r="D34" s="31">
        <v>0.63324999999999998</v>
      </c>
      <c r="E34" s="34">
        <f>C34*D34</f>
        <v>18302.025341939265</v>
      </c>
    </row>
    <row r="35" spans="1:8" ht="15.75" thickBot="1" x14ac:dyDescent="0.3">
      <c r="A35" s="28" t="s">
        <v>32</v>
      </c>
      <c r="B35" s="18"/>
      <c r="C35" s="57">
        <f>SUM(C33:C34)</f>
        <v>65568.404277309004</v>
      </c>
      <c r="D35" s="9"/>
      <c r="E35" s="36">
        <f>E33+E34</f>
        <v>38624.525341939261</v>
      </c>
    </row>
    <row r="36" spans="1:8" ht="15.75" thickBot="1" x14ac:dyDescent="0.3">
      <c r="A36" s="2" t="s">
        <v>27</v>
      </c>
      <c r="B36" s="42" t="s">
        <v>1</v>
      </c>
      <c r="C36" s="58" t="s">
        <v>2</v>
      </c>
      <c r="D36" s="2" t="s">
        <v>3</v>
      </c>
      <c r="E36" s="7" t="s">
        <v>22</v>
      </c>
    </row>
    <row r="37" spans="1:8" x14ac:dyDescent="0.25">
      <c r="A37" s="26" t="s">
        <v>24</v>
      </c>
      <c r="B37" s="4">
        <v>27</v>
      </c>
      <c r="C37" s="35"/>
      <c r="D37" s="63">
        <v>0</v>
      </c>
      <c r="E37" s="34">
        <f>C37*D37</f>
        <v>0</v>
      </c>
    </row>
    <row r="38" spans="1:8" x14ac:dyDescent="0.25">
      <c r="A38" s="26" t="s">
        <v>25</v>
      </c>
      <c r="B38" s="35"/>
      <c r="C38" s="33">
        <v>648610.44949494954</v>
      </c>
      <c r="D38" s="31">
        <v>0.63324999999999998</v>
      </c>
      <c r="E38" s="34">
        <f>C38*D38</f>
        <v>410732.56714267679</v>
      </c>
    </row>
    <row r="39" spans="1:8" ht="15.75" thickBot="1" x14ac:dyDescent="0.3">
      <c r="A39" s="28" t="s">
        <v>32</v>
      </c>
      <c r="B39" s="18"/>
      <c r="C39" s="59">
        <f>SUM(C38)</f>
        <v>648610.44949494954</v>
      </c>
      <c r="D39" s="17"/>
      <c r="E39" s="36">
        <f>E37+E38</f>
        <v>410732.56714267679</v>
      </c>
    </row>
    <row r="40" spans="1:8" ht="15.75" thickBot="1" x14ac:dyDescent="0.3">
      <c r="A40" s="2" t="s">
        <v>28</v>
      </c>
      <c r="B40" s="42" t="s">
        <v>1</v>
      </c>
      <c r="C40" s="58" t="s">
        <v>2</v>
      </c>
      <c r="D40" s="6" t="s">
        <v>3</v>
      </c>
      <c r="E40" s="7" t="s">
        <v>22</v>
      </c>
    </row>
    <row r="41" spans="1:8" x14ac:dyDescent="0.25">
      <c r="A41" s="26" t="s">
        <v>24</v>
      </c>
      <c r="B41" s="33">
        <v>113.66666666666669</v>
      </c>
      <c r="C41" s="33">
        <v>341000.00000000006</v>
      </c>
      <c r="D41" s="31">
        <v>0.83665</v>
      </c>
      <c r="E41" s="34">
        <f>C41*D41</f>
        <v>285297.65000000002</v>
      </c>
    </row>
    <row r="42" spans="1:8" x14ac:dyDescent="0.25">
      <c r="A42" s="26" t="s">
        <v>25</v>
      </c>
      <c r="B42" s="33"/>
      <c r="C42" s="33">
        <v>948644.400265401</v>
      </c>
      <c r="D42" s="31">
        <v>0.91564999999999996</v>
      </c>
      <c r="E42" s="34">
        <f>C42*D42</f>
        <v>868626.2451030144</v>
      </c>
    </row>
    <row r="43" spans="1:8" ht="15.75" thickBot="1" x14ac:dyDescent="0.3">
      <c r="A43" s="28" t="s">
        <v>32</v>
      </c>
      <c r="B43" s="39"/>
      <c r="C43" s="60">
        <f>SUM(C41:C42)</f>
        <v>1289644.400265401</v>
      </c>
      <c r="D43" s="64"/>
      <c r="E43" s="36">
        <f>E41+E42</f>
        <v>1153923.8951030145</v>
      </c>
    </row>
    <row r="44" spans="1:8" ht="15.75" thickBot="1" x14ac:dyDescent="0.3">
      <c r="A44" s="2" t="s">
        <v>29</v>
      </c>
      <c r="B44" s="42" t="s">
        <v>1</v>
      </c>
      <c r="C44" s="58" t="s">
        <v>2</v>
      </c>
      <c r="D44" s="2" t="s">
        <v>3</v>
      </c>
      <c r="E44" s="7" t="s">
        <v>22</v>
      </c>
    </row>
    <row r="45" spans="1:8" x14ac:dyDescent="0.25">
      <c r="A45" s="26" t="s">
        <v>4</v>
      </c>
      <c r="B45" s="33">
        <v>278.05555555555554</v>
      </c>
      <c r="C45" s="12"/>
      <c r="D45" s="63">
        <v>0</v>
      </c>
      <c r="E45" s="34">
        <f>B45*D45</f>
        <v>0</v>
      </c>
      <c r="G45" t="s">
        <v>26</v>
      </c>
    </row>
    <row r="46" spans="1:8" x14ac:dyDescent="0.25">
      <c r="A46" s="26" t="s">
        <v>21</v>
      </c>
      <c r="B46" s="33"/>
      <c r="C46" s="12">
        <v>9460634.9149850458</v>
      </c>
      <c r="D46" s="31">
        <v>0.91564999999999996</v>
      </c>
      <c r="E46" s="34">
        <f>C46*D46</f>
        <v>8662630.3599060569</v>
      </c>
    </row>
    <row r="47" spans="1:8" ht="15.75" thickBot="1" x14ac:dyDescent="0.3">
      <c r="A47" s="28" t="s">
        <v>32</v>
      </c>
      <c r="B47" s="39"/>
      <c r="C47" s="60">
        <f>SUM(C46)</f>
        <v>9460634.9149850458</v>
      </c>
      <c r="D47" s="64"/>
      <c r="E47" s="36">
        <f>E45+E46</f>
        <v>8662630.3599060569</v>
      </c>
    </row>
    <row r="48" spans="1:8" ht="15.75" thickBot="1" x14ac:dyDescent="0.3">
      <c r="A48" s="50" t="s">
        <v>30</v>
      </c>
      <c r="B48" s="42" t="s">
        <v>1</v>
      </c>
      <c r="C48" s="58" t="s">
        <v>2</v>
      </c>
      <c r="D48" s="65"/>
      <c r="E48" s="23" t="s">
        <v>22</v>
      </c>
      <c r="H48" t="s">
        <v>33</v>
      </c>
    </row>
    <row r="49" spans="1:5" ht="15.75" thickBot="1" x14ac:dyDescent="0.3">
      <c r="A49" s="50" t="s">
        <v>30</v>
      </c>
      <c r="B49" s="51">
        <f>B45+B41+B33+B37+B33+B29+B23+B17+B11+B5</f>
        <v>3451.2777777777783</v>
      </c>
      <c r="C49" s="58">
        <f>C47+C43+C39+C35+C31+C27+C21+C15+C9</f>
        <v>56319747.238601536</v>
      </c>
      <c r="D49" s="66"/>
      <c r="E49" s="23">
        <f>E47+E43+E39+E35+E31+E27+E21+E15+E9</f>
        <v>15330959.227369981</v>
      </c>
    </row>
    <row r="50" spans="1:5" x14ac:dyDescent="0.25">
      <c r="A50" s="48"/>
      <c r="B50" s="20"/>
      <c r="C50" s="20"/>
      <c r="D50" s="48"/>
      <c r="E50" s="20"/>
    </row>
    <row r="51" spans="1:5" x14ac:dyDescent="0.25">
      <c r="A51" s="22"/>
      <c r="B51" s="46"/>
      <c r="C51" s="13"/>
      <c r="D51" s="13"/>
      <c r="E51" s="13"/>
    </row>
    <row r="52" spans="1:5" x14ac:dyDescent="0.25">
      <c r="A52" s="48"/>
      <c r="B52" s="47"/>
      <c r="C52" s="13"/>
      <c r="D52" s="13"/>
      <c r="E52" s="13"/>
    </row>
    <row r="53" spans="1:5" x14ac:dyDescent="0.25">
      <c r="A53" s="48"/>
      <c r="B53" s="46"/>
      <c r="C53" s="13"/>
      <c r="D53" s="13"/>
      <c r="E53" s="13"/>
    </row>
    <row r="54" spans="1:5" x14ac:dyDescent="0.25">
      <c r="A54" s="48"/>
      <c r="B54" s="46"/>
      <c r="C54" s="13"/>
      <c r="D54" s="13"/>
      <c r="E54" s="13"/>
    </row>
  </sheetData>
  <mergeCells count="2">
    <mergeCell ref="A1:E1"/>
    <mergeCell ref="A2:E2"/>
  </mergeCells>
  <pageMargins left="0.7" right="0.7" top="0.85" bottom="0.75" header="0.3" footer="0.3"/>
  <pageSetup scale="86" orientation="portrait" r:id="rId1"/>
  <headerFooter>
    <oddHeader>&amp;REB-2012-0137
Page &amp;P of &amp;N</oddHead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2012-10-25T04:00:00+00:00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460DF4A-AE08-4056-A065-1C1C9423D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81346-2985-4CAA-A07C-70118F6E4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4B8405-3168-4F0B-99FF-F22920BA76D3}">
  <ds:schemaRefs>
    <ds:schemaRef ds:uri="http://purl.org/dc/terms/"/>
    <ds:schemaRef ds:uri="31a38067-a042-4e0e-9037-517587b10700"/>
    <ds:schemaRef ds:uri="ea909525-6dd5-47d7-9eed-71e77e5cedc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0af1d65-dfd0-4b99-b523-def3a954563f"/>
    <ds:schemaRef ds:uri="9c74f78b-b7fa-4290-8a00-9e63a244ebb0"/>
    <ds:schemaRef ds:uri="f9175001-c430-4d57-adde-c1c10539e91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Current</vt:lpstr>
      <vt:lpstr>Proposed</vt:lpstr>
      <vt:lpstr>Sheet2</vt:lpstr>
      <vt:lpstr>Sheet3</vt:lpstr>
      <vt:lpstr>Current!Print_Area</vt:lpstr>
      <vt:lpstr>Proposed!Print_Area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8</dc:title>
  <dc:creator>Una O'Reilly</dc:creator>
  <cp:lastModifiedBy>AMR</cp:lastModifiedBy>
  <cp:lastPrinted>2012-10-30T14:34:14Z</cp:lastPrinted>
  <dcterms:created xsi:type="dcterms:W3CDTF">2012-10-29T14:00:12Z</dcterms:created>
  <dcterms:modified xsi:type="dcterms:W3CDTF">2012-10-30T14:34:50Z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525600</vt:r8>
  </property>
</Properties>
</file>